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5317"/>
  <workbookPr showInkAnnotation="0" autoCompressPictures="0"/>
  <bookViews>
    <workbookView xWindow="20" yWindow="60" windowWidth="26820" windowHeight="16260" tabRatio="500" activeTab="2"/>
  </bookViews>
  <sheets>
    <sheet name="Utan absorbent efter" sheetId="1" r:id="rId1"/>
    <sheet name="Med absorbent efter" sheetId="2" r:id="rId2"/>
    <sheet name="Med absorbent eko" sheetId="4" r:id="rId3"/>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AX6" i="2" l="1"/>
  <c r="AX7" i="2"/>
  <c r="AX8" i="2"/>
  <c r="AX9" i="2"/>
  <c r="AX10" i="2"/>
  <c r="AX11" i="2"/>
  <c r="AX12" i="2"/>
  <c r="AX13" i="2"/>
  <c r="AX14" i="2"/>
  <c r="AX15" i="2"/>
  <c r="AX16" i="2"/>
  <c r="AX17" i="2"/>
  <c r="AX18" i="2"/>
  <c r="AX19" i="2"/>
  <c r="AX20" i="2"/>
  <c r="AX21" i="2"/>
  <c r="AX22" i="2"/>
  <c r="AX23" i="2"/>
  <c r="AX24" i="2"/>
  <c r="AX25" i="2"/>
  <c r="AX5" i="2"/>
  <c r="AQ12" i="2"/>
  <c r="AQ13" i="2"/>
  <c r="AQ14" i="2"/>
  <c r="AQ15" i="2"/>
  <c r="AQ16" i="2"/>
  <c r="AQ17" i="2"/>
  <c r="AQ18" i="2"/>
  <c r="AQ19" i="2"/>
  <c r="AQ20" i="2"/>
  <c r="AQ21" i="2"/>
  <c r="AQ22" i="2"/>
  <c r="AQ23" i="2"/>
  <c r="AQ24" i="2"/>
  <c r="AQ25" i="2"/>
  <c r="AQ11" i="2"/>
  <c r="AQ6" i="2"/>
  <c r="AQ7" i="2"/>
  <c r="AQ8" i="2"/>
  <c r="AQ9" i="2"/>
  <c r="AQ10" i="2"/>
  <c r="AQ5" i="2"/>
  <c r="BA4" i="2"/>
  <c r="BC4" i="2"/>
  <c r="AZ4" i="2"/>
  <c r="BA5" i="2"/>
  <c r="BC5" i="2"/>
  <c r="AZ5" i="2"/>
  <c r="BA6" i="2"/>
  <c r="BC6" i="2"/>
  <c r="AZ6" i="2"/>
  <c r="BA7" i="2"/>
  <c r="BC7" i="2"/>
  <c r="AZ7" i="2"/>
  <c r="BA8" i="2"/>
  <c r="BC8" i="2"/>
  <c r="AZ8" i="2"/>
  <c r="BA9" i="2"/>
  <c r="BC9" i="2"/>
  <c r="AZ9" i="2"/>
  <c r="BA10" i="2"/>
  <c r="BC10" i="2"/>
  <c r="AZ10" i="2"/>
  <c r="BA11" i="2"/>
  <c r="BC11" i="2"/>
  <c r="AZ11" i="2"/>
  <c r="BA12" i="2"/>
  <c r="BC12" i="2"/>
  <c r="AZ12" i="2"/>
  <c r="BA13" i="2"/>
  <c r="BC13" i="2"/>
  <c r="AZ13" i="2"/>
  <c r="BA14" i="2"/>
  <c r="BC14" i="2"/>
  <c r="AZ14" i="2"/>
  <c r="BA15" i="2"/>
  <c r="BC15" i="2"/>
  <c r="AZ15" i="2"/>
  <c r="BA16" i="2"/>
  <c r="BC16" i="2"/>
  <c r="AZ16" i="2"/>
  <c r="BA17" i="2"/>
  <c r="BC17" i="2"/>
  <c r="AZ17" i="2"/>
  <c r="BA18" i="2"/>
  <c r="BC18" i="2"/>
  <c r="AZ18" i="2"/>
  <c r="BA19" i="2"/>
  <c r="BC19" i="2"/>
  <c r="AZ19" i="2"/>
  <c r="BA20" i="2"/>
  <c r="BC20" i="2"/>
  <c r="AZ20" i="2"/>
  <c r="BA21" i="2"/>
  <c r="BC21" i="2"/>
  <c r="AZ21" i="2"/>
  <c r="BA22" i="2"/>
  <c r="BC22" i="2"/>
  <c r="AZ22" i="2"/>
  <c r="BA23" i="2"/>
  <c r="BC23" i="2"/>
  <c r="AZ23" i="2"/>
  <c r="BA24" i="2"/>
  <c r="BC24" i="2"/>
  <c r="AZ24" i="2"/>
  <c r="BA25" i="2"/>
  <c r="BC25" i="2"/>
  <c r="AZ25" i="2"/>
  <c r="BC3" i="2"/>
  <c r="BB4" i="2"/>
  <c r="BK4" i="2"/>
  <c r="BG4" i="2"/>
  <c r="BB5" i="2"/>
  <c r="BK5" i="2"/>
  <c r="BG5" i="2"/>
  <c r="BB6" i="2"/>
  <c r="BK6" i="2"/>
  <c r="BG6" i="2"/>
  <c r="BB7" i="2"/>
  <c r="BK7" i="2"/>
  <c r="BG7" i="2"/>
  <c r="BB8" i="2"/>
  <c r="BK8" i="2"/>
  <c r="BG8" i="2"/>
  <c r="BB9" i="2"/>
  <c r="BK9" i="2"/>
  <c r="BG9" i="2"/>
  <c r="BB10" i="2"/>
  <c r="BK10" i="2"/>
  <c r="BG10" i="2"/>
  <c r="BB11" i="2"/>
  <c r="BK11" i="2"/>
  <c r="BG11" i="2"/>
  <c r="BB12" i="2"/>
  <c r="BK12" i="2"/>
  <c r="BG12" i="2"/>
  <c r="BB13" i="2"/>
  <c r="BK13" i="2"/>
  <c r="BG13" i="2"/>
  <c r="BB14" i="2"/>
  <c r="BK14" i="2"/>
  <c r="BG14" i="2"/>
  <c r="BB15" i="2"/>
  <c r="BK15" i="2"/>
  <c r="BG15" i="2"/>
  <c r="BB16" i="2"/>
  <c r="BK16" i="2"/>
  <c r="BG16" i="2"/>
  <c r="BB17" i="2"/>
  <c r="BK17" i="2"/>
  <c r="BG17" i="2"/>
  <c r="BB18" i="2"/>
  <c r="BK18" i="2"/>
  <c r="BG18" i="2"/>
  <c r="BB19" i="2"/>
  <c r="BK19" i="2"/>
  <c r="BG19" i="2"/>
  <c r="BB20" i="2"/>
  <c r="BK20" i="2"/>
  <c r="BG20" i="2"/>
  <c r="BB21" i="2"/>
  <c r="BK21" i="2"/>
  <c r="BG21" i="2"/>
  <c r="BB22" i="2"/>
  <c r="BK22" i="2"/>
  <c r="BG22" i="2"/>
  <c r="BB23" i="2"/>
  <c r="BK23" i="2"/>
  <c r="BG23" i="2"/>
  <c r="BB24" i="2"/>
  <c r="BB25" i="2"/>
  <c r="BG24" i="2"/>
  <c r="BG25" i="2"/>
  <c r="BK24" i="2"/>
  <c r="BK25" i="2"/>
  <c r="BA3" i="2"/>
  <c r="AZ3" i="2"/>
  <c r="BB3" i="2"/>
  <c r="BK3" i="2"/>
  <c r="BG3" i="2"/>
  <c r="AO30" i="1"/>
  <c r="AO31" i="1"/>
  <c r="AO32" i="1"/>
  <c r="AO33" i="1"/>
  <c r="AO34" i="1"/>
  <c r="AO35" i="1"/>
  <c r="AO36" i="1"/>
  <c r="AO37" i="1"/>
  <c r="AO38" i="1"/>
  <c r="AO39" i="1"/>
  <c r="AO40" i="1"/>
  <c r="AO41" i="1"/>
  <c r="AO42" i="1"/>
  <c r="AO43" i="1"/>
  <c r="AO44" i="1"/>
  <c r="AO45" i="1"/>
  <c r="AO46" i="1"/>
  <c r="AO47" i="1"/>
  <c r="AO48" i="1"/>
  <c r="AO49" i="1"/>
  <c r="E30" i="1"/>
  <c r="E31" i="1"/>
  <c r="E32" i="1"/>
  <c r="E33" i="1"/>
  <c r="E34" i="1"/>
  <c r="K30" i="1"/>
  <c r="K31" i="1"/>
  <c r="K32" i="1"/>
  <c r="K33" i="1"/>
  <c r="K34" i="1"/>
  <c r="H30" i="1"/>
  <c r="H31" i="1"/>
  <c r="H32" i="1"/>
  <c r="H33" i="1"/>
  <c r="H34" i="1"/>
  <c r="N30" i="1"/>
  <c r="N31" i="1"/>
  <c r="N32" i="1"/>
  <c r="N33" i="1"/>
  <c r="N34" i="1"/>
  <c r="Q30" i="1"/>
  <c r="Q31" i="1"/>
  <c r="Q32" i="1"/>
  <c r="Q33" i="1"/>
  <c r="Q34" i="1"/>
  <c r="T30" i="1"/>
  <c r="T31" i="1"/>
  <c r="T32" i="1"/>
  <c r="T33" i="1"/>
  <c r="T34" i="1"/>
  <c r="W30" i="1"/>
  <c r="W31" i="1"/>
  <c r="W32" i="1"/>
  <c r="W33" i="1"/>
  <c r="W34" i="1"/>
  <c r="W36" i="1"/>
  <c r="W37" i="1"/>
  <c r="W38" i="1"/>
  <c r="W39" i="1"/>
  <c r="W40" i="1"/>
  <c r="W41" i="1"/>
  <c r="W42" i="1"/>
  <c r="W43" i="1"/>
  <c r="W44" i="1"/>
  <c r="W45" i="1"/>
  <c r="W46" i="1"/>
  <c r="W47" i="1"/>
  <c r="W48" i="1"/>
  <c r="W49" i="1"/>
  <c r="T36" i="1"/>
  <c r="T37" i="1"/>
  <c r="T38" i="1"/>
  <c r="T39" i="1"/>
  <c r="T40" i="1"/>
  <c r="T41" i="1"/>
  <c r="T42" i="1"/>
  <c r="T43" i="1"/>
  <c r="T44" i="1"/>
  <c r="T45" i="1"/>
  <c r="T46" i="1"/>
  <c r="T47" i="1"/>
  <c r="T48" i="1"/>
  <c r="T49" i="1"/>
  <c r="Q36" i="1"/>
  <c r="Q37" i="1"/>
  <c r="Q38" i="1"/>
  <c r="Q39" i="1"/>
  <c r="Q40" i="1"/>
  <c r="Q41" i="1"/>
  <c r="Q42" i="1"/>
  <c r="Q43" i="1"/>
  <c r="Q44" i="1"/>
  <c r="Q45" i="1"/>
  <c r="Q46" i="1"/>
  <c r="Q47" i="1"/>
  <c r="Q48" i="1"/>
  <c r="Q49" i="1"/>
  <c r="N36" i="1"/>
  <c r="N37" i="1"/>
  <c r="N38" i="1"/>
  <c r="N39" i="1"/>
  <c r="N40" i="1"/>
  <c r="N41" i="1"/>
  <c r="N42" i="1"/>
  <c r="N43" i="1"/>
  <c r="N44" i="1"/>
  <c r="N45" i="1"/>
  <c r="N46" i="1"/>
  <c r="N47" i="1"/>
  <c r="N48" i="1"/>
  <c r="N49" i="1"/>
  <c r="K36" i="1"/>
  <c r="K37" i="1"/>
  <c r="K38" i="1"/>
  <c r="K39" i="1"/>
  <c r="K40" i="1"/>
  <c r="K41" i="1"/>
  <c r="K42" i="1"/>
  <c r="K43" i="1"/>
  <c r="K44" i="1"/>
  <c r="K45" i="1"/>
  <c r="K46" i="1"/>
  <c r="K47" i="1"/>
  <c r="K48" i="1"/>
  <c r="K49" i="1"/>
  <c r="H36" i="1"/>
  <c r="H37" i="1"/>
  <c r="H38" i="1"/>
  <c r="H39" i="1"/>
  <c r="H40" i="1"/>
  <c r="H41" i="1"/>
  <c r="H42" i="1"/>
  <c r="H43" i="1"/>
  <c r="H44" i="1"/>
  <c r="H45" i="1"/>
  <c r="H46" i="1"/>
  <c r="H47" i="1"/>
  <c r="H48" i="1"/>
  <c r="H49" i="1"/>
  <c r="E36" i="1"/>
  <c r="E37" i="1"/>
  <c r="E38" i="1"/>
  <c r="E39" i="1"/>
  <c r="E40" i="1"/>
  <c r="E41" i="1"/>
  <c r="E42" i="1"/>
  <c r="E43" i="1"/>
  <c r="E44" i="1"/>
  <c r="E45" i="1"/>
  <c r="E46" i="1"/>
  <c r="E47" i="1"/>
  <c r="E48" i="1"/>
  <c r="E49" i="1"/>
  <c r="E35" i="1"/>
  <c r="H35" i="1"/>
  <c r="K35" i="1"/>
  <c r="N35" i="1"/>
  <c r="Q35" i="1"/>
  <c r="T35" i="1"/>
  <c r="W35" i="1"/>
  <c r="Z30" i="1"/>
  <c r="Z31" i="1"/>
  <c r="Z32" i="1"/>
  <c r="Z33" i="1"/>
  <c r="Z34" i="1"/>
  <c r="Z36" i="1"/>
  <c r="Z37" i="1"/>
  <c r="Z38" i="1"/>
  <c r="Z39" i="1"/>
  <c r="Z40" i="1"/>
  <c r="Z41" i="1"/>
  <c r="Z42" i="1"/>
  <c r="Z43" i="1"/>
  <c r="Z44" i="1"/>
  <c r="Z45" i="1"/>
  <c r="Z46" i="1"/>
  <c r="Z47" i="1"/>
  <c r="Z48" i="1"/>
  <c r="Z49" i="1"/>
  <c r="Z35" i="1"/>
  <c r="AC36" i="1"/>
  <c r="AC37" i="1"/>
  <c r="AC38" i="1"/>
  <c r="AC39" i="1"/>
  <c r="AC40" i="1"/>
  <c r="AC41" i="1"/>
  <c r="AC42" i="1"/>
  <c r="AC43" i="1"/>
  <c r="AC44" i="1"/>
  <c r="AC45" i="1"/>
  <c r="AC46" i="1"/>
  <c r="AC47" i="1"/>
  <c r="AC48" i="1"/>
  <c r="AC49" i="1"/>
  <c r="AC35" i="1"/>
  <c r="AC30" i="1"/>
  <c r="AC31" i="1"/>
  <c r="AC32" i="1"/>
  <c r="AC33" i="1"/>
  <c r="AC34" i="1"/>
  <c r="AF36" i="1"/>
  <c r="AF37" i="1"/>
  <c r="AF38" i="1"/>
  <c r="AF39" i="1"/>
  <c r="AF40" i="1"/>
  <c r="AF41" i="1"/>
  <c r="AF42" i="1"/>
  <c r="AF43" i="1"/>
  <c r="AF44" i="1"/>
  <c r="AF45" i="1"/>
  <c r="AF46" i="1"/>
  <c r="AF47" i="1"/>
  <c r="AF48" i="1"/>
  <c r="AF49" i="1"/>
  <c r="AF35" i="1"/>
  <c r="AF30" i="1"/>
  <c r="AF31" i="1"/>
  <c r="AF32" i="1"/>
  <c r="AF33" i="1"/>
  <c r="AF34" i="1"/>
  <c r="AL36" i="1"/>
  <c r="AL37" i="1"/>
  <c r="AL38" i="1"/>
  <c r="AL39" i="1"/>
  <c r="AL40" i="1"/>
  <c r="AL41" i="1"/>
  <c r="AL42" i="1"/>
  <c r="AL43" i="1"/>
  <c r="AL44" i="1"/>
  <c r="AL45" i="1"/>
  <c r="AL46" i="1"/>
  <c r="AL47" i="1"/>
  <c r="AL48" i="1"/>
  <c r="AL49" i="1"/>
  <c r="AL35" i="1"/>
  <c r="AL34" i="1"/>
  <c r="AL30" i="1"/>
  <c r="AL31" i="1"/>
  <c r="AL32" i="1"/>
  <c r="AL33" i="1"/>
  <c r="AI49" i="1"/>
  <c r="AI36" i="1"/>
  <c r="AI37" i="1"/>
  <c r="AI38" i="1"/>
  <c r="AI39" i="1"/>
  <c r="AI40" i="1"/>
  <c r="AI41" i="1"/>
  <c r="AI42" i="1"/>
  <c r="AI43" i="1"/>
  <c r="AI44" i="1"/>
  <c r="AI45" i="1"/>
  <c r="AI46" i="1"/>
  <c r="AI47" i="1"/>
  <c r="AI48" i="1"/>
  <c r="AI35" i="1"/>
  <c r="AI30" i="1"/>
  <c r="AI31" i="1"/>
  <c r="AI32" i="1"/>
  <c r="AI33" i="1"/>
  <c r="AI34" i="1"/>
  <c r="AL29" i="1"/>
  <c r="AI29" i="1"/>
  <c r="AF29" i="1"/>
  <c r="AC29" i="1"/>
  <c r="Z29" i="1"/>
  <c r="W29" i="1"/>
  <c r="T29" i="1"/>
  <c r="Q29" i="1"/>
  <c r="N29" i="1"/>
  <c r="K29" i="1"/>
  <c r="H29" i="1"/>
  <c r="E29" i="1"/>
  <c r="AO29" i="1"/>
</calcChain>
</file>

<file path=xl/sharedStrings.xml><?xml version="1.0" encoding="utf-8"?>
<sst xmlns="http://schemas.openxmlformats.org/spreadsheetml/2006/main" count="542" uniqueCount="123">
  <si>
    <t>T1</t>
  </si>
  <si>
    <t>Position 1</t>
  </si>
  <si>
    <t>T2</t>
  </si>
  <si>
    <t>Position 2</t>
  </si>
  <si>
    <t>Position 3</t>
  </si>
  <si>
    <t>Position 4</t>
  </si>
  <si>
    <t>T3</t>
  </si>
  <si>
    <t>Ekofria rummet</t>
  </si>
  <si>
    <t>Efterklangsrummet</t>
  </si>
  <si>
    <t>Index 1</t>
  </si>
  <si>
    <t xml:space="preserve"> Index 2</t>
  </si>
  <si>
    <t>Index 3</t>
  </si>
  <si>
    <t>Index 4</t>
  </si>
  <si>
    <t>Den större 50 mm</t>
  </si>
  <si>
    <t>Den mindre 12mm</t>
  </si>
  <si>
    <t xml:space="preserve">Oktavband </t>
  </si>
  <si>
    <t>1.3</t>
  </si>
  <si>
    <t>0.0</t>
  </si>
  <si>
    <t>0.3</t>
  </si>
  <si>
    <t>1.4</t>
  </si>
  <si>
    <t>0.7</t>
  </si>
  <si>
    <t>1.9</t>
  </si>
  <si>
    <t>minus 0.9</t>
  </si>
  <si>
    <t>15 var för högt, det större avståndet passar bättre för längre frekvenser. Därav 15 vid hög frekvens .</t>
  </si>
  <si>
    <t>Tersband</t>
  </si>
  <si>
    <t>minus 0.3</t>
  </si>
  <si>
    <t>0.5</t>
  </si>
  <si>
    <t>0.9</t>
  </si>
  <si>
    <t>0.4</t>
  </si>
  <si>
    <t>1.1</t>
  </si>
  <si>
    <t>minus 1.3</t>
  </si>
  <si>
    <t>10.7</t>
  </si>
  <si>
    <t>0.6</t>
  </si>
  <si>
    <t>0.8</t>
  </si>
  <si>
    <t>minus 1.4</t>
  </si>
  <si>
    <t>7.2</t>
  </si>
  <si>
    <t>minus 0.1</t>
  </si>
  <si>
    <t>minus 0.2</t>
  </si>
  <si>
    <t>12.3</t>
  </si>
  <si>
    <t>Index 5</t>
  </si>
  <si>
    <t>minus 0.4</t>
  </si>
  <si>
    <t>8.7</t>
  </si>
  <si>
    <t>Index 6</t>
  </si>
  <si>
    <t>1.0</t>
  </si>
  <si>
    <t>minus 1.0</t>
  </si>
  <si>
    <t>7.5</t>
  </si>
  <si>
    <t>minus 0.6</t>
  </si>
  <si>
    <t>minus 0.7</t>
  </si>
  <si>
    <t>minus 1</t>
  </si>
  <si>
    <t>2.3</t>
  </si>
  <si>
    <t>2.6</t>
  </si>
  <si>
    <t>2.8</t>
  </si>
  <si>
    <t>0.2</t>
  </si>
  <si>
    <t>minus 1.9</t>
  </si>
  <si>
    <t>minus 1.7</t>
  </si>
  <si>
    <t>8.2</t>
  </si>
  <si>
    <t>1.8</t>
  </si>
  <si>
    <t>2.4</t>
  </si>
  <si>
    <t>minus 0.8</t>
  </si>
  <si>
    <t>minus 1.5</t>
  </si>
  <si>
    <t>5.1</t>
  </si>
  <si>
    <t>2.0</t>
  </si>
  <si>
    <t xml:space="preserve">Rummet är anpassat för ca frekvensen 80 Hz då de dämpade kuddarna är ca 1 m lång (en kvarts våglängd). Det blir då lite fel vid längre frekvenser med längre våglängd då det skulle behövas längre kuddar. </t>
  </si>
  <si>
    <t>2.2</t>
  </si>
  <si>
    <t>2.1</t>
  </si>
  <si>
    <t>minsu 1.6</t>
  </si>
  <si>
    <t>3.3</t>
  </si>
  <si>
    <t>1.6</t>
  </si>
  <si>
    <t>1.5</t>
  </si>
  <si>
    <t>1.2</t>
  </si>
  <si>
    <t>minus 1.1</t>
  </si>
  <si>
    <t>minus 2.1</t>
  </si>
  <si>
    <t>1.7</t>
  </si>
  <si>
    <t>minus 2.2</t>
  </si>
  <si>
    <t>minus 2.3</t>
  </si>
  <si>
    <t>index 5</t>
  </si>
  <si>
    <t>index 6</t>
  </si>
  <si>
    <t xml:space="preserve">Vid högre frekvenser bör vi se längre värde på index, mer aborption. Vid full absoption i rummet väntar man sig ett värde 0 på index då ljudintensitetsnivån är ungeär samma som ljudtrycknivån. </t>
  </si>
  <si>
    <t>2.5</t>
  </si>
  <si>
    <t>2.9</t>
  </si>
  <si>
    <t>4.1</t>
  </si>
  <si>
    <t>3.8</t>
  </si>
  <si>
    <t xml:space="preserve">nyqvist, har du lämgre mellan avståndet på mikrofonerna hinner det hända mer med vågen. Det ska inte hända för mycket mellan. Denna modell är bra då det är mindre fasskillnad. </t>
  </si>
  <si>
    <t>minus 1.2</t>
  </si>
  <si>
    <t>3.1</t>
  </si>
  <si>
    <t>3.5</t>
  </si>
  <si>
    <t>Skillander internt mellan absorbenter då man avrundar uppåt, t.ex. att en absorbent absorberar 99% vs 97%. Det blir stor skillad i hur mycket som reflektteras men båda avrundas till 100%</t>
  </si>
  <si>
    <t>2.7</t>
  </si>
  <si>
    <t>Rosa brus användes</t>
  </si>
  <si>
    <t>minus 0.5</t>
  </si>
  <si>
    <t>Den minsta 6 mm</t>
  </si>
  <si>
    <t>minus 2.0</t>
  </si>
  <si>
    <t>0.1</t>
  </si>
  <si>
    <t>Position 5</t>
  </si>
  <si>
    <t>Position 6</t>
  </si>
  <si>
    <t>Position 7</t>
  </si>
  <si>
    <t>Position 8</t>
  </si>
  <si>
    <t>Position 9</t>
  </si>
  <si>
    <t>Position 10</t>
  </si>
  <si>
    <t>Position 11</t>
  </si>
  <si>
    <t>Position 12</t>
  </si>
  <si>
    <t>Tid-sekunder</t>
  </si>
  <si>
    <t>ihopsatt av absorbentdelar som är 1000x2500x100 mm</t>
  </si>
  <si>
    <t>Medel av varje position</t>
  </si>
  <si>
    <t>Efterklangsrummet- utan</t>
  </si>
  <si>
    <t>Medel av alla</t>
  </si>
  <si>
    <t>BYT,UT(</t>
  </si>
  <si>
    <t xml:space="preserve">Provet är 3000 x 3500 x 100 mm stort, Se bild för fuktighet etc, fuktigheten stömmer inte riktigt med standard men det är ok då vi utför mätningarna under en kort tidsram, Eftersom vi mäter med och utan absorbent tar det ut varandra. </t>
  </si>
  <si>
    <t>Medel med absorbent</t>
  </si>
  <si>
    <t xml:space="preserve">Medel utan absorbent </t>
  </si>
  <si>
    <t>Absorption</t>
  </si>
  <si>
    <t>c0 [m/2]</t>
  </si>
  <si>
    <t>T [K]</t>
  </si>
  <si>
    <t>T0 [K]</t>
  </si>
  <si>
    <t>c [m/s]</t>
  </si>
  <si>
    <t>Höjd [m]</t>
  </si>
  <si>
    <t>Bredd [m]</t>
  </si>
  <si>
    <t>Längd [m]</t>
  </si>
  <si>
    <t>Area rum [m^2]</t>
  </si>
  <si>
    <t>Volym rum [m^3]</t>
  </si>
  <si>
    <t>Area tot [m^2]</t>
  </si>
  <si>
    <t>Area absorbent [m^2]</t>
  </si>
  <si>
    <t>Area, abs. kanter [m^2]</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</si>
</sst>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2"/>
      <color theme="1"/>
      <name val="Calibri"/>
      <family val="2"/>
      <scheme val="minor"/>
    </font>
    <font>
      <u/>
      <sz val="12"/>
      <color theme="10"/>
      <name val="Calibri"/>
      <family val="2"/>
      <scheme val="minor"/>
    </font>
    <font>
      <u/>
      <sz val="12"/>
      <color theme="11"/>
      <name val="Calibri"/>
      <family val="2"/>
      <scheme val="minor"/>
    </font>
    <font>
      <sz val="12"/>
      <color rgb="FF000000"/>
      <name val="Calibri"/>
      <family val="2"/>
      <scheme val="minor"/>
    </font>
    <font>
      <sz val="16"/>
      <color rgb="FF000000"/>
      <name val="Calibri"/>
      <scheme val="minor"/>
    </font>
    <font>
      <b/>
      <sz val="12"/>
      <color theme="1"/>
      <name val="Calibri"/>
      <family val="2"/>
      <scheme val="minor"/>
    </font>
    <font>
      <u/>
      <sz val="16"/>
      <color theme="1"/>
      <name val="Calibri"/>
      <scheme val="minor"/>
    </font>
    <font>
      <b/>
      <sz val="12"/>
      <color rgb="FF000000"/>
      <name val="Calibri"/>
      <scheme val="minor"/>
    </font>
    <font>
      <u/>
      <sz val="16"/>
      <color rgb="FF000000"/>
      <name val="Calibri"/>
      <scheme val="minor"/>
    </font>
    <font>
      <sz val="12"/>
      <name val="Calibri"/>
      <scheme val="minor"/>
    </font>
  </fonts>
  <fills count="14">
    <fill>
      <patternFill patternType="none"/>
    </fill>
    <fill>
      <patternFill patternType="gray125"/>
    </fill>
    <fill>
      <patternFill patternType="solid">
        <fgColor theme="5" tint="0.39997558519241921"/>
        <bgColor indexed="64"/>
      </patternFill>
    </fill>
    <fill>
      <patternFill patternType="solid">
        <fgColor theme="0"/>
        <bgColor indexed="64"/>
      </patternFill>
    </fill>
    <fill>
      <patternFill patternType="solid">
        <fgColor theme="6" tint="0.59999389629810485"/>
        <bgColor indexed="64"/>
      </patternFill>
    </fill>
    <fill>
      <patternFill patternType="solid">
        <fgColor theme="6" tint="0.39997558519241921"/>
        <bgColor indexed="64"/>
      </patternFill>
    </fill>
    <fill>
      <patternFill patternType="solid">
        <fgColor theme="9" tint="0.39997558519241921"/>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rgb="FFFCD5B4"/>
        <bgColor rgb="FF000000"/>
      </patternFill>
    </fill>
    <fill>
      <patternFill patternType="solid">
        <fgColor rgb="FFE6B8B7"/>
        <bgColor rgb="FF000000"/>
      </patternFill>
    </fill>
    <fill>
      <patternFill patternType="solid">
        <fgColor theme="4" tint="0.59999389629810485"/>
        <bgColor rgb="FF000000"/>
      </patternFill>
    </fill>
    <fill>
      <patternFill patternType="solid">
        <fgColor theme="3" tint="0.59999389629810485"/>
        <bgColor indexed="64"/>
      </patternFill>
    </fill>
    <fill>
      <patternFill patternType="solid">
        <fgColor rgb="FF8DB4E2"/>
        <bgColor rgb="FF000000"/>
      </patternFill>
    </fill>
  </fills>
  <borders count="2">
    <border>
      <left/>
      <right/>
      <top/>
      <bottom/>
      <diagonal/>
    </border>
    <border>
      <left style="thin">
        <color auto="1"/>
      </left>
      <right style="thin">
        <color auto="1"/>
      </right>
      <top style="thin">
        <color auto="1"/>
      </top>
      <bottom style="thin">
        <color auto="1"/>
      </bottom>
      <diagonal/>
    </border>
  </borders>
  <cellStyleXfs count="131">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28">
    <xf numFmtId="0" fontId="0" fillId="0" borderId="0" xfId="0"/>
    <xf numFmtId="0" fontId="3" fillId="0" borderId="0" xfId="0" applyFont="1"/>
    <xf numFmtId="0" fontId="4" fillId="0" borderId="0" xfId="0" applyFont="1"/>
    <xf numFmtId="2" fontId="0" fillId="0" borderId="0" xfId="0" applyNumberFormat="1"/>
    <xf numFmtId="0" fontId="5" fillId="0" borderId="0" xfId="0" applyFont="1"/>
    <xf numFmtId="0" fontId="6" fillId="0" borderId="0" xfId="0" applyFont="1"/>
    <xf numFmtId="0" fontId="7" fillId="0" borderId="0" xfId="0" applyFont="1"/>
    <xf numFmtId="0" fontId="5" fillId="2" borderId="0" xfId="0" applyFont="1" applyFill="1"/>
    <xf numFmtId="0" fontId="5" fillId="3" borderId="0" xfId="0" applyFont="1" applyFill="1"/>
    <xf numFmtId="0" fontId="7" fillId="4" borderId="0" xfId="0" applyFont="1" applyFill="1"/>
    <xf numFmtId="16" fontId="0" fillId="0" borderId="0" xfId="0" applyNumberFormat="1"/>
    <xf numFmtId="0" fontId="5" fillId="5" borderId="0" xfId="0" applyFont="1" applyFill="1"/>
    <xf numFmtId="0" fontId="0" fillId="6" borderId="0" xfId="0" applyFill="1"/>
    <xf numFmtId="0" fontId="3" fillId="4" borderId="0" xfId="0" applyFont="1" applyFill="1"/>
    <xf numFmtId="0" fontId="0" fillId="8" borderId="0" xfId="0" applyFill="1"/>
    <xf numFmtId="0" fontId="3" fillId="8" borderId="0" xfId="0" applyFont="1" applyFill="1"/>
    <xf numFmtId="0" fontId="7" fillId="7" borderId="0" xfId="0" applyFont="1" applyFill="1"/>
    <xf numFmtId="0" fontId="8" fillId="0" borderId="0" xfId="0" applyFont="1"/>
    <xf numFmtId="0" fontId="3" fillId="9" borderId="0" xfId="0" applyFont="1" applyFill="1"/>
    <xf numFmtId="0" fontId="7" fillId="10" borderId="0" xfId="0" applyFont="1" applyFill="1"/>
    <xf numFmtId="0" fontId="7" fillId="11" borderId="0" xfId="0" applyFont="1" applyFill="1"/>
    <xf numFmtId="0" fontId="9" fillId="4" borderId="0" xfId="0" applyFont="1" applyFill="1"/>
    <xf numFmtId="0" fontId="0" fillId="4" borderId="0" xfId="0" applyFill="1"/>
    <xf numFmtId="0" fontId="5" fillId="12" borderId="0" xfId="0" applyFont="1" applyFill="1"/>
    <xf numFmtId="0" fontId="0" fillId="12" borderId="0" xfId="0" applyFill="1"/>
    <xf numFmtId="0" fontId="7" fillId="13" borderId="0" xfId="0" applyFont="1" applyFill="1"/>
    <xf numFmtId="0" fontId="5" fillId="3" borderId="1" xfId="0" applyFont="1" applyFill="1" applyBorder="1"/>
    <xf numFmtId="0" fontId="0" fillId="3" borderId="1" xfId="0" applyFill="1" applyBorder="1"/>
  </cellXfs>
  <cellStyles count="131">
    <cellStyle name="Följd hyperlänk" xfId="2" builtinId="9" hidden="1"/>
    <cellStyle name="Följd hyperlänk" xfId="4" builtinId="9" hidden="1"/>
    <cellStyle name="Följd hyperlänk" xfId="6" builtinId="9" hidden="1"/>
    <cellStyle name="Följd hyperlänk" xfId="8" builtinId="9" hidden="1"/>
    <cellStyle name="Följd hyperlänk" xfId="10" builtinId="9" hidden="1"/>
    <cellStyle name="Följd hyperlänk" xfId="12" builtinId="9" hidden="1"/>
    <cellStyle name="Följd hyperlänk" xfId="14" builtinId="9" hidden="1"/>
    <cellStyle name="Följd hyperlänk" xfId="16" builtinId="9" hidden="1"/>
    <cellStyle name="Följd hyperlänk" xfId="18" builtinId="9" hidden="1"/>
    <cellStyle name="Följd hyperlänk" xfId="20" builtinId="9" hidden="1"/>
    <cellStyle name="Följd hyperlänk" xfId="22" builtinId="9" hidden="1"/>
    <cellStyle name="Följd hyperlänk" xfId="24" builtinId="9" hidden="1"/>
    <cellStyle name="Följd hyperlänk" xfId="26" builtinId="9" hidden="1"/>
    <cellStyle name="Följd hyperlänk" xfId="28" builtinId="9" hidden="1"/>
    <cellStyle name="Följd hyperlänk" xfId="30" builtinId="9" hidden="1"/>
    <cellStyle name="Följd hyperlänk" xfId="32" builtinId="9" hidden="1"/>
    <cellStyle name="Följd hyperlänk" xfId="34" builtinId="9" hidden="1"/>
    <cellStyle name="Följd hyperlänk" xfId="36" builtinId="9" hidden="1"/>
    <cellStyle name="Följd hyperlänk" xfId="38" builtinId="9" hidden="1"/>
    <cellStyle name="Följd hyperlänk" xfId="40" builtinId="9" hidden="1"/>
    <cellStyle name="Följd hyperlänk" xfId="42" builtinId="9" hidden="1"/>
    <cellStyle name="Följd hyperlänk" xfId="44" builtinId="9" hidden="1"/>
    <cellStyle name="Följd hyperlänk" xfId="46" builtinId="9" hidden="1"/>
    <cellStyle name="Följd hyperlänk" xfId="48" builtinId="9" hidden="1"/>
    <cellStyle name="Följd hyperlänk" xfId="50" builtinId="9" hidden="1"/>
    <cellStyle name="Följd hyperlänk" xfId="52" builtinId="9" hidden="1"/>
    <cellStyle name="Följd hyperlänk" xfId="54" builtinId="9" hidden="1"/>
    <cellStyle name="Följd hyperlänk" xfId="56" builtinId="9" hidden="1"/>
    <cellStyle name="Följd hyperlänk" xfId="58" builtinId="9" hidden="1"/>
    <cellStyle name="Följd hyperlänk" xfId="60" builtinId="9" hidden="1"/>
    <cellStyle name="Följd hyperlänk" xfId="62" builtinId="9" hidden="1"/>
    <cellStyle name="Följd hyperlänk" xfId="64" builtinId="9" hidden="1"/>
    <cellStyle name="Följd hyperlänk" xfId="66" builtinId="9" hidden="1"/>
    <cellStyle name="Följd hyperlänk" xfId="68" builtinId="9" hidden="1"/>
    <cellStyle name="Följd hyperlänk" xfId="70" builtinId="9" hidden="1"/>
    <cellStyle name="Följd hyperlänk" xfId="72" builtinId="9" hidden="1"/>
    <cellStyle name="Följd hyperlänk" xfId="74" builtinId="9" hidden="1"/>
    <cellStyle name="Följd hyperlänk" xfId="76" builtinId="9" hidden="1"/>
    <cellStyle name="Följd hyperlänk" xfId="78" builtinId="9" hidden="1"/>
    <cellStyle name="Följd hyperlänk" xfId="80" builtinId="9" hidden="1"/>
    <cellStyle name="Följd hyperlänk" xfId="82" builtinId="9" hidden="1"/>
    <cellStyle name="Följd hyperlänk" xfId="84" builtinId="9" hidden="1"/>
    <cellStyle name="Följd hyperlänk" xfId="86" builtinId="9" hidden="1"/>
    <cellStyle name="Följd hyperlänk" xfId="88" builtinId="9" hidden="1"/>
    <cellStyle name="Följd hyperlänk" xfId="90" builtinId="9" hidden="1"/>
    <cellStyle name="Följd hyperlänk" xfId="92" builtinId="9" hidden="1"/>
    <cellStyle name="Följd hyperlänk" xfId="94" builtinId="9" hidden="1"/>
    <cellStyle name="Följd hyperlänk" xfId="96" builtinId="9" hidden="1"/>
    <cellStyle name="Följd hyperlänk" xfId="98" builtinId="9" hidden="1"/>
    <cellStyle name="Följd hyperlänk" xfId="100" builtinId="9" hidden="1"/>
    <cellStyle name="Följd hyperlänk" xfId="102" builtinId="9" hidden="1"/>
    <cellStyle name="Följd hyperlänk" xfId="104" builtinId="9" hidden="1"/>
    <cellStyle name="Följd hyperlänk" xfId="106" builtinId="9" hidden="1"/>
    <cellStyle name="Följd hyperlänk" xfId="108" builtinId="9" hidden="1"/>
    <cellStyle name="Följd hyperlänk" xfId="110" builtinId="9" hidden="1"/>
    <cellStyle name="Följd hyperlänk" xfId="112" builtinId="9" hidden="1"/>
    <cellStyle name="Följd hyperlänk" xfId="114" builtinId="9" hidden="1"/>
    <cellStyle name="Följd hyperlänk" xfId="116" builtinId="9" hidden="1"/>
    <cellStyle name="Följd hyperlänk" xfId="118" builtinId="9" hidden="1"/>
    <cellStyle name="Följd hyperlänk" xfId="120" builtinId="9" hidden="1"/>
    <cellStyle name="Följd hyperlänk" xfId="122" builtinId="9" hidden="1"/>
    <cellStyle name="Följd hyperlänk" xfId="124" builtinId="9" hidden="1"/>
    <cellStyle name="Följd hyperlänk" xfId="126" builtinId="9" hidden="1"/>
    <cellStyle name="Följd hyperlänk" xfId="128" builtinId="9" hidden="1"/>
    <cellStyle name="Följd hyperlänk" xfId="130" builtinId="9" hidden="1"/>
    <cellStyle name="Hyperlänk" xfId="1" builtinId="8" hidden="1"/>
    <cellStyle name="Hyperlänk" xfId="3" builtinId="8" hidden="1"/>
    <cellStyle name="Hyperlänk" xfId="5" builtinId="8" hidden="1"/>
    <cellStyle name="Hyperlänk" xfId="7" builtinId="8" hidden="1"/>
    <cellStyle name="Hyperlänk" xfId="9" builtinId="8" hidden="1"/>
    <cellStyle name="Hyperlänk" xfId="11" builtinId="8" hidden="1"/>
    <cellStyle name="Hyperlänk" xfId="13" builtinId="8" hidden="1"/>
    <cellStyle name="Hyperlänk" xfId="15" builtinId="8" hidden="1"/>
    <cellStyle name="Hyperlänk" xfId="17" builtinId="8" hidden="1"/>
    <cellStyle name="Hyperlänk" xfId="19" builtinId="8" hidden="1"/>
    <cellStyle name="Hyperlänk" xfId="21" builtinId="8" hidden="1"/>
    <cellStyle name="Hyperlänk" xfId="23" builtinId="8" hidden="1"/>
    <cellStyle name="Hyperlänk" xfId="25" builtinId="8" hidden="1"/>
    <cellStyle name="Hyperlänk" xfId="27" builtinId="8" hidden="1"/>
    <cellStyle name="Hyperlänk" xfId="29" builtinId="8" hidden="1"/>
    <cellStyle name="Hyperlänk" xfId="31" builtinId="8" hidden="1"/>
    <cellStyle name="Hyperlänk" xfId="33" builtinId="8" hidden="1"/>
    <cellStyle name="Hyperlänk" xfId="35" builtinId="8" hidden="1"/>
    <cellStyle name="Hyperlänk" xfId="37" builtinId="8" hidden="1"/>
    <cellStyle name="Hyperlänk" xfId="39" builtinId="8" hidden="1"/>
    <cellStyle name="Hyperlänk" xfId="41" builtinId="8" hidden="1"/>
    <cellStyle name="Hyperlänk" xfId="43" builtinId="8" hidden="1"/>
    <cellStyle name="Hyperlänk" xfId="45" builtinId="8" hidden="1"/>
    <cellStyle name="Hyperlänk" xfId="47" builtinId="8" hidden="1"/>
    <cellStyle name="Hyperlänk" xfId="49" builtinId="8" hidden="1"/>
    <cellStyle name="Hyperlänk" xfId="51" builtinId="8" hidden="1"/>
    <cellStyle name="Hyperlänk" xfId="53" builtinId="8" hidden="1"/>
    <cellStyle name="Hyperlänk" xfId="55" builtinId="8" hidden="1"/>
    <cellStyle name="Hyperlänk" xfId="57" builtinId="8" hidden="1"/>
    <cellStyle name="Hyperlänk" xfId="59" builtinId="8" hidden="1"/>
    <cellStyle name="Hyperlänk" xfId="61" builtinId="8" hidden="1"/>
    <cellStyle name="Hyperlänk" xfId="63" builtinId="8" hidden="1"/>
    <cellStyle name="Hyperlänk" xfId="65" builtinId="8" hidden="1"/>
    <cellStyle name="Hyperlänk" xfId="67" builtinId="8" hidden="1"/>
    <cellStyle name="Hyperlänk" xfId="69" builtinId="8" hidden="1"/>
    <cellStyle name="Hyperlänk" xfId="71" builtinId="8" hidden="1"/>
    <cellStyle name="Hyperlänk" xfId="73" builtinId="8" hidden="1"/>
    <cellStyle name="Hyperlänk" xfId="75" builtinId="8" hidden="1"/>
    <cellStyle name="Hyperlänk" xfId="77" builtinId="8" hidden="1"/>
    <cellStyle name="Hyperlänk" xfId="79" builtinId="8" hidden="1"/>
    <cellStyle name="Hyperlänk" xfId="81" builtinId="8" hidden="1"/>
    <cellStyle name="Hyperlänk" xfId="83" builtinId="8" hidden="1"/>
    <cellStyle name="Hyperlänk" xfId="85" builtinId="8" hidden="1"/>
    <cellStyle name="Hyperlänk" xfId="87" builtinId="8" hidden="1"/>
    <cellStyle name="Hyperlänk" xfId="89" builtinId="8" hidden="1"/>
    <cellStyle name="Hyperlänk" xfId="91" builtinId="8" hidden="1"/>
    <cellStyle name="Hyperlänk" xfId="93" builtinId="8" hidden="1"/>
    <cellStyle name="Hyperlänk" xfId="95" builtinId="8" hidden="1"/>
    <cellStyle name="Hyperlänk" xfId="97" builtinId="8" hidden="1"/>
    <cellStyle name="Hyperlänk" xfId="99" builtinId="8" hidden="1"/>
    <cellStyle name="Hyperlänk" xfId="101" builtinId="8" hidden="1"/>
    <cellStyle name="Hyperlänk" xfId="103" builtinId="8" hidden="1"/>
    <cellStyle name="Hyperlänk" xfId="105" builtinId="8" hidden="1"/>
    <cellStyle name="Hyperlänk" xfId="107" builtinId="8" hidden="1"/>
    <cellStyle name="Hyperlänk" xfId="109" builtinId="8" hidden="1"/>
    <cellStyle name="Hyperlänk" xfId="111" builtinId="8" hidden="1"/>
    <cellStyle name="Hyperlänk" xfId="113" builtinId="8" hidden="1"/>
    <cellStyle name="Hyperlänk" xfId="115" builtinId="8" hidden="1"/>
    <cellStyle name="Hyperlänk" xfId="117" builtinId="8" hidden="1"/>
    <cellStyle name="Hyperlänk" xfId="119" builtinId="8" hidden="1"/>
    <cellStyle name="Hyperlänk" xfId="121" builtinId="8" hidden="1"/>
    <cellStyle name="Hyperlänk" xfId="123" builtinId="8" hidden="1"/>
    <cellStyle name="Hyperlänk" xfId="125" builtinId="8" hidden="1"/>
    <cellStyle name="Hyperlänk" xfId="127" builtinId="8" hidden="1"/>
    <cellStyle name="Hyperlänk" xfId="129"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sv-SE"/>
  <c:roundedCorners val="0"/>
  <mc:AlternateContent xmlns:mc="http://schemas.openxmlformats.org/markup-compatibility/2006">
    <mc:Choice xmlns:c14="http://schemas.microsoft.com/office/drawing/2007/8/2/chart" Requires="c14">
      <c14:style val="118"/>
    </mc:Choice>
    <mc:Fallback>
      <c:style val="18"/>
    </mc:Fallback>
  </mc:AlternateContent>
  <c:chart>
    <c:title>
      <c:layout/>
      <c:overlay val="0"/>
    </c:title>
    <c:autoTitleDeleted val="0"/>
    <c:plotArea>
      <c:layout/>
      <c:lineChart>
        <c:grouping val="standard"/>
        <c:varyColors val="0"/>
        <c:ser>
          <c:idx val="0"/>
          <c:order val="0"/>
          <c:tx>
            <c:v>Absorptionskoefficient</c:v>
          </c:tx>
          <c:marker>
            <c:symbol val="none"/>
          </c:marker>
          <c:cat>
            <c:numRef>
              <c:f>'Med absorbent efter'!$AO$5:$AO$25</c:f>
              <c:numCache>
                <c:formatCode>General</c:formatCode>
                <c:ptCount val="21"/>
                <c:pt idx="0">
                  <c:v>50.0</c:v>
                </c:pt>
                <c:pt idx="1">
                  <c:v>63.0</c:v>
                </c:pt>
                <c:pt idx="2">
                  <c:v>80.0</c:v>
                </c:pt>
                <c:pt idx="3">
                  <c:v>100.0</c:v>
                </c:pt>
                <c:pt idx="4">
                  <c:v>125.0</c:v>
                </c:pt>
                <c:pt idx="5">
                  <c:v>160.0</c:v>
                </c:pt>
                <c:pt idx="6">
                  <c:v>200.0</c:v>
                </c:pt>
                <c:pt idx="7">
                  <c:v>250.0</c:v>
                </c:pt>
                <c:pt idx="8">
                  <c:v>315.0</c:v>
                </c:pt>
                <c:pt idx="9">
                  <c:v>400.0</c:v>
                </c:pt>
                <c:pt idx="10">
                  <c:v>500.0</c:v>
                </c:pt>
                <c:pt idx="11">
                  <c:v>630.0</c:v>
                </c:pt>
                <c:pt idx="12">
                  <c:v>800.0</c:v>
                </c:pt>
                <c:pt idx="13">
                  <c:v>1000.0</c:v>
                </c:pt>
                <c:pt idx="14">
                  <c:v>1250.0</c:v>
                </c:pt>
                <c:pt idx="15">
                  <c:v>1600.0</c:v>
                </c:pt>
                <c:pt idx="16">
                  <c:v>2000.0</c:v>
                </c:pt>
                <c:pt idx="17">
                  <c:v>2500.0</c:v>
                </c:pt>
                <c:pt idx="18">
                  <c:v>3150.0</c:v>
                </c:pt>
                <c:pt idx="19">
                  <c:v>4000.0</c:v>
                </c:pt>
                <c:pt idx="20">
                  <c:v>5000.0</c:v>
                </c:pt>
              </c:numCache>
            </c:numRef>
          </c:cat>
          <c:val>
            <c:numRef>
              <c:f>'Med absorbent efter'!$AX$5:$AX$25</c:f>
              <c:numCache>
                <c:formatCode>General</c:formatCode>
                <c:ptCount val="21"/>
                <c:pt idx="0">
                  <c:v>0.197597780644503</c:v>
                </c:pt>
                <c:pt idx="1">
                  <c:v>0.320647461014763</c:v>
                </c:pt>
                <c:pt idx="2">
                  <c:v>0.430625599628261</c:v>
                </c:pt>
                <c:pt idx="3">
                  <c:v>0.51280124489662</c:v>
                </c:pt>
                <c:pt idx="4">
                  <c:v>0.805045827339458</c:v>
                </c:pt>
                <c:pt idx="5">
                  <c:v>0.854272177298221</c:v>
                </c:pt>
                <c:pt idx="6">
                  <c:v>0.779776160682904</c:v>
                </c:pt>
                <c:pt idx="7">
                  <c:v>0.642412774916601</c:v>
                </c:pt>
                <c:pt idx="8">
                  <c:v>0.68582266494843</c:v>
                </c:pt>
                <c:pt idx="9">
                  <c:v>0.746247860514015</c:v>
                </c:pt>
                <c:pt idx="10">
                  <c:v>0.878373411659013</c:v>
                </c:pt>
                <c:pt idx="11">
                  <c:v>0.992181029115033</c:v>
                </c:pt>
                <c:pt idx="12">
                  <c:v>0.892322257233322</c:v>
                </c:pt>
                <c:pt idx="13">
                  <c:v>0.803091264662055</c:v>
                </c:pt>
                <c:pt idx="14">
                  <c:v>0.853307318400279</c:v>
                </c:pt>
                <c:pt idx="15">
                  <c:v>0.847652031656413</c:v>
                </c:pt>
                <c:pt idx="16">
                  <c:v>0.809653562677604</c:v>
                </c:pt>
                <c:pt idx="17">
                  <c:v>0.823101315213294</c:v>
                </c:pt>
                <c:pt idx="18">
                  <c:v>0.869358223244516</c:v>
                </c:pt>
                <c:pt idx="19">
                  <c:v>0.79325523095835</c:v>
                </c:pt>
                <c:pt idx="20">
                  <c:v>0.83823575779705</c:v>
                </c:pt>
              </c:numCache>
            </c:numRef>
          </c:val>
          <c:smooth val="0"/>
        </c:ser>
        <c:dLbls>
          <c:showLegendKey val="0"/>
          <c:showVal val="0"/>
          <c:showCatName val="0"/>
          <c:showSerName val="0"/>
          <c:showPercent val="0"/>
          <c:showBubbleSize val="0"/>
        </c:dLbls>
        <c:marker val="1"/>
        <c:smooth val="0"/>
        <c:axId val="-2120940440"/>
        <c:axId val="2038103032"/>
      </c:lineChart>
      <c:catAx>
        <c:axId val="-2120940440"/>
        <c:scaling>
          <c:orientation val="minMax"/>
        </c:scaling>
        <c:delete val="0"/>
        <c:axPos val="b"/>
        <c:numFmt formatCode="General" sourceLinked="1"/>
        <c:majorTickMark val="out"/>
        <c:minorTickMark val="none"/>
        <c:tickLblPos val="nextTo"/>
        <c:crossAx val="2038103032"/>
        <c:crosses val="autoZero"/>
        <c:auto val="1"/>
        <c:lblAlgn val="ctr"/>
        <c:lblOffset val="100"/>
        <c:noMultiLvlLbl val="0"/>
      </c:catAx>
      <c:valAx>
        <c:axId val="2038103032"/>
        <c:scaling>
          <c:orientation val="minMax"/>
        </c:scaling>
        <c:delete val="0"/>
        <c:axPos val="l"/>
        <c:majorGridlines/>
        <c:numFmt formatCode="General" sourceLinked="1"/>
        <c:majorTickMark val="out"/>
        <c:minorTickMark val="none"/>
        <c:tickLblPos val="nextTo"/>
        <c:crossAx val="-2120940440"/>
        <c:crosses val="autoZero"/>
        <c:crossBetween val="between"/>
      </c:valAx>
    </c:plotArea>
    <c:legend>
      <c:legendPos val="r"/>
      <c:layout/>
      <c:overlay val="0"/>
    </c:legend>
    <c:plotVisOnly val="1"/>
    <c:dispBlanksAs val="gap"/>
    <c:showDLblsOverMax val="0"/>
  </c:chart>
  <c:printSettings>
    <c:headerFooter/>
    <c:pageMargins b="1.0" l="0.75" r="0.75" t="1.0"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40</xdr:col>
      <xdr:colOff>6350</xdr:colOff>
      <xdr:row>29</xdr:row>
      <xdr:rowOff>63500</xdr:rowOff>
    </xdr:from>
    <xdr:to>
      <xdr:col>50</xdr:col>
      <xdr:colOff>571500</xdr:colOff>
      <xdr:row>57</xdr:row>
      <xdr:rowOff>127000</xdr:rowOff>
    </xdr:to>
    <xdr:graphicFrame macro="">
      <xdr:nvGraphicFramePr>
        <xdr:cNvPr id="2" name="Diagra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t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Q74"/>
  <sheetViews>
    <sheetView topLeftCell="AG1" workbookViewId="0">
      <selection activeCell="AQ13" sqref="AQ13"/>
    </sheetView>
  </sheetViews>
  <sheetFormatPr baseColWidth="10" defaultRowHeight="15" x14ac:dyDescent="0"/>
  <cols>
    <col min="5" max="5" width="11.1640625" bestFit="1" customWidth="1"/>
  </cols>
  <sheetData>
    <row r="2" spans="1:43" ht="20">
      <c r="A2" s="17" t="s">
        <v>104</v>
      </c>
    </row>
    <row r="3" spans="1:43" ht="20">
      <c r="A3" s="17"/>
      <c r="E3" s="18" t="s">
        <v>1</v>
      </c>
      <c r="F3" s="1"/>
      <c r="G3" s="1"/>
      <c r="H3" s="18" t="s">
        <v>3</v>
      </c>
      <c r="I3" s="1"/>
      <c r="J3" s="1"/>
      <c r="K3" s="18" t="s">
        <v>4</v>
      </c>
      <c r="L3" s="1"/>
      <c r="M3" s="1"/>
      <c r="N3" s="18" t="s">
        <v>5</v>
      </c>
      <c r="O3" s="1"/>
      <c r="P3" s="1"/>
      <c r="Q3" s="18" t="s">
        <v>93</v>
      </c>
      <c r="R3" s="1"/>
      <c r="S3" s="1"/>
      <c r="T3" s="18" t="s">
        <v>94</v>
      </c>
      <c r="U3" s="1"/>
      <c r="V3" s="1"/>
      <c r="W3" s="18" t="s">
        <v>95</v>
      </c>
      <c r="X3" s="1"/>
      <c r="Y3" s="1"/>
      <c r="Z3" s="18" t="s">
        <v>96</v>
      </c>
      <c r="AA3" s="1"/>
      <c r="AB3" s="1"/>
      <c r="AC3" s="18" t="s">
        <v>97</v>
      </c>
      <c r="AD3" s="1"/>
      <c r="AE3" s="1"/>
      <c r="AF3" s="18" t="s">
        <v>98</v>
      </c>
      <c r="AG3" s="1"/>
      <c r="AH3" s="1"/>
      <c r="AI3" s="18" t="s">
        <v>99</v>
      </c>
      <c r="AJ3" s="1"/>
      <c r="AK3" s="1"/>
      <c r="AL3" s="18" t="s">
        <v>100</v>
      </c>
      <c r="AM3" s="1"/>
      <c r="AN3" s="1"/>
    </row>
    <row r="4" spans="1:43">
      <c r="C4" s="13" t="s">
        <v>24</v>
      </c>
      <c r="E4" s="19" t="s">
        <v>0</v>
      </c>
      <c r="F4" s="19" t="s">
        <v>2</v>
      </c>
      <c r="G4" s="19" t="s">
        <v>6</v>
      </c>
      <c r="H4" s="19" t="s">
        <v>0</v>
      </c>
      <c r="I4" s="19" t="s">
        <v>2</v>
      </c>
      <c r="J4" s="19" t="s">
        <v>6</v>
      </c>
      <c r="K4" s="19" t="s">
        <v>0</v>
      </c>
      <c r="L4" s="19" t="s">
        <v>2</v>
      </c>
      <c r="M4" s="19" t="s">
        <v>6</v>
      </c>
      <c r="N4" s="19" t="s">
        <v>0</v>
      </c>
      <c r="O4" s="19" t="s">
        <v>2</v>
      </c>
      <c r="P4" s="19" t="s">
        <v>6</v>
      </c>
      <c r="Q4" s="19" t="s">
        <v>0</v>
      </c>
      <c r="R4" s="19" t="s">
        <v>2</v>
      </c>
      <c r="S4" s="19" t="s">
        <v>6</v>
      </c>
      <c r="T4" s="19" t="s">
        <v>0</v>
      </c>
      <c r="U4" s="19" t="s">
        <v>2</v>
      </c>
      <c r="V4" s="19" t="s">
        <v>6</v>
      </c>
      <c r="W4" s="19" t="s">
        <v>0</v>
      </c>
      <c r="X4" s="19" t="s">
        <v>2</v>
      </c>
      <c r="Y4" s="19" t="s">
        <v>6</v>
      </c>
      <c r="Z4" s="19" t="s">
        <v>0</v>
      </c>
      <c r="AA4" s="19" t="s">
        <v>2</v>
      </c>
      <c r="AB4" s="19" t="s">
        <v>6</v>
      </c>
      <c r="AC4" s="19" t="s">
        <v>0</v>
      </c>
      <c r="AD4" s="19" t="s">
        <v>2</v>
      </c>
      <c r="AE4" s="19" t="s">
        <v>6</v>
      </c>
      <c r="AF4" s="19" t="s">
        <v>0</v>
      </c>
      <c r="AG4" s="19" t="s">
        <v>2</v>
      </c>
      <c r="AH4" s="19" t="s">
        <v>6</v>
      </c>
      <c r="AI4" s="19" t="s">
        <v>0</v>
      </c>
      <c r="AJ4" s="19" t="s">
        <v>2</v>
      </c>
      <c r="AK4" s="19" t="s">
        <v>6</v>
      </c>
      <c r="AL4" s="19" t="s">
        <v>0</v>
      </c>
      <c r="AM4" s="19" t="s">
        <v>2</v>
      </c>
      <c r="AN4" s="19" t="s">
        <v>6</v>
      </c>
      <c r="AO4" s="13" t="s">
        <v>24</v>
      </c>
      <c r="AQ4" s="20" t="s">
        <v>101</v>
      </c>
    </row>
    <row r="5" spans="1:43">
      <c r="C5" s="6">
        <v>50</v>
      </c>
      <c r="E5">
        <v>9.7911999999999999</v>
      </c>
      <c r="F5">
        <v>8.5098000000000003</v>
      </c>
      <c r="G5">
        <v>10.599</v>
      </c>
      <c r="H5">
        <v>11.293699999999999</v>
      </c>
      <c r="I5">
        <v>10.753299999999999</v>
      </c>
      <c r="J5">
        <v>11.3139</v>
      </c>
      <c r="K5">
        <v>9.6401000000000003</v>
      </c>
      <c r="L5">
        <v>10.1782</v>
      </c>
      <c r="M5">
        <v>10.3931</v>
      </c>
      <c r="N5">
        <v>7.3110999999999997</v>
      </c>
      <c r="O5">
        <v>8.9779</v>
      </c>
      <c r="P5">
        <v>8.6293000000000006</v>
      </c>
      <c r="Q5">
        <v>7.452</v>
      </c>
      <c r="R5">
        <v>9.3147000000000002</v>
      </c>
      <c r="S5">
        <v>8.5672999999999995</v>
      </c>
      <c r="T5">
        <v>10.1713</v>
      </c>
      <c r="U5">
        <v>9.5129000000000001</v>
      </c>
      <c r="V5">
        <v>10.3439</v>
      </c>
      <c r="W5">
        <v>9.8315999999999999</v>
      </c>
      <c r="X5">
        <v>10.4716</v>
      </c>
      <c r="Y5">
        <v>8.8194999999999997</v>
      </c>
      <c r="Z5">
        <v>10.807700000000001</v>
      </c>
      <c r="AA5">
        <v>11.018700000000001</v>
      </c>
      <c r="AB5">
        <v>8.4039000000000001</v>
      </c>
      <c r="AC5">
        <v>11.460100000000001</v>
      </c>
      <c r="AD5">
        <v>11.6648</v>
      </c>
      <c r="AE5">
        <v>10.8848</v>
      </c>
      <c r="AF5">
        <v>10.9176</v>
      </c>
      <c r="AG5">
        <v>8.9563000000000006</v>
      </c>
      <c r="AH5">
        <v>9.1672999999999991</v>
      </c>
      <c r="AI5">
        <v>11.969200000000001</v>
      </c>
      <c r="AJ5">
        <v>10.806900000000001</v>
      </c>
      <c r="AK5">
        <v>10.4574</v>
      </c>
      <c r="AL5">
        <v>9.2553000000000001</v>
      </c>
      <c r="AM5">
        <v>10.714700000000001</v>
      </c>
      <c r="AN5">
        <v>10.9903</v>
      </c>
      <c r="AO5" s="6">
        <v>50</v>
      </c>
    </row>
    <row r="6" spans="1:43">
      <c r="C6" s="6">
        <v>63</v>
      </c>
      <c r="E6">
        <v>5.2859999999999996</v>
      </c>
      <c r="F6">
        <v>6.2770999999999999</v>
      </c>
      <c r="G6">
        <v>6.3796999999999997</v>
      </c>
      <c r="H6">
        <v>10.1358</v>
      </c>
      <c r="I6">
        <v>10.255800000000001</v>
      </c>
      <c r="J6">
        <v>10.3096</v>
      </c>
      <c r="K6">
        <v>6.3456000000000001</v>
      </c>
      <c r="L6">
        <v>5.2988999999999997</v>
      </c>
      <c r="M6">
        <v>5.2516999999999996</v>
      </c>
      <c r="N6">
        <v>5.4943</v>
      </c>
      <c r="O6">
        <v>6.9122000000000003</v>
      </c>
      <c r="P6">
        <v>9.2538999999999998</v>
      </c>
      <c r="Q6">
        <v>10.6226</v>
      </c>
      <c r="R6">
        <v>10.190300000000001</v>
      </c>
      <c r="S6">
        <v>8.3341999999999992</v>
      </c>
      <c r="T6">
        <v>8.0467999999999993</v>
      </c>
      <c r="U6">
        <v>5.5366</v>
      </c>
      <c r="V6">
        <v>7.4659000000000004</v>
      </c>
      <c r="W6">
        <v>9.2118000000000002</v>
      </c>
      <c r="X6">
        <v>9.4397000000000002</v>
      </c>
      <c r="Y6">
        <v>8.9176000000000002</v>
      </c>
      <c r="Z6">
        <v>7.1318999999999999</v>
      </c>
      <c r="AA6">
        <v>9.8270999999999997</v>
      </c>
      <c r="AB6">
        <v>5.8943000000000003</v>
      </c>
      <c r="AC6">
        <v>9.7758000000000003</v>
      </c>
      <c r="AD6">
        <v>10.535299999999999</v>
      </c>
      <c r="AE6">
        <v>9.7026000000000003</v>
      </c>
      <c r="AF6">
        <v>9.3948999999999998</v>
      </c>
      <c r="AG6">
        <v>10.2814</v>
      </c>
      <c r="AH6">
        <v>9.6707000000000001</v>
      </c>
      <c r="AI6">
        <v>10.0184</v>
      </c>
      <c r="AJ6">
        <v>9.4560999999999993</v>
      </c>
      <c r="AK6">
        <v>11.1372</v>
      </c>
      <c r="AL6">
        <v>6.5004</v>
      </c>
      <c r="AM6">
        <v>9.9933999999999994</v>
      </c>
      <c r="AN6">
        <v>9.7319999999999993</v>
      </c>
      <c r="AO6" s="6">
        <v>63</v>
      </c>
    </row>
    <row r="7" spans="1:43">
      <c r="C7" s="6">
        <v>80</v>
      </c>
      <c r="E7">
        <v>6.1177000000000001</v>
      </c>
      <c r="F7">
        <v>6.4324000000000003</v>
      </c>
      <c r="G7">
        <v>6.2271999999999998</v>
      </c>
      <c r="H7">
        <v>6.1017000000000001</v>
      </c>
      <c r="I7">
        <v>6.4530000000000003</v>
      </c>
      <c r="J7">
        <v>7.0658000000000003</v>
      </c>
      <c r="K7">
        <v>5.2096999999999998</v>
      </c>
      <c r="L7">
        <v>4.3494999999999999</v>
      </c>
      <c r="M7">
        <v>5.3506</v>
      </c>
      <c r="N7">
        <v>6.6364000000000001</v>
      </c>
      <c r="O7">
        <v>5.9142999999999999</v>
      </c>
      <c r="P7">
        <v>5.2516999999999996</v>
      </c>
      <c r="Q7">
        <v>5.5719000000000003</v>
      </c>
      <c r="R7">
        <v>7.5823999999999998</v>
      </c>
      <c r="S7">
        <v>5.7233000000000001</v>
      </c>
      <c r="T7">
        <v>5.3569000000000004</v>
      </c>
      <c r="U7">
        <v>5.9127999999999998</v>
      </c>
      <c r="V7">
        <v>4.4385000000000003</v>
      </c>
      <c r="W7">
        <v>6.8040000000000003</v>
      </c>
      <c r="X7">
        <v>5.3113999999999999</v>
      </c>
      <c r="Y7">
        <v>5.1814</v>
      </c>
      <c r="Z7">
        <v>6.2511999999999999</v>
      </c>
      <c r="AA7">
        <v>5.8960999999999997</v>
      </c>
      <c r="AB7">
        <v>5.8884999999999996</v>
      </c>
      <c r="AC7">
        <v>4.9324000000000003</v>
      </c>
      <c r="AD7">
        <v>4.1689999999999996</v>
      </c>
      <c r="AE7">
        <v>4.532</v>
      </c>
      <c r="AF7">
        <v>8.1045999999999996</v>
      </c>
      <c r="AG7">
        <v>7.5182000000000002</v>
      </c>
      <c r="AH7">
        <v>6.9522000000000004</v>
      </c>
      <c r="AI7">
        <v>7.3392999999999997</v>
      </c>
      <c r="AJ7">
        <v>7.8871000000000002</v>
      </c>
      <c r="AK7">
        <v>7.3360000000000003</v>
      </c>
      <c r="AL7">
        <v>7.5894000000000004</v>
      </c>
      <c r="AM7">
        <v>9.2591000000000001</v>
      </c>
      <c r="AN7">
        <v>8.2998999999999992</v>
      </c>
      <c r="AO7" s="6">
        <v>80</v>
      </c>
    </row>
    <row r="8" spans="1:43">
      <c r="C8" s="6">
        <v>100</v>
      </c>
      <c r="E8">
        <v>5.5594000000000001</v>
      </c>
      <c r="F8">
        <v>5.0975000000000001</v>
      </c>
      <c r="G8">
        <v>6.0979999999999999</v>
      </c>
      <c r="H8">
        <v>7.4151999999999996</v>
      </c>
      <c r="I8">
        <v>6.8586999999999998</v>
      </c>
      <c r="J8">
        <v>7.1186999999999996</v>
      </c>
      <c r="K8">
        <v>6.0486000000000004</v>
      </c>
      <c r="L8">
        <v>7.5381</v>
      </c>
      <c r="M8">
        <v>7.4973999999999998</v>
      </c>
      <c r="N8">
        <v>7.4421999999999997</v>
      </c>
      <c r="O8">
        <v>7.3143000000000002</v>
      </c>
      <c r="P8">
        <v>7.2241</v>
      </c>
      <c r="Q8">
        <v>5.3456000000000001</v>
      </c>
      <c r="R8">
        <v>5.4019000000000004</v>
      </c>
      <c r="S8">
        <v>6.4481999999999999</v>
      </c>
      <c r="T8">
        <v>5.8026</v>
      </c>
      <c r="U8">
        <v>6.3771000000000004</v>
      </c>
      <c r="V8">
        <v>7.3394000000000004</v>
      </c>
      <c r="W8">
        <v>5.9664999999999999</v>
      </c>
      <c r="X8">
        <v>5.8569000000000004</v>
      </c>
      <c r="Y8">
        <v>5.9036</v>
      </c>
      <c r="Z8">
        <v>4.3975</v>
      </c>
      <c r="AA8">
        <v>5.2637</v>
      </c>
      <c r="AB8">
        <v>5.39</v>
      </c>
      <c r="AC8">
        <v>6.4043000000000001</v>
      </c>
      <c r="AD8">
        <v>6.1174999999999997</v>
      </c>
      <c r="AE8">
        <v>5.9668000000000001</v>
      </c>
      <c r="AF8">
        <v>6.5799000000000003</v>
      </c>
      <c r="AG8">
        <v>6.3773999999999997</v>
      </c>
      <c r="AH8">
        <v>6.7704000000000004</v>
      </c>
      <c r="AI8">
        <v>6.2560000000000002</v>
      </c>
      <c r="AJ8">
        <v>6.3387000000000002</v>
      </c>
      <c r="AK8">
        <v>6.3925999999999998</v>
      </c>
      <c r="AL8">
        <v>7.6622000000000003</v>
      </c>
      <c r="AM8">
        <v>6.9912999999999998</v>
      </c>
      <c r="AN8">
        <v>5.9625000000000004</v>
      </c>
      <c r="AO8" s="6">
        <v>100</v>
      </c>
    </row>
    <row r="9" spans="1:43">
      <c r="C9" s="6">
        <v>125</v>
      </c>
      <c r="E9">
        <v>5.2157</v>
      </c>
      <c r="F9">
        <v>5.9722999999999997</v>
      </c>
      <c r="G9">
        <v>6.2441000000000004</v>
      </c>
      <c r="H9">
        <v>5.5464000000000002</v>
      </c>
      <c r="I9">
        <v>5.1082999999999998</v>
      </c>
      <c r="J9">
        <v>6.0491000000000001</v>
      </c>
      <c r="K9">
        <v>6.0046999999999997</v>
      </c>
      <c r="L9">
        <v>5.9473000000000003</v>
      </c>
      <c r="M9">
        <v>5.8964999999999996</v>
      </c>
      <c r="N9">
        <v>5.0781999999999998</v>
      </c>
      <c r="O9">
        <v>5.59</v>
      </c>
      <c r="P9">
        <v>5.0815000000000001</v>
      </c>
      <c r="Q9">
        <v>5.8962000000000003</v>
      </c>
      <c r="R9">
        <v>5.7445000000000004</v>
      </c>
      <c r="S9">
        <v>5.2603999999999997</v>
      </c>
      <c r="T9">
        <v>5.7427999999999999</v>
      </c>
      <c r="U9">
        <v>5.5053999999999998</v>
      </c>
      <c r="V9">
        <v>5.7847</v>
      </c>
      <c r="W9">
        <v>4.6070000000000002</v>
      </c>
      <c r="X9">
        <v>5.2134999999999998</v>
      </c>
      <c r="Y9">
        <v>6.0012999999999996</v>
      </c>
      <c r="Z9">
        <v>5.5133999999999999</v>
      </c>
      <c r="AA9">
        <v>4.8291000000000004</v>
      </c>
      <c r="AB9">
        <v>5.0587999999999997</v>
      </c>
      <c r="AC9">
        <v>4.4008000000000003</v>
      </c>
      <c r="AD9">
        <v>5.2915000000000001</v>
      </c>
      <c r="AE9">
        <v>5.2134999999999998</v>
      </c>
      <c r="AF9">
        <v>5.7935999999999996</v>
      </c>
      <c r="AG9">
        <v>5.3196000000000003</v>
      </c>
      <c r="AH9">
        <v>5.4034000000000004</v>
      </c>
      <c r="AI9">
        <v>6.5167999999999999</v>
      </c>
      <c r="AJ9">
        <v>4.9385000000000003</v>
      </c>
      <c r="AK9">
        <v>6.35</v>
      </c>
      <c r="AL9">
        <v>5.2222</v>
      </c>
      <c r="AM9">
        <v>5.5545999999999998</v>
      </c>
      <c r="AN9">
        <v>5.4562999999999997</v>
      </c>
      <c r="AO9" s="6">
        <v>125</v>
      </c>
    </row>
    <row r="10" spans="1:43">
      <c r="C10" s="6">
        <v>160</v>
      </c>
      <c r="E10">
        <v>4.9149000000000003</v>
      </c>
      <c r="F10">
        <v>5.8516000000000004</v>
      </c>
      <c r="G10">
        <v>5.2222</v>
      </c>
      <c r="H10">
        <v>5.4962</v>
      </c>
      <c r="I10">
        <v>5.4713000000000003</v>
      </c>
      <c r="J10">
        <v>4.6409000000000002</v>
      </c>
      <c r="K10">
        <v>5.6818999999999997</v>
      </c>
      <c r="L10">
        <v>5.9927000000000001</v>
      </c>
      <c r="M10">
        <v>5.7051999999999996</v>
      </c>
      <c r="N10">
        <v>4.9954000000000001</v>
      </c>
      <c r="O10">
        <v>4.8939000000000004</v>
      </c>
      <c r="P10">
        <v>5.0705</v>
      </c>
      <c r="Q10">
        <v>5.7148000000000003</v>
      </c>
      <c r="R10">
        <v>5.8971</v>
      </c>
      <c r="S10">
        <v>5.7125000000000004</v>
      </c>
      <c r="T10">
        <v>5.5853000000000002</v>
      </c>
      <c r="U10">
        <v>5.7233000000000001</v>
      </c>
      <c r="V10">
        <v>5.5275999999999996</v>
      </c>
      <c r="W10">
        <v>5.2925000000000004</v>
      </c>
      <c r="X10">
        <v>5.5974000000000004</v>
      </c>
      <c r="Y10">
        <v>5.3437999999999999</v>
      </c>
      <c r="Z10">
        <v>4.8867000000000003</v>
      </c>
      <c r="AA10">
        <v>5.5388999999999999</v>
      </c>
      <c r="AB10">
        <v>4.0701999999999998</v>
      </c>
      <c r="AC10">
        <v>4.4989999999999997</v>
      </c>
      <c r="AD10">
        <v>5.0128000000000004</v>
      </c>
      <c r="AE10">
        <v>4.8029999999999999</v>
      </c>
      <c r="AF10">
        <v>5.5073999999999996</v>
      </c>
      <c r="AG10">
        <v>6.0465999999999998</v>
      </c>
      <c r="AH10">
        <v>6.0122999999999998</v>
      </c>
      <c r="AI10">
        <v>5.1262999999999996</v>
      </c>
      <c r="AJ10">
        <v>5.8731999999999998</v>
      </c>
      <c r="AK10">
        <v>5.6928999999999998</v>
      </c>
      <c r="AL10">
        <v>5.3167999999999997</v>
      </c>
      <c r="AM10">
        <v>6.5144000000000002</v>
      </c>
      <c r="AN10">
        <v>6.1577000000000002</v>
      </c>
      <c r="AO10" s="6">
        <v>160</v>
      </c>
    </row>
    <row r="11" spans="1:43">
      <c r="C11" s="6">
        <v>200</v>
      </c>
      <c r="E11">
        <v>7.5339999999999998</v>
      </c>
      <c r="F11">
        <v>8.4860000000000007</v>
      </c>
      <c r="H11">
        <v>6.7198000000000002</v>
      </c>
      <c r="I11">
        <v>7.0766999999999998</v>
      </c>
      <c r="K11">
        <v>6.7487000000000004</v>
      </c>
      <c r="L11">
        <v>6.5132000000000003</v>
      </c>
      <c r="N11">
        <v>6.8483999999999998</v>
      </c>
      <c r="O11">
        <v>6.7908999999999997</v>
      </c>
      <c r="Q11">
        <v>7.3220999999999998</v>
      </c>
      <c r="R11">
        <v>7.1661999999999999</v>
      </c>
      <c r="T11">
        <v>7.3868</v>
      </c>
      <c r="U11">
        <v>7.8627000000000002</v>
      </c>
      <c r="W11">
        <v>6.8682999999999996</v>
      </c>
      <c r="X11">
        <v>6.5324999999999998</v>
      </c>
      <c r="Z11">
        <v>6.4523000000000001</v>
      </c>
      <c r="AA11">
        <v>6.6460999999999997</v>
      </c>
      <c r="AC11">
        <v>6.4968000000000004</v>
      </c>
      <c r="AD11">
        <v>7.4471999999999996</v>
      </c>
      <c r="AF11">
        <v>7.3311999999999999</v>
      </c>
      <c r="AG11">
        <v>7.5049999999999999</v>
      </c>
      <c r="AI11">
        <v>7.7385999999999999</v>
      </c>
      <c r="AJ11">
        <v>7.3224</v>
      </c>
      <c r="AL11">
        <v>7.1022999999999996</v>
      </c>
      <c r="AM11">
        <v>7.133</v>
      </c>
      <c r="AO11" s="6">
        <v>200</v>
      </c>
    </row>
    <row r="12" spans="1:43">
      <c r="C12" s="6">
        <v>250</v>
      </c>
      <c r="E12">
        <v>7.0895000000000001</v>
      </c>
      <c r="F12">
        <v>7.6978999999999997</v>
      </c>
      <c r="H12">
        <v>7.1048</v>
      </c>
      <c r="I12">
        <v>6.5716000000000001</v>
      </c>
      <c r="K12">
        <v>7.4978999999999996</v>
      </c>
      <c r="L12">
        <v>8.0168999999999997</v>
      </c>
      <c r="N12">
        <v>6.4532999999999996</v>
      </c>
      <c r="O12">
        <v>7.8955000000000002</v>
      </c>
      <c r="Q12">
        <v>7.9709000000000003</v>
      </c>
      <c r="R12">
        <v>7.4633000000000003</v>
      </c>
      <c r="T12">
        <v>8.1396999999999995</v>
      </c>
      <c r="U12">
        <v>8.0665999999999993</v>
      </c>
      <c r="W12">
        <v>7.3017000000000003</v>
      </c>
      <c r="X12">
        <v>7.1276999999999999</v>
      </c>
      <c r="Z12">
        <v>7.8503999999999996</v>
      </c>
      <c r="AA12">
        <v>7.7443</v>
      </c>
      <c r="AC12">
        <v>8.6908999999999992</v>
      </c>
      <c r="AD12">
        <v>7.6017000000000001</v>
      </c>
      <c r="AF12">
        <v>7.9473000000000003</v>
      </c>
      <c r="AG12">
        <v>7.7514000000000003</v>
      </c>
      <c r="AI12">
        <v>7.1544999999999996</v>
      </c>
      <c r="AJ12">
        <v>7.4273999999999996</v>
      </c>
      <c r="AL12">
        <v>7.8402000000000003</v>
      </c>
      <c r="AM12">
        <v>7.7990000000000004</v>
      </c>
      <c r="AO12" s="6">
        <v>250</v>
      </c>
    </row>
    <row r="13" spans="1:43">
      <c r="C13" s="6">
        <v>315</v>
      </c>
      <c r="E13">
        <v>7.4550000000000001</v>
      </c>
      <c r="F13">
        <v>7.3129999999999997</v>
      </c>
      <c r="H13">
        <v>7.2378</v>
      </c>
      <c r="I13">
        <v>7.6539000000000001</v>
      </c>
      <c r="K13">
        <v>7.6871999999999998</v>
      </c>
      <c r="L13">
        <v>8.1346000000000007</v>
      </c>
      <c r="N13">
        <v>7.0784000000000002</v>
      </c>
      <c r="O13">
        <v>7.9326999999999996</v>
      </c>
      <c r="Q13">
        <v>7.4367000000000001</v>
      </c>
      <c r="R13">
        <v>7.5617999999999999</v>
      </c>
      <c r="T13">
        <v>7.5461999999999998</v>
      </c>
      <c r="U13">
        <v>7.1562000000000001</v>
      </c>
      <c r="W13">
        <v>8.0677000000000003</v>
      </c>
      <c r="X13">
        <v>7.5407999999999999</v>
      </c>
      <c r="Z13">
        <v>7.7247000000000003</v>
      </c>
      <c r="AA13">
        <v>7.5259</v>
      </c>
      <c r="AC13">
        <v>8.14</v>
      </c>
      <c r="AD13">
        <v>7.3400999999999996</v>
      </c>
      <c r="AF13">
        <v>7.2346000000000004</v>
      </c>
      <c r="AG13">
        <v>8.3167000000000009</v>
      </c>
      <c r="AI13">
        <v>6.6508000000000003</v>
      </c>
      <c r="AJ13">
        <v>7.0865999999999998</v>
      </c>
      <c r="AL13">
        <v>6.5552000000000001</v>
      </c>
      <c r="AM13">
        <v>6.9340999999999999</v>
      </c>
      <c r="AO13" s="6">
        <v>315</v>
      </c>
    </row>
    <row r="14" spans="1:43">
      <c r="C14" s="6">
        <v>400</v>
      </c>
      <c r="E14">
        <v>6.4199000000000002</v>
      </c>
      <c r="F14">
        <v>6.5183</v>
      </c>
      <c r="H14">
        <v>6.1257999999999999</v>
      </c>
      <c r="I14">
        <v>7.1513999999999998</v>
      </c>
      <c r="K14">
        <v>7.4002999999999997</v>
      </c>
      <c r="L14">
        <v>7.0735000000000001</v>
      </c>
      <c r="N14">
        <v>6.8369999999999997</v>
      </c>
      <c r="O14">
        <v>6.7253999999999996</v>
      </c>
      <c r="Q14">
        <v>6.8532000000000002</v>
      </c>
      <c r="R14">
        <v>6.5209000000000001</v>
      </c>
      <c r="T14">
        <v>6.9619999999999997</v>
      </c>
      <c r="U14">
        <v>6.6218000000000004</v>
      </c>
      <c r="W14">
        <v>6.2015000000000002</v>
      </c>
      <c r="X14">
        <v>5.9375</v>
      </c>
      <c r="Z14">
        <v>6.4611000000000001</v>
      </c>
      <c r="AA14">
        <v>7.1567999999999996</v>
      </c>
      <c r="AC14">
        <v>7.4630999999999998</v>
      </c>
      <c r="AD14">
        <v>6.5831999999999997</v>
      </c>
      <c r="AF14">
        <v>6.7615999999999996</v>
      </c>
      <c r="AG14">
        <v>6.5567000000000002</v>
      </c>
      <c r="AI14">
        <v>6.8593999999999999</v>
      </c>
      <c r="AJ14">
        <v>6.1897000000000002</v>
      </c>
      <c r="AL14">
        <v>6.89</v>
      </c>
      <c r="AM14">
        <v>6.9104999999999999</v>
      </c>
      <c r="AO14" s="6">
        <v>400</v>
      </c>
    </row>
    <row r="15" spans="1:43">
      <c r="C15" s="6">
        <v>500</v>
      </c>
      <c r="E15">
        <v>5.5183</v>
      </c>
      <c r="F15">
        <v>6.4250999999999996</v>
      </c>
      <c r="H15">
        <v>6.3235000000000001</v>
      </c>
      <c r="I15">
        <v>6.0830000000000002</v>
      </c>
      <c r="K15">
        <v>6.1871</v>
      </c>
      <c r="L15">
        <v>6.1729000000000003</v>
      </c>
      <c r="N15">
        <v>6.2770999999999999</v>
      </c>
      <c r="O15">
        <v>6.5162000000000004</v>
      </c>
      <c r="Q15">
        <v>6.7557</v>
      </c>
      <c r="R15">
        <v>6.5979999999999999</v>
      </c>
      <c r="T15">
        <v>5.9248000000000003</v>
      </c>
      <c r="U15">
        <v>5.8261000000000003</v>
      </c>
      <c r="W15">
        <v>6.2054</v>
      </c>
      <c r="X15">
        <v>6.0522</v>
      </c>
      <c r="Z15">
        <v>6.8189000000000002</v>
      </c>
      <c r="AA15">
        <v>6.6646999999999998</v>
      </c>
      <c r="AC15">
        <v>6.0397999999999996</v>
      </c>
      <c r="AD15">
        <v>5.8113000000000001</v>
      </c>
      <c r="AF15">
        <v>6.3155000000000001</v>
      </c>
      <c r="AG15">
        <v>6.2563000000000004</v>
      </c>
      <c r="AI15">
        <v>6.1721000000000004</v>
      </c>
      <c r="AJ15">
        <v>6.3177000000000003</v>
      </c>
      <c r="AL15">
        <v>6.1475999999999997</v>
      </c>
      <c r="AM15">
        <v>6.4059999999999997</v>
      </c>
      <c r="AO15" s="6">
        <v>500</v>
      </c>
    </row>
    <row r="16" spans="1:43">
      <c r="C16" s="6">
        <v>630</v>
      </c>
      <c r="E16">
        <v>5.8387000000000002</v>
      </c>
      <c r="F16">
        <v>5.6028000000000002</v>
      </c>
      <c r="H16">
        <v>5.9846000000000004</v>
      </c>
      <c r="I16">
        <v>6.0052000000000003</v>
      </c>
      <c r="K16">
        <v>5.9965999999999999</v>
      </c>
      <c r="L16">
        <v>6.3696000000000002</v>
      </c>
      <c r="N16">
        <v>5.7907999999999999</v>
      </c>
      <c r="O16">
        <v>5.9866999999999999</v>
      </c>
      <c r="Q16">
        <v>5.6445999999999996</v>
      </c>
      <c r="R16">
        <v>5.5282</v>
      </c>
      <c r="T16">
        <v>5.4932999999999996</v>
      </c>
      <c r="U16">
        <v>5.8555999999999999</v>
      </c>
      <c r="W16">
        <v>5.5795000000000003</v>
      </c>
      <c r="X16">
        <v>5.1989000000000001</v>
      </c>
      <c r="Z16">
        <v>5.2983000000000002</v>
      </c>
      <c r="AA16">
        <v>6.2333999999999996</v>
      </c>
      <c r="AC16">
        <v>5.4558999999999997</v>
      </c>
      <c r="AD16">
        <v>5.7030000000000003</v>
      </c>
      <c r="AF16">
        <v>5.8228999999999997</v>
      </c>
      <c r="AG16">
        <v>5.8407</v>
      </c>
      <c r="AI16">
        <v>6.2150999999999996</v>
      </c>
      <c r="AJ16">
        <v>5.3666</v>
      </c>
      <c r="AL16">
        <v>5.5500999999999996</v>
      </c>
      <c r="AM16">
        <v>5.8891999999999998</v>
      </c>
      <c r="AO16" s="6">
        <v>630</v>
      </c>
    </row>
    <row r="17" spans="1:43">
      <c r="C17" s="6">
        <v>800</v>
      </c>
      <c r="E17">
        <v>5.4497999999999998</v>
      </c>
      <c r="F17">
        <v>5.5873999999999997</v>
      </c>
      <c r="H17">
        <v>5.5128000000000004</v>
      </c>
      <c r="I17">
        <v>5.5438999999999998</v>
      </c>
      <c r="K17">
        <v>5.1200999999999999</v>
      </c>
      <c r="L17">
        <v>5.5568999999999997</v>
      </c>
      <c r="N17">
        <v>5.4195000000000002</v>
      </c>
      <c r="O17">
        <v>5.3642000000000003</v>
      </c>
      <c r="Q17">
        <v>5.5228000000000002</v>
      </c>
      <c r="R17">
        <v>5.8674999999999997</v>
      </c>
      <c r="T17">
        <v>6.1794000000000002</v>
      </c>
      <c r="U17">
        <v>5.6172000000000004</v>
      </c>
      <c r="W17">
        <v>5.7988999999999997</v>
      </c>
      <c r="X17">
        <v>5.5721999999999996</v>
      </c>
      <c r="Z17">
        <v>5.6856999999999998</v>
      </c>
      <c r="AA17">
        <v>5.5011999999999999</v>
      </c>
      <c r="AC17">
        <v>5.6018999999999997</v>
      </c>
      <c r="AD17">
        <v>5.4221000000000004</v>
      </c>
      <c r="AF17">
        <v>5.8311000000000002</v>
      </c>
      <c r="AG17">
        <v>5.7150999999999996</v>
      </c>
      <c r="AI17">
        <v>5.7481999999999998</v>
      </c>
      <c r="AJ17">
        <v>5.6344000000000003</v>
      </c>
      <c r="AL17">
        <v>5.4972000000000003</v>
      </c>
      <c r="AM17">
        <v>5.3338999999999999</v>
      </c>
      <c r="AO17" s="6">
        <v>800</v>
      </c>
    </row>
    <row r="18" spans="1:43">
      <c r="C18" s="6">
        <v>1000</v>
      </c>
      <c r="E18">
        <v>5.4238999999999997</v>
      </c>
      <c r="F18">
        <v>5.3394000000000004</v>
      </c>
      <c r="H18">
        <v>5.4272</v>
      </c>
      <c r="I18">
        <v>5.2484999999999999</v>
      </c>
      <c r="K18">
        <v>5.1944999999999997</v>
      </c>
      <c r="L18">
        <v>5.0197000000000003</v>
      </c>
      <c r="N18">
        <v>5.6489000000000003</v>
      </c>
      <c r="O18">
        <v>5.3055000000000003</v>
      </c>
      <c r="Q18">
        <v>5.1498999999999997</v>
      </c>
      <c r="R18">
        <v>5.2735000000000003</v>
      </c>
      <c r="T18">
        <v>5.7911999999999999</v>
      </c>
      <c r="U18">
        <v>5.3414000000000001</v>
      </c>
      <c r="W18">
        <v>5.4035000000000002</v>
      </c>
      <c r="X18">
        <v>5.524</v>
      </c>
      <c r="Z18">
        <v>5.1536999999999997</v>
      </c>
      <c r="AA18">
        <v>5.3779000000000003</v>
      </c>
      <c r="AC18">
        <v>5.2797999999999998</v>
      </c>
      <c r="AD18">
        <v>5.3864000000000001</v>
      </c>
      <c r="AF18">
        <v>5.3114999999999997</v>
      </c>
      <c r="AG18">
        <v>5.4139999999999997</v>
      </c>
      <c r="AI18">
        <v>5.4756</v>
      </c>
      <c r="AJ18">
        <v>5.5739000000000001</v>
      </c>
      <c r="AL18">
        <v>5.3308999999999997</v>
      </c>
      <c r="AM18">
        <v>5.1913999999999998</v>
      </c>
      <c r="AO18" s="6">
        <v>1000</v>
      </c>
    </row>
    <row r="19" spans="1:43">
      <c r="C19" s="6">
        <v>1250</v>
      </c>
      <c r="E19">
        <v>4.2775999999999996</v>
      </c>
      <c r="F19">
        <v>4.5829000000000004</v>
      </c>
      <c r="H19">
        <v>4.5964</v>
      </c>
      <c r="I19">
        <v>4.0385999999999997</v>
      </c>
      <c r="K19">
        <v>4.2022000000000004</v>
      </c>
      <c r="L19">
        <v>4.2039</v>
      </c>
      <c r="N19">
        <v>4.3348000000000004</v>
      </c>
      <c r="O19">
        <v>4.2960000000000003</v>
      </c>
      <c r="Q19">
        <v>4.4153000000000002</v>
      </c>
      <c r="R19">
        <v>4.6657999999999999</v>
      </c>
      <c r="T19">
        <v>4.4394999999999998</v>
      </c>
      <c r="U19">
        <v>4.4547999999999996</v>
      </c>
      <c r="W19">
        <v>4.6603000000000003</v>
      </c>
      <c r="X19">
        <v>4.4569000000000001</v>
      </c>
      <c r="Z19">
        <v>4.3003999999999998</v>
      </c>
      <c r="AA19">
        <v>4.8305999999999996</v>
      </c>
      <c r="AC19">
        <v>4.4748000000000001</v>
      </c>
      <c r="AD19">
        <v>4.3720999999999997</v>
      </c>
      <c r="AF19">
        <v>4.4621000000000004</v>
      </c>
      <c r="AG19">
        <v>4.4958999999999998</v>
      </c>
      <c r="AI19">
        <v>4.2324000000000002</v>
      </c>
      <c r="AJ19">
        <v>4.1867000000000001</v>
      </c>
      <c r="AL19">
        <v>4.0526999999999997</v>
      </c>
      <c r="AM19">
        <v>4.1505000000000001</v>
      </c>
      <c r="AO19" s="6">
        <v>1250</v>
      </c>
    </row>
    <row r="20" spans="1:43">
      <c r="C20" s="6">
        <v>1600</v>
      </c>
      <c r="E20">
        <v>4.2191999999999998</v>
      </c>
      <c r="F20">
        <v>4.0353000000000003</v>
      </c>
      <c r="H20">
        <v>4.2709000000000001</v>
      </c>
      <c r="I20">
        <v>4.1299000000000001</v>
      </c>
      <c r="K20">
        <v>4.0099</v>
      </c>
      <c r="L20">
        <v>4.1216999999999997</v>
      </c>
      <c r="N20">
        <v>4.2656000000000001</v>
      </c>
      <c r="O20">
        <v>3.9868000000000001</v>
      </c>
      <c r="Q20">
        <v>3.9973999999999998</v>
      </c>
      <c r="R20">
        <v>3.8898000000000001</v>
      </c>
      <c r="T20">
        <v>4.2092999999999998</v>
      </c>
      <c r="U20">
        <v>4.0598999999999998</v>
      </c>
      <c r="W20">
        <v>4.0721999999999996</v>
      </c>
      <c r="X20">
        <v>4.0861999999999998</v>
      </c>
      <c r="Z20">
        <v>3.9367000000000001</v>
      </c>
      <c r="AA20">
        <v>3.7164000000000001</v>
      </c>
      <c r="AC20">
        <v>4.0494000000000003</v>
      </c>
      <c r="AD20">
        <v>4.1612999999999998</v>
      </c>
      <c r="AF20">
        <v>4.0594000000000001</v>
      </c>
      <c r="AG20">
        <v>4.0568999999999997</v>
      </c>
      <c r="AI20">
        <v>4.3208000000000002</v>
      </c>
      <c r="AJ20">
        <v>4.0997000000000003</v>
      </c>
      <c r="AL20">
        <v>3.9573999999999998</v>
      </c>
      <c r="AM20">
        <v>3.7019000000000002</v>
      </c>
      <c r="AO20" s="6">
        <v>1600</v>
      </c>
    </row>
    <row r="21" spans="1:43">
      <c r="C21" s="6">
        <v>2000</v>
      </c>
      <c r="E21">
        <v>3.3586999999999998</v>
      </c>
      <c r="F21">
        <v>3.3936999999999999</v>
      </c>
      <c r="H21">
        <v>3.4704000000000002</v>
      </c>
      <c r="I21">
        <v>3.5773999999999999</v>
      </c>
      <c r="K21">
        <v>3.4163999999999999</v>
      </c>
      <c r="L21">
        <v>3.5369000000000002</v>
      </c>
      <c r="N21">
        <v>3.5579000000000001</v>
      </c>
      <c r="O21">
        <v>3.5091000000000001</v>
      </c>
      <c r="Q21">
        <v>3.4405000000000001</v>
      </c>
      <c r="R21">
        <v>3.395</v>
      </c>
      <c r="T21">
        <v>3.5202</v>
      </c>
      <c r="U21">
        <v>3.4561000000000002</v>
      </c>
      <c r="W21">
        <v>3.4558</v>
      </c>
      <c r="X21">
        <v>3.5804999999999998</v>
      </c>
      <c r="Z21">
        <v>3.6345000000000001</v>
      </c>
      <c r="AA21">
        <v>3.6621000000000001</v>
      </c>
      <c r="AC21">
        <v>3.7258</v>
      </c>
      <c r="AD21">
        <v>3.6785999999999999</v>
      </c>
      <c r="AF21">
        <v>3.4163999999999999</v>
      </c>
      <c r="AG21">
        <v>3.3245</v>
      </c>
      <c r="AI21">
        <v>3.161</v>
      </c>
      <c r="AJ21">
        <v>3.4632999999999998</v>
      </c>
      <c r="AL21">
        <v>3.6583000000000001</v>
      </c>
      <c r="AM21">
        <v>3.7953000000000001</v>
      </c>
      <c r="AO21" s="6">
        <v>2000</v>
      </c>
    </row>
    <row r="22" spans="1:43">
      <c r="C22" s="6">
        <v>2500</v>
      </c>
      <c r="E22">
        <v>2.8666999999999998</v>
      </c>
      <c r="F22">
        <v>2.8121999999999998</v>
      </c>
      <c r="H22">
        <v>3.0291000000000001</v>
      </c>
      <c r="I22">
        <v>2.9443999999999999</v>
      </c>
      <c r="K22">
        <v>3.0165000000000002</v>
      </c>
      <c r="L22">
        <v>2.8835999999999999</v>
      </c>
      <c r="N22">
        <v>2.9582000000000002</v>
      </c>
      <c r="O22">
        <v>2.9175</v>
      </c>
      <c r="Q22">
        <v>3.0055000000000001</v>
      </c>
      <c r="R22">
        <v>2.9630999999999998</v>
      </c>
      <c r="T22">
        <v>2.9094000000000002</v>
      </c>
      <c r="U22">
        <v>2.8986999999999998</v>
      </c>
      <c r="W22">
        <v>3.5935999999999999</v>
      </c>
      <c r="X22">
        <v>2.8534000000000002</v>
      </c>
      <c r="Z22">
        <v>3.0051000000000001</v>
      </c>
      <c r="AA22">
        <v>2.8368000000000002</v>
      </c>
      <c r="AC22">
        <v>2.9119999999999999</v>
      </c>
      <c r="AD22">
        <v>3.0577000000000001</v>
      </c>
      <c r="AF22">
        <v>3.016</v>
      </c>
      <c r="AG22">
        <v>2.9767000000000001</v>
      </c>
      <c r="AI22">
        <v>2.8875999999999999</v>
      </c>
      <c r="AJ22">
        <v>2.7827999999999999</v>
      </c>
      <c r="AL22">
        <v>2.9796999999999998</v>
      </c>
      <c r="AM22">
        <v>2.9474999999999998</v>
      </c>
      <c r="AO22" s="6">
        <v>2500</v>
      </c>
    </row>
    <row r="23" spans="1:43">
      <c r="C23" s="6">
        <v>3150</v>
      </c>
      <c r="E23">
        <v>2.2262</v>
      </c>
      <c r="F23">
        <v>2.2481</v>
      </c>
      <c r="H23">
        <v>2.2530000000000001</v>
      </c>
      <c r="I23">
        <v>2.2471999999999999</v>
      </c>
      <c r="K23">
        <v>2.4586999999999999</v>
      </c>
      <c r="L23">
        <v>2.1331000000000002</v>
      </c>
      <c r="N23">
        <v>2.3447</v>
      </c>
      <c r="O23">
        <v>2.3582999999999998</v>
      </c>
      <c r="Q23">
        <v>2.4584999999999999</v>
      </c>
      <c r="R23">
        <v>2.2490999999999999</v>
      </c>
      <c r="T23">
        <v>2.3612000000000002</v>
      </c>
      <c r="U23">
        <v>2.3445999999999998</v>
      </c>
      <c r="W23">
        <v>2.3311999999999999</v>
      </c>
      <c r="X23">
        <v>2.2494999999999998</v>
      </c>
      <c r="Z23">
        <v>2.4674</v>
      </c>
      <c r="AA23">
        <v>2.456</v>
      </c>
      <c r="AC23">
        <v>2.4397000000000002</v>
      </c>
      <c r="AD23">
        <v>2.1335999999999999</v>
      </c>
      <c r="AF23">
        <v>2.3794</v>
      </c>
      <c r="AG23">
        <v>2.2597</v>
      </c>
      <c r="AI23">
        <v>2.3994</v>
      </c>
      <c r="AJ23">
        <v>2.2437</v>
      </c>
      <c r="AL23">
        <v>2.5678000000000001</v>
      </c>
      <c r="AM23">
        <v>2.4458000000000002</v>
      </c>
      <c r="AO23" s="6">
        <v>3150</v>
      </c>
    </row>
    <row r="24" spans="1:43">
      <c r="C24" s="6">
        <v>4000</v>
      </c>
      <c r="E24">
        <v>2.0657000000000001</v>
      </c>
      <c r="F24">
        <v>1.8520000000000001</v>
      </c>
      <c r="H24">
        <v>1.7871999999999999</v>
      </c>
      <c r="I24">
        <v>1.9437</v>
      </c>
      <c r="K24">
        <v>2.0135999999999998</v>
      </c>
      <c r="L24">
        <v>1.7459</v>
      </c>
      <c r="N24">
        <v>1.8614999999999999</v>
      </c>
      <c r="O24">
        <v>1.91</v>
      </c>
      <c r="Q24">
        <v>1.8420000000000001</v>
      </c>
      <c r="R24">
        <v>1.8302</v>
      </c>
      <c r="T24">
        <v>1.7770999999999999</v>
      </c>
      <c r="U24">
        <v>1.9543999999999999</v>
      </c>
      <c r="W24">
        <v>1.9577</v>
      </c>
      <c r="X24">
        <v>2.1141000000000001</v>
      </c>
      <c r="Z24">
        <v>1.8290999999999999</v>
      </c>
      <c r="AA24">
        <v>2.0280999999999998</v>
      </c>
      <c r="AC24">
        <v>2.0729000000000002</v>
      </c>
      <c r="AD24">
        <v>1.7005999999999999</v>
      </c>
      <c r="AF24">
        <v>1.9966999999999999</v>
      </c>
      <c r="AG24">
        <v>1.9876</v>
      </c>
      <c r="AI24">
        <v>1.7863</v>
      </c>
      <c r="AJ24">
        <v>1.7824</v>
      </c>
      <c r="AL24">
        <v>1.9061999999999999</v>
      </c>
      <c r="AM24">
        <v>1.9420999999999999</v>
      </c>
      <c r="AO24" s="6">
        <v>4000</v>
      </c>
    </row>
    <row r="25" spans="1:43">
      <c r="C25" s="6">
        <v>5000</v>
      </c>
      <c r="E25">
        <v>1.1725000000000001</v>
      </c>
      <c r="F25">
        <v>1.2536</v>
      </c>
      <c r="H25">
        <v>1.286</v>
      </c>
      <c r="I25">
        <v>1.3329</v>
      </c>
      <c r="K25">
        <v>1.7733000000000001</v>
      </c>
      <c r="L25">
        <v>1.3021</v>
      </c>
      <c r="N25">
        <v>1.4589000000000001</v>
      </c>
      <c r="O25">
        <v>1.2431000000000001</v>
      </c>
      <c r="Q25">
        <v>1.3032999999999999</v>
      </c>
      <c r="R25">
        <v>1.9543999999999999</v>
      </c>
      <c r="T25">
        <v>1.2988</v>
      </c>
      <c r="U25">
        <v>1.4996</v>
      </c>
      <c r="W25">
        <v>1.2645</v>
      </c>
      <c r="X25">
        <v>1.3128</v>
      </c>
      <c r="Z25">
        <v>1.7110000000000001</v>
      </c>
      <c r="AA25">
        <v>1.6751</v>
      </c>
      <c r="AC25">
        <v>1.6349</v>
      </c>
      <c r="AD25">
        <v>1.637</v>
      </c>
      <c r="AF25">
        <v>1.2435</v>
      </c>
      <c r="AG25">
        <v>1.4541999999999999</v>
      </c>
      <c r="AI25">
        <v>1.4758</v>
      </c>
      <c r="AJ25">
        <v>1.3214999999999999</v>
      </c>
      <c r="AL25">
        <v>1.2184999999999999</v>
      </c>
      <c r="AM25">
        <v>1.4598</v>
      </c>
      <c r="AO25" s="6">
        <v>5000</v>
      </c>
    </row>
    <row r="27" spans="1:43">
      <c r="AO27" t="s">
        <v>105</v>
      </c>
    </row>
    <row r="28" spans="1:43">
      <c r="C28" s="13" t="s">
        <v>24</v>
      </c>
      <c r="AQ28" s="13" t="s">
        <v>24</v>
      </c>
    </row>
    <row r="29" spans="1:43">
      <c r="A29" s="1" t="s">
        <v>103</v>
      </c>
      <c r="C29" s="6">
        <v>50</v>
      </c>
      <c r="E29">
        <f>(E5+F5+G5)/3</f>
        <v>9.6333333333333346</v>
      </c>
      <c r="H29">
        <f>(H5+I5+J5)/3</f>
        <v>11.1203</v>
      </c>
      <c r="K29">
        <f>(K5+L5+M5)/3</f>
        <v>10.070466666666666</v>
      </c>
      <c r="N29">
        <f>(N5+O5+P5)/3</f>
        <v>8.3061000000000007</v>
      </c>
      <c r="Q29">
        <f>(Q5+R5+S5)/3</f>
        <v>8.4446666666666665</v>
      </c>
      <c r="T29">
        <f>(T5+U5+V5)/3</f>
        <v>10.009366666666667</v>
      </c>
      <c r="W29">
        <f>(W5+X5+Y5)/3</f>
        <v>9.7075666666666667</v>
      </c>
      <c r="Z29">
        <f>(Z5+AA5+AB5)/3</f>
        <v>10.076766666666666</v>
      </c>
      <c r="AC29">
        <f>(AC5+AD5+AE5)/3</f>
        <v>11.336566666666668</v>
      </c>
      <c r="AF29">
        <f>(AF5+AG5+AH5)/3</f>
        <v>9.6803999999999988</v>
      </c>
      <c r="AI29">
        <f>(AI5+AJ5+AK5)/3</f>
        <v>11.077833333333333</v>
      </c>
      <c r="AL29">
        <f>(AL5+AM5+AN5)/3</f>
        <v>10.320099999999998</v>
      </c>
      <c r="AO29">
        <f>(AL29+AI29+AF29+AC29+Z29+W29+T29+Q29+N29+K29+H29+E29)/12</f>
        <v>9.9819555555555546</v>
      </c>
      <c r="AQ29" s="6">
        <v>50</v>
      </c>
    </row>
    <row r="30" spans="1:43">
      <c r="C30" s="6">
        <v>63</v>
      </c>
      <c r="E30">
        <f t="shared" ref="E30:E34" si="0">(E6+F6+G6)/3</f>
        <v>5.9809333333333328</v>
      </c>
      <c r="H30">
        <f t="shared" ref="H30:H34" si="1">(H6+I6+J6)/3</f>
        <v>10.233733333333333</v>
      </c>
      <c r="K30">
        <f t="shared" ref="K30:K34" si="2">(K6+L6+M6)/3</f>
        <v>5.6320666666666668</v>
      </c>
      <c r="N30">
        <f t="shared" ref="N30:N34" si="3">(N6+O6+P6)/3</f>
        <v>7.220133333333334</v>
      </c>
      <c r="Q30">
        <f t="shared" ref="Q30:Q34" si="4">(Q6+R6+S6)/3</f>
        <v>9.7157</v>
      </c>
      <c r="T30">
        <f t="shared" ref="T30:T34" si="5">(T6+U6+V6)/3</f>
        <v>7.0164333333333326</v>
      </c>
      <c r="W30">
        <f t="shared" ref="W30:W34" si="6">(W6+X6+Y6)/3</f>
        <v>9.1897000000000002</v>
      </c>
      <c r="Z30">
        <f t="shared" ref="Z30:Z34" si="7">(Z6+AA6+AB6)/3</f>
        <v>7.6177666666666672</v>
      </c>
      <c r="AC30">
        <f t="shared" ref="AC30:AC34" si="8">(AC6+AD6+AE6)/3</f>
        <v>10.004566666666667</v>
      </c>
      <c r="AF30">
        <f t="shared" ref="AF30:AF34" si="9">(AF6+AG6+AH6)/3</f>
        <v>9.782333333333332</v>
      </c>
      <c r="AI30">
        <f t="shared" ref="AI30:AI49" si="10">(AI6+AJ6+AK6)/3</f>
        <v>10.203899999999999</v>
      </c>
      <c r="AL30">
        <f t="shared" ref="AL30:AL34" si="11">(AL6+AM6+AN6)/3</f>
        <v>8.7419333333333338</v>
      </c>
      <c r="AO30">
        <f t="shared" ref="AO30:AO49" si="12">(AL30+AI30+AF30+AC30+Z30+W30+T30+Q30+N30+K30+H30+E30)/12</f>
        <v>8.4449333333333332</v>
      </c>
      <c r="AQ30" s="6">
        <v>63</v>
      </c>
    </row>
    <row r="31" spans="1:43">
      <c r="C31" s="6">
        <v>80</v>
      </c>
      <c r="E31">
        <f t="shared" si="0"/>
        <v>6.2591000000000001</v>
      </c>
      <c r="H31">
        <f t="shared" si="1"/>
        <v>6.5401666666666669</v>
      </c>
      <c r="K31">
        <f t="shared" si="2"/>
        <v>4.9699333333333335</v>
      </c>
      <c r="N31">
        <f t="shared" si="3"/>
        <v>5.9341333333333326</v>
      </c>
      <c r="Q31">
        <f t="shared" si="4"/>
        <v>6.292533333333334</v>
      </c>
      <c r="T31">
        <f t="shared" si="5"/>
        <v>5.2360666666666669</v>
      </c>
      <c r="W31">
        <f t="shared" si="6"/>
        <v>5.7656000000000001</v>
      </c>
      <c r="Z31">
        <f t="shared" si="7"/>
        <v>6.0119333333333325</v>
      </c>
      <c r="AC31">
        <f t="shared" si="8"/>
        <v>4.5444666666666667</v>
      </c>
      <c r="AF31">
        <f t="shared" si="9"/>
        <v>7.5249999999999995</v>
      </c>
      <c r="AI31">
        <f t="shared" si="10"/>
        <v>7.5208000000000004</v>
      </c>
      <c r="AL31">
        <f t="shared" si="11"/>
        <v>8.3828000000000014</v>
      </c>
      <c r="AO31">
        <f t="shared" si="12"/>
        <v>6.2485444444444447</v>
      </c>
      <c r="AQ31" s="6">
        <v>80</v>
      </c>
    </row>
    <row r="32" spans="1:43">
      <c r="C32" s="6">
        <v>100</v>
      </c>
      <c r="E32">
        <f t="shared" si="0"/>
        <v>5.5849666666666664</v>
      </c>
      <c r="H32">
        <f t="shared" si="1"/>
        <v>7.130866666666666</v>
      </c>
      <c r="K32">
        <f t="shared" si="2"/>
        <v>7.0280333333333331</v>
      </c>
      <c r="N32">
        <f t="shared" si="3"/>
        <v>7.3268666666666666</v>
      </c>
      <c r="Q32">
        <f t="shared" si="4"/>
        <v>5.7319000000000004</v>
      </c>
      <c r="T32">
        <f t="shared" si="5"/>
        <v>6.5063666666666675</v>
      </c>
      <c r="W32">
        <f t="shared" si="6"/>
        <v>5.9089999999999998</v>
      </c>
      <c r="Z32">
        <f t="shared" si="7"/>
        <v>5.0170666666666675</v>
      </c>
      <c r="AC32">
        <f t="shared" si="8"/>
        <v>6.162866666666666</v>
      </c>
      <c r="AF32">
        <f t="shared" si="9"/>
        <v>6.5758999999999999</v>
      </c>
      <c r="AI32">
        <f t="shared" si="10"/>
        <v>6.3290999999999995</v>
      </c>
      <c r="AL32">
        <f t="shared" si="11"/>
        <v>6.8719999999999999</v>
      </c>
      <c r="AO32">
        <f t="shared" si="12"/>
        <v>6.3479111111111122</v>
      </c>
      <c r="AQ32" s="6">
        <v>100</v>
      </c>
    </row>
    <row r="33" spans="3:43">
      <c r="C33" s="6">
        <v>125</v>
      </c>
      <c r="E33">
        <f t="shared" si="0"/>
        <v>5.8106999999999998</v>
      </c>
      <c r="H33">
        <f t="shared" si="1"/>
        <v>5.5679333333333334</v>
      </c>
      <c r="K33">
        <f t="shared" si="2"/>
        <v>5.9495000000000005</v>
      </c>
      <c r="N33">
        <f t="shared" si="3"/>
        <v>5.2498999999999993</v>
      </c>
      <c r="Q33">
        <f t="shared" si="4"/>
        <v>5.6337000000000002</v>
      </c>
      <c r="T33">
        <f t="shared" si="5"/>
        <v>5.6776333333333335</v>
      </c>
      <c r="W33">
        <f t="shared" si="6"/>
        <v>5.2739333333333329</v>
      </c>
      <c r="Z33">
        <f t="shared" si="7"/>
        <v>5.1337666666666673</v>
      </c>
      <c r="AC33">
        <f t="shared" si="8"/>
        <v>4.9685999999999995</v>
      </c>
      <c r="AF33">
        <f t="shared" si="9"/>
        <v>5.5055333333333332</v>
      </c>
      <c r="AI33">
        <f t="shared" si="10"/>
        <v>5.9351000000000012</v>
      </c>
      <c r="AL33">
        <f t="shared" si="11"/>
        <v>5.4110333333333331</v>
      </c>
      <c r="AO33">
        <f t="shared" si="12"/>
        <v>5.5097777777777779</v>
      </c>
      <c r="AQ33" s="6">
        <v>125</v>
      </c>
    </row>
    <row r="34" spans="3:43">
      <c r="C34" s="6">
        <v>160</v>
      </c>
      <c r="E34">
        <f t="shared" si="0"/>
        <v>5.3295666666666675</v>
      </c>
      <c r="H34">
        <f t="shared" si="1"/>
        <v>5.2028000000000008</v>
      </c>
      <c r="K34">
        <f t="shared" si="2"/>
        <v>5.7932666666666668</v>
      </c>
      <c r="N34">
        <f t="shared" si="3"/>
        <v>4.9866000000000001</v>
      </c>
      <c r="Q34">
        <f t="shared" si="4"/>
        <v>5.7747999999999999</v>
      </c>
      <c r="T34">
        <f t="shared" si="5"/>
        <v>5.6120666666666663</v>
      </c>
      <c r="W34">
        <f t="shared" si="6"/>
        <v>5.4112333333333327</v>
      </c>
      <c r="Z34">
        <f t="shared" si="7"/>
        <v>4.8319333333333327</v>
      </c>
      <c r="AC34">
        <f t="shared" si="8"/>
        <v>4.7716000000000003</v>
      </c>
      <c r="AF34">
        <f t="shared" si="9"/>
        <v>5.855433333333333</v>
      </c>
      <c r="AI34">
        <f t="shared" si="10"/>
        <v>5.5641333333333334</v>
      </c>
      <c r="AL34">
        <f t="shared" si="11"/>
        <v>5.9963000000000006</v>
      </c>
      <c r="AO34">
        <f t="shared" si="12"/>
        <v>5.4274777777777778</v>
      </c>
      <c r="AQ34" s="6">
        <v>160</v>
      </c>
    </row>
    <row r="35" spans="3:43">
      <c r="C35" s="6">
        <v>200</v>
      </c>
      <c r="E35">
        <f>(E11+F11)/2</f>
        <v>8.01</v>
      </c>
      <c r="H35">
        <f>(H11+I11)/2</f>
        <v>6.89825</v>
      </c>
      <c r="K35">
        <f>(K11+L11)/2</f>
        <v>6.6309500000000003</v>
      </c>
      <c r="N35">
        <f>(N11+O11)/2</f>
        <v>6.8196499999999993</v>
      </c>
      <c r="Q35">
        <f>(Q11+R11)/2</f>
        <v>7.2441499999999994</v>
      </c>
      <c r="T35">
        <f>(T11+U11)/2</f>
        <v>7.6247500000000006</v>
      </c>
      <c r="W35">
        <f>(W11+X11)/2</f>
        <v>6.7004000000000001</v>
      </c>
      <c r="Z35">
        <f>(Z11+AA11)/2</f>
        <v>6.5491999999999999</v>
      </c>
      <c r="AC35">
        <f>(AC11+AD11)/2</f>
        <v>6.9719999999999995</v>
      </c>
      <c r="AF35">
        <f>(AF11+AG11)/2</f>
        <v>7.4180999999999999</v>
      </c>
      <c r="AI35">
        <f>(AI11+AJ11)/2</f>
        <v>7.5305</v>
      </c>
      <c r="AL35">
        <f>(AL11+AM11)/2</f>
        <v>7.1176499999999994</v>
      </c>
      <c r="AO35">
        <f t="shared" si="12"/>
        <v>7.1263000000000005</v>
      </c>
      <c r="AQ35" s="6">
        <v>200</v>
      </c>
    </row>
    <row r="36" spans="3:43">
      <c r="C36" s="6">
        <v>250</v>
      </c>
      <c r="E36">
        <f t="shared" ref="E36:E49" si="13">(E12+F12)/2</f>
        <v>7.3936999999999999</v>
      </c>
      <c r="H36">
        <f t="shared" ref="H36:H49" si="14">(H12+I12)/2</f>
        <v>6.8382000000000005</v>
      </c>
      <c r="K36">
        <f t="shared" ref="K36:K49" si="15">(K12+L12)/2</f>
        <v>7.7573999999999996</v>
      </c>
      <c r="N36">
        <f t="shared" ref="N36:N49" si="16">(N12+O12)/2</f>
        <v>7.1744000000000003</v>
      </c>
      <c r="Q36">
        <f t="shared" ref="Q36:Q49" si="17">(Q12+R12)/2</f>
        <v>7.7171000000000003</v>
      </c>
      <c r="T36">
        <f t="shared" ref="T36:T49" si="18">(T12+U12)/2</f>
        <v>8.1031499999999994</v>
      </c>
      <c r="W36">
        <f t="shared" ref="W36:W49" si="19">(W12+X12)/2</f>
        <v>7.2147000000000006</v>
      </c>
      <c r="Z36">
        <f t="shared" ref="Z36:Z49" si="20">(Z12+AA12)/2</f>
        <v>7.7973499999999998</v>
      </c>
      <c r="AC36">
        <f t="shared" ref="AC36:AC49" si="21">(AC12+AD12)/2</f>
        <v>8.1463000000000001</v>
      </c>
      <c r="AF36">
        <f t="shared" ref="AF36:AF49" si="22">(AF12+AG12)/2</f>
        <v>7.8493500000000003</v>
      </c>
      <c r="AI36">
        <f t="shared" ref="AI36:AI48" si="23">(AI12+AJ12)/2</f>
        <v>7.2909499999999996</v>
      </c>
      <c r="AL36">
        <f t="shared" ref="AL36:AL49" si="24">(AL12+AM12)/2</f>
        <v>7.8196000000000003</v>
      </c>
      <c r="AO36">
        <f t="shared" si="12"/>
        <v>7.5918500000000009</v>
      </c>
      <c r="AQ36" s="6">
        <v>250</v>
      </c>
    </row>
    <row r="37" spans="3:43">
      <c r="C37" s="6">
        <v>315</v>
      </c>
      <c r="E37">
        <f t="shared" si="13"/>
        <v>7.3840000000000003</v>
      </c>
      <c r="H37">
        <f t="shared" si="14"/>
        <v>7.4458500000000001</v>
      </c>
      <c r="K37">
        <f t="shared" si="15"/>
        <v>7.9108999999999998</v>
      </c>
      <c r="N37">
        <f t="shared" si="16"/>
        <v>7.5055499999999995</v>
      </c>
      <c r="Q37">
        <f t="shared" si="17"/>
        <v>7.49925</v>
      </c>
      <c r="T37">
        <f t="shared" si="18"/>
        <v>7.3512000000000004</v>
      </c>
      <c r="W37">
        <f t="shared" si="19"/>
        <v>7.8042499999999997</v>
      </c>
      <c r="Z37">
        <f t="shared" si="20"/>
        <v>7.6253000000000002</v>
      </c>
      <c r="AC37">
        <f t="shared" si="21"/>
        <v>7.7400500000000001</v>
      </c>
      <c r="AF37">
        <f t="shared" si="22"/>
        <v>7.7756500000000006</v>
      </c>
      <c r="AI37">
        <f t="shared" si="23"/>
        <v>6.8687000000000005</v>
      </c>
      <c r="AL37">
        <f t="shared" si="24"/>
        <v>6.74465</v>
      </c>
      <c r="AO37">
        <f t="shared" si="12"/>
        <v>7.4712791666666654</v>
      </c>
      <c r="AQ37" s="6">
        <v>315</v>
      </c>
    </row>
    <row r="38" spans="3:43">
      <c r="C38" s="6">
        <v>400</v>
      </c>
      <c r="E38">
        <f t="shared" si="13"/>
        <v>6.4691000000000001</v>
      </c>
      <c r="H38">
        <f t="shared" si="14"/>
        <v>6.6386000000000003</v>
      </c>
      <c r="K38">
        <f t="shared" si="15"/>
        <v>7.2369000000000003</v>
      </c>
      <c r="N38">
        <f t="shared" si="16"/>
        <v>6.7812000000000001</v>
      </c>
      <c r="Q38">
        <f t="shared" si="17"/>
        <v>6.6870500000000002</v>
      </c>
      <c r="T38">
        <f t="shared" si="18"/>
        <v>6.7919</v>
      </c>
      <c r="W38">
        <f t="shared" si="19"/>
        <v>6.0694999999999997</v>
      </c>
      <c r="Z38">
        <f t="shared" si="20"/>
        <v>6.8089499999999994</v>
      </c>
      <c r="AC38">
        <f t="shared" si="21"/>
        <v>7.0231499999999993</v>
      </c>
      <c r="AF38">
        <f t="shared" si="22"/>
        <v>6.6591500000000003</v>
      </c>
      <c r="AI38">
        <f t="shared" si="23"/>
        <v>6.5245499999999996</v>
      </c>
      <c r="AL38">
        <f t="shared" si="24"/>
        <v>6.9002499999999998</v>
      </c>
      <c r="AO38">
        <f t="shared" si="12"/>
        <v>6.7158583333333324</v>
      </c>
      <c r="AQ38" s="6">
        <v>400</v>
      </c>
    </row>
    <row r="39" spans="3:43">
      <c r="C39" s="6">
        <v>500</v>
      </c>
      <c r="E39">
        <f t="shared" si="13"/>
        <v>5.9717000000000002</v>
      </c>
      <c r="H39">
        <f t="shared" si="14"/>
        <v>6.2032500000000006</v>
      </c>
      <c r="K39">
        <f t="shared" si="15"/>
        <v>6.18</v>
      </c>
      <c r="N39">
        <f t="shared" si="16"/>
        <v>6.3966500000000002</v>
      </c>
      <c r="Q39">
        <f t="shared" si="17"/>
        <v>6.67685</v>
      </c>
      <c r="T39">
        <f t="shared" si="18"/>
        <v>5.8754500000000007</v>
      </c>
      <c r="W39">
        <f t="shared" si="19"/>
        <v>6.1288</v>
      </c>
      <c r="Z39">
        <f t="shared" si="20"/>
        <v>6.7417999999999996</v>
      </c>
      <c r="AC39">
        <f t="shared" si="21"/>
        <v>5.9255499999999994</v>
      </c>
      <c r="AF39">
        <f t="shared" si="22"/>
        <v>6.2858999999999998</v>
      </c>
      <c r="AI39">
        <f t="shared" si="23"/>
        <v>6.2449000000000003</v>
      </c>
      <c r="AL39">
        <f t="shared" si="24"/>
        <v>6.2767999999999997</v>
      </c>
      <c r="AO39">
        <f t="shared" si="12"/>
        <v>6.242304166666667</v>
      </c>
      <c r="AQ39" s="6">
        <v>500</v>
      </c>
    </row>
    <row r="40" spans="3:43">
      <c r="C40" s="6">
        <v>630</v>
      </c>
      <c r="E40">
        <f t="shared" si="13"/>
        <v>5.7207500000000007</v>
      </c>
      <c r="H40">
        <f t="shared" si="14"/>
        <v>5.9949000000000003</v>
      </c>
      <c r="K40">
        <f t="shared" si="15"/>
        <v>6.1830999999999996</v>
      </c>
      <c r="N40">
        <f t="shared" si="16"/>
        <v>5.8887499999999999</v>
      </c>
      <c r="Q40">
        <f t="shared" si="17"/>
        <v>5.5863999999999994</v>
      </c>
      <c r="T40">
        <f t="shared" si="18"/>
        <v>5.6744500000000002</v>
      </c>
      <c r="W40">
        <f t="shared" si="19"/>
        <v>5.3892000000000007</v>
      </c>
      <c r="Z40">
        <f t="shared" si="20"/>
        <v>5.7658500000000004</v>
      </c>
      <c r="AC40">
        <f t="shared" si="21"/>
        <v>5.5794499999999996</v>
      </c>
      <c r="AF40">
        <f t="shared" si="22"/>
        <v>5.8317999999999994</v>
      </c>
      <c r="AI40">
        <f t="shared" si="23"/>
        <v>5.7908499999999998</v>
      </c>
      <c r="AL40">
        <f t="shared" si="24"/>
        <v>5.7196499999999997</v>
      </c>
      <c r="AO40">
        <f t="shared" si="12"/>
        <v>5.7604291666666674</v>
      </c>
      <c r="AQ40" s="6">
        <v>630</v>
      </c>
    </row>
    <row r="41" spans="3:43">
      <c r="C41" s="6">
        <v>800</v>
      </c>
      <c r="E41">
        <f t="shared" si="13"/>
        <v>5.5185999999999993</v>
      </c>
      <c r="H41">
        <f t="shared" si="14"/>
        <v>5.5283499999999997</v>
      </c>
      <c r="K41">
        <f t="shared" si="15"/>
        <v>5.3384999999999998</v>
      </c>
      <c r="N41">
        <f t="shared" si="16"/>
        <v>5.3918499999999998</v>
      </c>
      <c r="Q41">
        <f t="shared" si="17"/>
        <v>5.6951499999999999</v>
      </c>
      <c r="T41">
        <f t="shared" si="18"/>
        <v>5.8983000000000008</v>
      </c>
      <c r="W41">
        <f t="shared" si="19"/>
        <v>5.6855499999999992</v>
      </c>
      <c r="Z41">
        <f t="shared" si="20"/>
        <v>5.5934499999999998</v>
      </c>
      <c r="AC41">
        <f t="shared" si="21"/>
        <v>5.5120000000000005</v>
      </c>
      <c r="AF41">
        <f t="shared" si="22"/>
        <v>5.7730999999999995</v>
      </c>
      <c r="AI41">
        <f t="shared" si="23"/>
        <v>5.6913</v>
      </c>
      <c r="AL41">
        <f t="shared" si="24"/>
        <v>5.4155499999999996</v>
      </c>
      <c r="AO41">
        <f t="shared" si="12"/>
        <v>5.5868083333333329</v>
      </c>
      <c r="AQ41" s="6">
        <v>800</v>
      </c>
    </row>
    <row r="42" spans="3:43">
      <c r="C42" s="6">
        <v>1000</v>
      </c>
      <c r="E42">
        <f t="shared" si="13"/>
        <v>5.3816500000000005</v>
      </c>
      <c r="H42">
        <f t="shared" si="14"/>
        <v>5.3378499999999995</v>
      </c>
      <c r="K42">
        <f t="shared" si="15"/>
        <v>5.1071</v>
      </c>
      <c r="N42">
        <f t="shared" si="16"/>
        <v>5.4771999999999998</v>
      </c>
      <c r="Q42">
        <f t="shared" si="17"/>
        <v>5.2117000000000004</v>
      </c>
      <c r="T42">
        <f t="shared" si="18"/>
        <v>5.5663</v>
      </c>
      <c r="W42">
        <f t="shared" si="19"/>
        <v>5.4637500000000001</v>
      </c>
      <c r="Z42">
        <f t="shared" si="20"/>
        <v>5.2658000000000005</v>
      </c>
      <c r="AC42">
        <f t="shared" si="21"/>
        <v>5.3331</v>
      </c>
      <c r="AF42">
        <f t="shared" si="22"/>
        <v>5.3627500000000001</v>
      </c>
      <c r="AI42">
        <f t="shared" si="23"/>
        <v>5.52475</v>
      </c>
      <c r="AL42">
        <f t="shared" si="24"/>
        <v>5.2611499999999998</v>
      </c>
      <c r="AO42">
        <f t="shared" si="12"/>
        <v>5.3577583333333338</v>
      </c>
      <c r="AQ42" s="6">
        <v>1000</v>
      </c>
    </row>
    <row r="43" spans="3:43">
      <c r="C43" s="6">
        <v>1250</v>
      </c>
      <c r="E43">
        <f t="shared" si="13"/>
        <v>4.43025</v>
      </c>
      <c r="H43">
        <f t="shared" si="14"/>
        <v>4.3174999999999999</v>
      </c>
      <c r="K43">
        <f t="shared" si="15"/>
        <v>4.2030500000000002</v>
      </c>
      <c r="N43">
        <f t="shared" si="16"/>
        <v>4.3154000000000003</v>
      </c>
      <c r="Q43">
        <f t="shared" si="17"/>
        <v>4.5405499999999996</v>
      </c>
      <c r="T43">
        <f t="shared" si="18"/>
        <v>4.4471499999999997</v>
      </c>
      <c r="W43">
        <f t="shared" si="19"/>
        <v>4.5586000000000002</v>
      </c>
      <c r="Z43">
        <f t="shared" si="20"/>
        <v>4.5655000000000001</v>
      </c>
      <c r="AC43">
        <f t="shared" si="21"/>
        <v>4.4234499999999999</v>
      </c>
      <c r="AF43">
        <f t="shared" si="22"/>
        <v>4.4790000000000001</v>
      </c>
      <c r="AI43">
        <f t="shared" si="23"/>
        <v>4.2095500000000001</v>
      </c>
      <c r="AL43">
        <f t="shared" si="24"/>
        <v>4.1015999999999995</v>
      </c>
      <c r="AO43">
        <f t="shared" si="12"/>
        <v>4.3826333333333336</v>
      </c>
      <c r="AQ43" s="6">
        <v>1250</v>
      </c>
    </row>
    <row r="44" spans="3:43">
      <c r="C44" s="6">
        <v>1600</v>
      </c>
      <c r="E44">
        <f t="shared" si="13"/>
        <v>4.1272500000000001</v>
      </c>
      <c r="H44">
        <f t="shared" si="14"/>
        <v>4.2004000000000001</v>
      </c>
      <c r="K44">
        <f t="shared" si="15"/>
        <v>4.0657999999999994</v>
      </c>
      <c r="N44">
        <f t="shared" si="16"/>
        <v>4.1261999999999999</v>
      </c>
      <c r="Q44">
        <f t="shared" si="17"/>
        <v>3.9436</v>
      </c>
      <c r="T44">
        <f t="shared" si="18"/>
        <v>4.1345999999999998</v>
      </c>
      <c r="W44">
        <f t="shared" si="19"/>
        <v>4.0792000000000002</v>
      </c>
      <c r="Z44">
        <f t="shared" si="20"/>
        <v>3.8265500000000001</v>
      </c>
      <c r="AC44">
        <f t="shared" si="21"/>
        <v>4.1053499999999996</v>
      </c>
      <c r="AF44">
        <f t="shared" si="22"/>
        <v>4.0581499999999995</v>
      </c>
      <c r="AI44">
        <f t="shared" si="23"/>
        <v>4.2102500000000003</v>
      </c>
      <c r="AL44">
        <f t="shared" si="24"/>
        <v>3.82965</v>
      </c>
      <c r="AO44">
        <f t="shared" si="12"/>
        <v>4.0589166666666658</v>
      </c>
      <c r="AQ44" s="6">
        <v>1600</v>
      </c>
    </row>
    <row r="45" spans="3:43">
      <c r="C45" s="6">
        <v>2000</v>
      </c>
      <c r="E45">
        <f t="shared" si="13"/>
        <v>3.3761999999999999</v>
      </c>
      <c r="H45">
        <f t="shared" si="14"/>
        <v>3.5239000000000003</v>
      </c>
      <c r="K45">
        <f t="shared" si="15"/>
        <v>3.4766500000000002</v>
      </c>
      <c r="N45">
        <f t="shared" si="16"/>
        <v>3.5335000000000001</v>
      </c>
      <c r="Q45">
        <f t="shared" si="17"/>
        <v>3.4177499999999998</v>
      </c>
      <c r="T45">
        <f t="shared" si="18"/>
        <v>3.4881500000000001</v>
      </c>
      <c r="W45">
        <f t="shared" si="19"/>
        <v>3.5181499999999999</v>
      </c>
      <c r="Z45">
        <f t="shared" si="20"/>
        <v>3.6482999999999999</v>
      </c>
      <c r="AC45">
        <f t="shared" si="21"/>
        <v>3.7021999999999999</v>
      </c>
      <c r="AF45">
        <f t="shared" si="22"/>
        <v>3.3704499999999999</v>
      </c>
      <c r="AI45">
        <f t="shared" si="23"/>
        <v>3.3121499999999999</v>
      </c>
      <c r="AL45">
        <f t="shared" si="24"/>
        <v>3.7267999999999999</v>
      </c>
      <c r="AO45">
        <f t="shared" si="12"/>
        <v>3.5078499999999995</v>
      </c>
      <c r="AQ45" s="6">
        <v>2000</v>
      </c>
    </row>
    <row r="46" spans="3:43">
      <c r="C46" s="6">
        <v>2500</v>
      </c>
      <c r="E46">
        <f t="shared" si="13"/>
        <v>2.8394499999999998</v>
      </c>
      <c r="H46">
        <f t="shared" si="14"/>
        <v>2.9867499999999998</v>
      </c>
      <c r="K46">
        <f t="shared" si="15"/>
        <v>2.9500500000000001</v>
      </c>
      <c r="N46">
        <f t="shared" si="16"/>
        <v>2.9378500000000001</v>
      </c>
      <c r="Q46">
        <f t="shared" si="17"/>
        <v>2.9843000000000002</v>
      </c>
      <c r="T46">
        <f t="shared" si="18"/>
        <v>2.9040499999999998</v>
      </c>
      <c r="W46">
        <f t="shared" si="19"/>
        <v>3.2235</v>
      </c>
      <c r="Z46">
        <f t="shared" si="20"/>
        <v>2.9209500000000004</v>
      </c>
      <c r="AC46">
        <f t="shared" si="21"/>
        <v>2.9848499999999998</v>
      </c>
      <c r="AF46">
        <f t="shared" si="22"/>
        <v>2.9963500000000001</v>
      </c>
      <c r="AI46">
        <f t="shared" si="23"/>
        <v>2.8351999999999999</v>
      </c>
      <c r="AL46">
        <f t="shared" si="24"/>
        <v>2.9635999999999996</v>
      </c>
      <c r="AO46">
        <f t="shared" si="12"/>
        <v>2.960575</v>
      </c>
      <c r="AQ46" s="6">
        <v>2500</v>
      </c>
    </row>
    <row r="47" spans="3:43">
      <c r="C47" s="6">
        <v>3150</v>
      </c>
      <c r="E47">
        <f t="shared" si="13"/>
        <v>2.2371499999999997</v>
      </c>
      <c r="H47">
        <f t="shared" si="14"/>
        <v>2.2500999999999998</v>
      </c>
      <c r="K47">
        <f t="shared" si="15"/>
        <v>2.2959000000000001</v>
      </c>
      <c r="N47">
        <f t="shared" si="16"/>
        <v>2.3514999999999997</v>
      </c>
      <c r="Q47">
        <f t="shared" si="17"/>
        <v>2.3537999999999997</v>
      </c>
      <c r="T47">
        <f t="shared" si="18"/>
        <v>2.3529</v>
      </c>
      <c r="W47">
        <f t="shared" si="19"/>
        <v>2.2903500000000001</v>
      </c>
      <c r="Z47">
        <f t="shared" si="20"/>
        <v>2.4617</v>
      </c>
      <c r="AC47">
        <f t="shared" si="21"/>
        <v>2.2866499999999998</v>
      </c>
      <c r="AF47">
        <f t="shared" si="22"/>
        <v>2.31955</v>
      </c>
      <c r="AI47">
        <f t="shared" si="23"/>
        <v>2.3215500000000002</v>
      </c>
      <c r="AL47">
        <f t="shared" si="24"/>
        <v>2.5068000000000001</v>
      </c>
      <c r="AO47">
        <f t="shared" si="12"/>
        <v>2.3356624999999998</v>
      </c>
      <c r="AQ47" s="6">
        <v>3150</v>
      </c>
    </row>
    <row r="48" spans="3:43">
      <c r="C48" s="6">
        <v>4000</v>
      </c>
      <c r="E48">
        <f t="shared" si="13"/>
        <v>1.95885</v>
      </c>
      <c r="H48">
        <f t="shared" si="14"/>
        <v>1.8654500000000001</v>
      </c>
      <c r="K48">
        <f t="shared" si="15"/>
        <v>1.87975</v>
      </c>
      <c r="N48">
        <f t="shared" si="16"/>
        <v>1.8857499999999998</v>
      </c>
      <c r="Q48">
        <f t="shared" si="17"/>
        <v>1.8361000000000001</v>
      </c>
      <c r="T48">
        <f t="shared" si="18"/>
        <v>1.8657499999999998</v>
      </c>
      <c r="W48">
        <f t="shared" si="19"/>
        <v>2.0358999999999998</v>
      </c>
      <c r="Z48">
        <f t="shared" si="20"/>
        <v>1.9285999999999999</v>
      </c>
      <c r="AC48">
        <f t="shared" si="21"/>
        <v>1.8867500000000001</v>
      </c>
      <c r="AF48">
        <f t="shared" si="22"/>
        <v>1.9921500000000001</v>
      </c>
      <c r="AI48">
        <f t="shared" si="23"/>
        <v>1.7843499999999999</v>
      </c>
      <c r="AL48">
        <f t="shared" si="24"/>
        <v>1.92415</v>
      </c>
      <c r="AO48">
        <f t="shared" si="12"/>
        <v>1.9036291666666667</v>
      </c>
      <c r="AQ48" s="6">
        <v>4000</v>
      </c>
    </row>
    <row r="49" spans="3:43">
      <c r="C49" s="6">
        <v>5000</v>
      </c>
      <c r="E49">
        <f t="shared" si="13"/>
        <v>1.21305</v>
      </c>
      <c r="H49">
        <f t="shared" si="14"/>
        <v>1.30945</v>
      </c>
      <c r="K49">
        <f t="shared" si="15"/>
        <v>1.5377000000000001</v>
      </c>
      <c r="N49">
        <f t="shared" si="16"/>
        <v>1.351</v>
      </c>
      <c r="Q49">
        <f t="shared" si="17"/>
        <v>1.6288499999999999</v>
      </c>
      <c r="T49">
        <f t="shared" si="18"/>
        <v>1.3992</v>
      </c>
      <c r="W49">
        <f t="shared" si="19"/>
        <v>1.2886500000000001</v>
      </c>
      <c r="Z49">
        <f t="shared" si="20"/>
        <v>1.6930499999999999</v>
      </c>
      <c r="AC49">
        <f t="shared" si="21"/>
        <v>1.63595</v>
      </c>
      <c r="AF49">
        <f t="shared" si="22"/>
        <v>1.3488500000000001</v>
      </c>
      <c r="AI49">
        <f>(AI25+AJ25)/2</f>
        <v>1.3986499999999999</v>
      </c>
      <c r="AL49">
        <f t="shared" si="24"/>
        <v>1.3391500000000001</v>
      </c>
      <c r="AO49">
        <f t="shared" si="12"/>
        <v>1.4286291666666671</v>
      </c>
      <c r="AQ49" s="6">
        <v>5000</v>
      </c>
    </row>
    <row r="54" spans="3:43">
      <c r="AP54">
        <v>9.9819555555555546</v>
      </c>
    </row>
    <row r="55" spans="3:43">
      <c r="AP55">
        <v>8.4449333333333332</v>
      </c>
    </row>
    <row r="56" spans="3:43">
      <c r="AP56">
        <v>6.2485444444444447</v>
      </c>
    </row>
    <row r="57" spans="3:43">
      <c r="AP57">
        <v>6.3479111111111122</v>
      </c>
    </row>
    <row r="58" spans="3:43">
      <c r="AP58">
        <v>5.5097777777777779</v>
      </c>
    </row>
    <row r="59" spans="3:43">
      <c r="AP59">
        <v>5.4274777777777778</v>
      </c>
    </row>
    <row r="60" spans="3:43">
      <c r="AP60">
        <v>7.1263000000000005</v>
      </c>
    </row>
    <row r="61" spans="3:43">
      <c r="AP61">
        <v>7.5918500000000009</v>
      </c>
    </row>
    <row r="62" spans="3:43">
      <c r="AP62">
        <v>7.4712791666666654</v>
      </c>
    </row>
    <row r="63" spans="3:43">
      <c r="AP63">
        <v>6.7158583333333324</v>
      </c>
    </row>
    <row r="64" spans="3:43">
      <c r="AP64">
        <v>6.242304166666667</v>
      </c>
    </row>
    <row r="65" spans="42:42">
      <c r="AP65">
        <v>5.7604291666666674</v>
      </c>
    </row>
    <row r="66" spans="42:42">
      <c r="AP66">
        <v>5.5868083333333329</v>
      </c>
    </row>
    <row r="67" spans="42:42">
      <c r="AP67">
        <v>5.3577583333333338</v>
      </c>
    </row>
    <row r="68" spans="42:42">
      <c r="AP68">
        <v>4.3826333333333336</v>
      </c>
    </row>
    <row r="69" spans="42:42">
      <c r="AP69">
        <v>4.0589166666666658</v>
      </c>
    </row>
    <row r="70" spans="42:42">
      <c r="AP70">
        <v>3.5078499999999995</v>
      </c>
    </row>
    <row r="71" spans="42:42">
      <c r="AP71">
        <v>2.960575</v>
      </c>
    </row>
    <row r="72" spans="42:42">
      <c r="AP72">
        <v>2.3356624999999998</v>
      </c>
    </row>
    <row r="73" spans="42:42">
      <c r="AP73">
        <v>1.9036291666666667</v>
      </c>
    </row>
    <row r="74" spans="42:42">
      <c r="AP74">
        <v>1.4286291666666671</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K31"/>
  <sheetViews>
    <sheetView workbookViewId="0">
      <selection activeCell="E34" sqref="E34"/>
    </sheetView>
  </sheetViews>
  <sheetFormatPr baseColWidth="10" defaultRowHeight="15" x14ac:dyDescent="0"/>
  <cols>
    <col min="52" max="52" width="13.6640625" customWidth="1"/>
    <col min="53" max="53" width="17" customWidth="1"/>
    <col min="54" max="54" width="15.5" customWidth="1"/>
    <col min="55" max="55" width="14.5" customWidth="1"/>
  </cols>
  <sheetData>
    <row r="2" spans="1:63" ht="20">
      <c r="A2" s="17" t="s">
        <v>8</v>
      </c>
      <c r="AS2" t="s">
        <v>2</v>
      </c>
      <c r="AU2" t="s">
        <v>0</v>
      </c>
      <c r="AZ2" t="s">
        <v>120</v>
      </c>
      <c r="BA2" t="s">
        <v>122</v>
      </c>
      <c r="BB2" t="s">
        <v>119</v>
      </c>
      <c r="BC2" t="s">
        <v>118</v>
      </c>
      <c r="BD2" t="s">
        <v>117</v>
      </c>
      <c r="BE2" t="s">
        <v>116</v>
      </c>
      <c r="BF2" t="s">
        <v>115</v>
      </c>
      <c r="BG2" t="s">
        <v>114</v>
      </c>
      <c r="BH2" t="s">
        <v>113</v>
      </c>
      <c r="BI2" t="s">
        <v>112</v>
      </c>
      <c r="BJ2" t="s">
        <v>111</v>
      </c>
      <c r="BK2" t="s">
        <v>121</v>
      </c>
    </row>
    <row r="3" spans="1:63" ht="20">
      <c r="A3" s="2"/>
      <c r="E3" s="14" t="s">
        <v>1</v>
      </c>
      <c r="H3" s="14" t="s">
        <v>3</v>
      </c>
      <c r="K3" s="15" t="s">
        <v>4</v>
      </c>
      <c r="L3" s="1"/>
      <c r="M3" s="1"/>
      <c r="N3" s="15" t="s">
        <v>5</v>
      </c>
      <c r="O3" s="1"/>
      <c r="P3" s="1"/>
      <c r="Q3" s="15" t="s">
        <v>93</v>
      </c>
      <c r="R3" s="1"/>
      <c r="S3" s="1"/>
      <c r="T3" s="15" t="s">
        <v>94</v>
      </c>
      <c r="U3" s="1"/>
      <c r="V3" s="1"/>
      <c r="W3" s="15" t="s">
        <v>95</v>
      </c>
      <c r="X3" s="1"/>
      <c r="Y3" s="1"/>
      <c r="Z3" s="15" t="s">
        <v>96</v>
      </c>
      <c r="AA3" s="1"/>
      <c r="AB3" s="1"/>
      <c r="AC3" s="15" t="s">
        <v>97</v>
      </c>
      <c r="AD3" s="1"/>
      <c r="AE3" s="1"/>
      <c r="AF3" s="15" t="s">
        <v>98</v>
      </c>
      <c r="AG3" s="1"/>
      <c r="AH3" s="1"/>
      <c r="AI3" s="15" t="s">
        <v>99</v>
      </c>
      <c r="AJ3" s="1"/>
      <c r="AK3" s="1"/>
      <c r="AL3" s="15" t="s">
        <v>100</v>
      </c>
      <c r="AM3" s="1"/>
      <c r="AN3" s="1"/>
      <c r="AQ3" s="23" t="s">
        <v>108</v>
      </c>
      <c r="AR3" s="23"/>
      <c r="AS3" s="24"/>
      <c r="AU3" s="23" t="s">
        <v>109</v>
      </c>
      <c r="AV3" s="23"/>
      <c r="AW3" s="27"/>
      <c r="AX3" s="25" t="s">
        <v>110</v>
      </c>
      <c r="AY3" s="26"/>
      <c r="AZ3">
        <f>BC3+BA3</f>
        <v>241.02820000000003</v>
      </c>
      <c r="BA3">
        <f>(3*0.1*2)+(3.5*0.1*2)</f>
        <v>1.3000000000000003</v>
      </c>
      <c r="BB3">
        <f>(6.21*5.05*7.86)</f>
        <v>246.49352999999999</v>
      </c>
      <c r="BC3">
        <f>((BD3*BF3)*2)+(BE3*BF3*2)+(BD3*BE3*2)</f>
        <v>239.72820000000002</v>
      </c>
      <c r="BD3">
        <v>6.21</v>
      </c>
      <c r="BE3">
        <v>7.86</v>
      </c>
      <c r="BF3">
        <v>5.05</v>
      </c>
      <c r="BG3">
        <f>BJ3*(BI3/BH3)^(1/2)</f>
        <v>342.73466440258147</v>
      </c>
      <c r="BH3">
        <v>273</v>
      </c>
      <c r="BI3">
        <v>292.7</v>
      </c>
      <c r="BJ3">
        <v>331</v>
      </c>
      <c r="BK3">
        <f>3.5*3</f>
        <v>10.5</v>
      </c>
    </row>
    <row r="4" spans="1:63">
      <c r="C4" s="13" t="s">
        <v>24</v>
      </c>
      <c r="D4" s="1"/>
      <c r="E4" s="16" t="s">
        <v>0</v>
      </c>
      <c r="F4" s="16" t="s">
        <v>2</v>
      </c>
      <c r="G4" s="16" t="s">
        <v>6</v>
      </c>
      <c r="H4" s="16" t="s">
        <v>0</v>
      </c>
      <c r="I4" s="16" t="s">
        <v>2</v>
      </c>
      <c r="J4" s="16" t="s">
        <v>6</v>
      </c>
      <c r="K4" s="16" t="s">
        <v>0</v>
      </c>
      <c r="L4" s="16" t="s">
        <v>2</v>
      </c>
      <c r="M4" s="16" t="s">
        <v>6</v>
      </c>
      <c r="N4" s="16" t="s">
        <v>0</v>
      </c>
      <c r="O4" s="16" t="s">
        <v>2</v>
      </c>
      <c r="P4" s="16" t="s">
        <v>6</v>
      </c>
      <c r="Q4" s="16" t="s">
        <v>0</v>
      </c>
      <c r="R4" s="16" t="s">
        <v>2</v>
      </c>
      <c r="S4" s="16" t="s">
        <v>6</v>
      </c>
      <c r="T4" s="16" t="s">
        <v>0</v>
      </c>
      <c r="U4" s="16" t="s">
        <v>2</v>
      </c>
      <c r="V4" s="16" t="s">
        <v>6</v>
      </c>
      <c r="W4" s="16" t="s">
        <v>0</v>
      </c>
      <c r="X4" s="16" t="s">
        <v>2</v>
      </c>
      <c r="Y4" s="16" t="s">
        <v>6</v>
      </c>
      <c r="Z4" s="16" t="s">
        <v>0</v>
      </c>
      <c r="AA4" s="16" t="s">
        <v>2</v>
      </c>
      <c r="AB4" s="16" t="s">
        <v>6</v>
      </c>
      <c r="AC4" s="16" t="s">
        <v>0</v>
      </c>
      <c r="AD4" s="16" t="s">
        <v>2</v>
      </c>
      <c r="AE4" s="16" t="s">
        <v>6</v>
      </c>
      <c r="AF4" s="16" t="s">
        <v>0</v>
      </c>
      <c r="AG4" s="16" t="s">
        <v>2</v>
      </c>
      <c r="AH4" s="16" t="s">
        <v>6</v>
      </c>
      <c r="AI4" s="16" t="s">
        <v>0</v>
      </c>
      <c r="AJ4" s="16" t="s">
        <v>2</v>
      </c>
      <c r="AK4" s="16" t="s">
        <v>6</v>
      </c>
      <c r="AL4" s="16" t="s">
        <v>0</v>
      </c>
      <c r="AM4" s="16" t="s">
        <v>2</v>
      </c>
      <c r="AN4" s="16" t="s">
        <v>6</v>
      </c>
      <c r="AO4" s="13" t="s">
        <v>24</v>
      </c>
      <c r="AZ4">
        <f t="shared" ref="AZ4:AZ25" si="0">BC4+BA4</f>
        <v>241.02820000000003</v>
      </c>
      <c r="BA4">
        <f t="shared" ref="BA4:BA25" si="1">(3*0.1*2)+(3.5*0.1*2)</f>
        <v>1.3000000000000003</v>
      </c>
      <c r="BB4">
        <f t="shared" ref="BB4:BB25" si="2">(6.21*5.05*7.86)</f>
        <v>246.49352999999999</v>
      </c>
      <c r="BC4">
        <f t="shared" ref="BC4:BC25" si="3">((BD4*BF4)*2)+(BE4*BF4*2)+(BD4*BE4*2)</f>
        <v>239.72820000000002</v>
      </c>
      <c r="BD4">
        <v>6.21</v>
      </c>
      <c r="BE4">
        <v>7.86</v>
      </c>
      <c r="BF4">
        <v>5.05</v>
      </c>
      <c r="BG4">
        <f t="shared" ref="BG4:BG25" si="4">BJ4*(BI4/BH4)^(1/2)</f>
        <v>342.73466440258147</v>
      </c>
      <c r="BH4">
        <v>273</v>
      </c>
      <c r="BI4">
        <v>292.7</v>
      </c>
      <c r="BJ4">
        <v>331</v>
      </c>
      <c r="BK4">
        <f t="shared" ref="BK4:BK25" si="5">3.5*3</f>
        <v>10.5</v>
      </c>
    </row>
    <row r="5" spans="1:63">
      <c r="C5" s="6">
        <v>50</v>
      </c>
      <c r="D5" s="1"/>
      <c r="E5" s="1">
        <v>6.3</v>
      </c>
      <c r="F5" s="1">
        <v>6.53</v>
      </c>
      <c r="G5" s="1">
        <v>6.6269</v>
      </c>
      <c r="H5" s="1">
        <v>4.3765999999999998</v>
      </c>
      <c r="I5" s="1">
        <v>7.0400999999999998</v>
      </c>
      <c r="J5" s="1">
        <v>5.9332000000000003</v>
      </c>
      <c r="K5" s="1">
        <v>6.9555999999999996</v>
      </c>
      <c r="L5" s="1">
        <v>7.6003999999999996</v>
      </c>
      <c r="M5">
        <v>7.2123999999999997</v>
      </c>
      <c r="N5" s="1">
        <v>8.1277000000000008</v>
      </c>
      <c r="O5" s="1">
        <v>5.1614000000000004</v>
      </c>
      <c r="P5" s="1">
        <v>8.4047999999999998</v>
      </c>
      <c r="Q5" s="1">
        <v>8.1872000000000007</v>
      </c>
      <c r="R5" s="1">
        <v>7.8521999999999998</v>
      </c>
      <c r="S5" s="1">
        <v>7.7538999999999998</v>
      </c>
      <c r="T5" s="1">
        <v>6.9875999999999996</v>
      </c>
      <c r="U5" s="1">
        <v>7.1425999999999998</v>
      </c>
      <c r="V5" s="1">
        <v>7.1334</v>
      </c>
      <c r="W5" s="1">
        <v>7.2614000000000001</v>
      </c>
      <c r="X5" s="1">
        <v>7.3705999999999996</v>
      </c>
      <c r="Y5" s="1">
        <v>7.1132</v>
      </c>
      <c r="Z5" s="1">
        <v>5.2835000000000001</v>
      </c>
      <c r="AA5" s="1">
        <v>6.9253</v>
      </c>
      <c r="AB5" s="1">
        <v>6.9474</v>
      </c>
      <c r="AC5" s="1">
        <v>7.0334000000000003</v>
      </c>
      <c r="AD5" s="1">
        <v>6.8175999999999997</v>
      </c>
      <c r="AE5" s="1">
        <v>8.6493000000000002</v>
      </c>
      <c r="AF5" s="1">
        <v>7.2074999999999996</v>
      </c>
      <c r="AG5" s="1">
        <v>4.7389000000000001</v>
      </c>
      <c r="AH5" s="1">
        <v>3.4182999999999999</v>
      </c>
      <c r="AI5" s="1">
        <v>6.1349999999999998</v>
      </c>
      <c r="AJ5" s="1">
        <v>7.1505000000000001</v>
      </c>
      <c r="AK5" s="1">
        <v>7.3404999999999996</v>
      </c>
      <c r="AL5" s="1">
        <v>7.0472999999999999</v>
      </c>
      <c r="AM5" s="1">
        <v>6.9324000000000003</v>
      </c>
      <c r="AN5" s="1">
        <v>4.5716000000000001</v>
      </c>
      <c r="AO5" s="6">
        <v>50</v>
      </c>
      <c r="AQ5">
        <f>SUM(E5:AN5)/36</f>
        <v>6.7574916666666658</v>
      </c>
      <c r="AS5">
        <v>6.7574916666666658</v>
      </c>
      <c r="AU5" s="1">
        <v>9.9819555560000008</v>
      </c>
      <c r="AV5" s="1"/>
      <c r="AX5">
        <f>(55.3*BB3/(BK3*BG3))*((1/AS5)-((AZ3-BK3)/(AZ3*AU5)))</f>
        <v>0.19759778064450259</v>
      </c>
      <c r="AZ5">
        <f t="shared" si="0"/>
        <v>241.02820000000003</v>
      </c>
      <c r="BA5">
        <f t="shared" si="1"/>
        <v>1.3000000000000003</v>
      </c>
      <c r="BB5">
        <f t="shared" si="2"/>
        <v>246.49352999999999</v>
      </c>
      <c r="BC5">
        <f t="shared" si="3"/>
        <v>239.72820000000002</v>
      </c>
      <c r="BD5">
        <v>6.21</v>
      </c>
      <c r="BE5">
        <v>7.86</v>
      </c>
      <c r="BF5">
        <v>5.05</v>
      </c>
      <c r="BG5">
        <f t="shared" si="4"/>
        <v>342.73466440258147</v>
      </c>
      <c r="BH5">
        <v>273</v>
      </c>
      <c r="BI5">
        <v>292.7</v>
      </c>
      <c r="BJ5">
        <v>331</v>
      </c>
      <c r="BK5">
        <f t="shared" si="5"/>
        <v>10.5</v>
      </c>
    </row>
    <row r="6" spans="1:63">
      <c r="C6" s="6">
        <v>63</v>
      </c>
      <c r="D6" s="1"/>
      <c r="E6" s="1">
        <v>3.3336999999999999</v>
      </c>
      <c r="F6" s="1">
        <v>3.4342000000000001</v>
      </c>
      <c r="G6" s="1">
        <v>3.2919999999999998</v>
      </c>
      <c r="H6" s="1">
        <v>6.0899000000000001</v>
      </c>
      <c r="I6" s="1">
        <v>5.2553000000000001</v>
      </c>
      <c r="J6" s="1">
        <v>6.1349999999999998</v>
      </c>
      <c r="K6" s="1">
        <v>6.4813999999999998</v>
      </c>
      <c r="L6" s="1">
        <v>6.1886000000000001</v>
      </c>
      <c r="M6" s="1">
        <v>4.9489000000000001</v>
      </c>
      <c r="N6" s="1">
        <v>6.1755000000000004</v>
      </c>
      <c r="O6" s="1">
        <v>5.7961999999999998</v>
      </c>
      <c r="P6" s="1">
        <v>6.0511999999999997</v>
      </c>
      <c r="Q6" s="1">
        <v>4.5340999999999996</v>
      </c>
      <c r="R6" s="1">
        <v>4.7058</v>
      </c>
      <c r="S6" s="1">
        <v>4.2110000000000003</v>
      </c>
      <c r="T6" s="1">
        <v>4.8718000000000004</v>
      </c>
      <c r="U6" s="1">
        <v>5.1336000000000004</v>
      </c>
      <c r="V6" s="1">
        <v>3.7484000000000002</v>
      </c>
      <c r="W6" s="1">
        <v>5.7217000000000002</v>
      </c>
      <c r="X6" s="1">
        <v>6.4965000000000002</v>
      </c>
      <c r="Y6" s="1">
        <v>6.3384999999999998</v>
      </c>
      <c r="Z6" s="1">
        <v>3.1757</v>
      </c>
      <c r="AA6" s="1">
        <v>4.0303000000000004</v>
      </c>
      <c r="AB6" s="1">
        <v>5.2835000000000001</v>
      </c>
      <c r="AC6" s="1">
        <v>6.1338999999999997</v>
      </c>
      <c r="AD6" s="1">
        <v>7.2549999999999999</v>
      </c>
      <c r="AE6" s="1">
        <v>5.0289999999999999</v>
      </c>
      <c r="AF6" s="1">
        <v>4.9721000000000002</v>
      </c>
      <c r="AG6" s="1">
        <v>3.0053999999999998</v>
      </c>
      <c r="AH6" s="1">
        <v>3.6385000000000001</v>
      </c>
      <c r="AI6" s="1">
        <v>6.4353999999999996</v>
      </c>
      <c r="AJ6" s="1">
        <v>5.6055000000000001</v>
      </c>
      <c r="AK6" s="1">
        <v>6.1422999999999996</v>
      </c>
      <c r="AL6" s="1">
        <v>2.6924000000000001</v>
      </c>
      <c r="AM6" s="1">
        <v>5.1729000000000003</v>
      </c>
      <c r="AN6" s="1">
        <v>4.3864999999999998</v>
      </c>
      <c r="AO6" s="6">
        <v>63</v>
      </c>
      <c r="AQ6">
        <f t="shared" ref="AQ6:AQ10" si="6">SUM(E6:AN6)/36</f>
        <v>5.0528250000000003</v>
      </c>
      <c r="AS6">
        <v>5.0528250000000003</v>
      </c>
      <c r="AU6" s="1">
        <v>8.4449333329999998</v>
      </c>
      <c r="AV6" s="1"/>
      <c r="AX6">
        <f t="shared" ref="AX6:AX25" si="7">(55.3*BB4/(BK4*BG4))*((1/AS6)-((AZ4-BK4)/(AZ4*AU6)))</f>
        <v>0.3206474610147626</v>
      </c>
      <c r="AZ6">
        <f t="shared" si="0"/>
        <v>241.02820000000003</v>
      </c>
      <c r="BA6">
        <f t="shared" si="1"/>
        <v>1.3000000000000003</v>
      </c>
      <c r="BB6">
        <f t="shared" si="2"/>
        <v>246.49352999999999</v>
      </c>
      <c r="BC6">
        <f t="shared" si="3"/>
        <v>239.72820000000002</v>
      </c>
      <c r="BD6">
        <v>6.21</v>
      </c>
      <c r="BE6">
        <v>7.86</v>
      </c>
      <c r="BF6">
        <v>5.05</v>
      </c>
      <c r="BG6">
        <f t="shared" si="4"/>
        <v>342.73466440258147</v>
      </c>
      <c r="BH6">
        <v>273</v>
      </c>
      <c r="BI6">
        <v>292.7</v>
      </c>
      <c r="BJ6">
        <v>331</v>
      </c>
      <c r="BK6">
        <f t="shared" si="5"/>
        <v>10.5</v>
      </c>
    </row>
    <row r="7" spans="1:63">
      <c r="C7" s="6">
        <v>80</v>
      </c>
      <c r="D7" s="1"/>
      <c r="E7" s="1">
        <v>3.0499000000000001</v>
      </c>
      <c r="F7" s="1">
        <v>2.2753000000000001</v>
      </c>
      <c r="G7" s="1">
        <v>3.351</v>
      </c>
      <c r="H7" s="1">
        <v>3.6219000000000001</v>
      </c>
      <c r="I7" s="1">
        <v>4.1459999999999999</v>
      </c>
      <c r="J7" s="1">
        <v>4.1863999999999999</v>
      </c>
      <c r="K7" s="1">
        <v>4.4592999999999998</v>
      </c>
      <c r="L7" s="1">
        <v>4.3993000000000002</v>
      </c>
      <c r="M7" s="1">
        <v>4.3186999999999998</v>
      </c>
      <c r="N7" s="1">
        <v>4.2385999999999999</v>
      </c>
      <c r="O7" s="1">
        <v>4.6452999999999998</v>
      </c>
      <c r="P7" s="1">
        <v>3.4784000000000002</v>
      </c>
      <c r="Q7" s="1">
        <v>3.7951000000000001</v>
      </c>
      <c r="R7" s="1">
        <v>3.2280000000000002</v>
      </c>
      <c r="S7" s="1">
        <v>3.2002999999999999</v>
      </c>
      <c r="T7" s="1">
        <v>2.9699</v>
      </c>
      <c r="U7" s="1">
        <v>3.617</v>
      </c>
      <c r="V7" s="1">
        <v>2.9699</v>
      </c>
      <c r="W7" s="1">
        <v>3.7481</v>
      </c>
      <c r="X7" s="1">
        <v>3.8222999999999998</v>
      </c>
      <c r="Y7" s="1">
        <v>3.7551999999999999</v>
      </c>
      <c r="Z7" s="1">
        <v>4.2295999999999996</v>
      </c>
      <c r="AA7" s="1">
        <v>4.1700999999999997</v>
      </c>
      <c r="AB7" s="1">
        <v>3.3826999999999998</v>
      </c>
      <c r="AC7" s="1">
        <v>5.3132999999999999</v>
      </c>
      <c r="AD7" s="1">
        <v>3.3513999999999999</v>
      </c>
      <c r="AE7" s="1">
        <v>4.5537000000000001</v>
      </c>
      <c r="AF7" s="1">
        <v>3.0177999999999998</v>
      </c>
      <c r="AG7" s="1">
        <v>3.4091999999999998</v>
      </c>
      <c r="AH7" s="1">
        <v>4.0449000000000002</v>
      </c>
      <c r="AI7" s="1">
        <v>4.5857999999999999</v>
      </c>
      <c r="AJ7" s="1">
        <v>4.1665000000000001</v>
      </c>
      <c r="AK7" s="1">
        <v>3.7315</v>
      </c>
      <c r="AL7" s="1">
        <v>3.4531999999999998</v>
      </c>
      <c r="AM7" s="1">
        <v>2.9081999999999999</v>
      </c>
      <c r="AN7" s="1">
        <v>3.3620000000000001</v>
      </c>
      <c r="AO7" s="6">
        <v>80</v>
      </c>
      <c r="AQ7">
        <f t="shared" si="6"/>
        <v>3.7487722222222217</v>
      </c>
      <c r="AS7">
        <v>3.7487722222222217</v>
      </c>
      <c r="AU7" s="1">
        <v>6.2485444440000002</v>
      </c>
      <c r="AV7" s="1"/>
      <c r="AX7">
        <f t="shared" si="7"/>
        <v>0.43062559962826152</v>
      </c>
      <c r="AZ7">
        <f t="shared" si="0"/>
        <v>241.02820000000003</v>
      </c>
      <c r="BA7">
        <f t="shared" si="1"/>
        <v>1.3000000000000003</v>
      </c>
      <c r="BB7">
        <f t="shared" si="2"/>
        <v>246.49352999999999</v>
      </c>
      <c r="BC7">
        <f t="shared" si="3"/>
        <v>239.72820000000002</v>
      </c>
      <c r="BD7">
        <v>6.21</v>
      </c>
      <c r="BE7">
        <v>7.86</v>
      </c>
      <c r="BF7">
        <v>5.05</v>
      </c>
      <c r="BG7">
        <f t="shared" si="4"/>
        <v>342.73466440258147</v>
      </c>
      <c r="BH7">
        <v>273</v>
      </c>
      <c r="BI7">
        <v>292.7</v>
      </c>
      <c r="BJ7">
        <v>331</v>
      </c>
      <c r="BK7">
        <f t="shared" si="5"/>
        <v>10.5</v>
      </c>
    </row>
    <row r="8" spans="1:63">
      <c r="C8" s="6">
        <v>100</v>
      </c>
      <c r="D8" s="1"/>
      <c r="E8" s="1">
        <v>4.0685000000000002</v>
      </c>
      <c r="F8" s="1">
        <v>3.9318</v>
      </c>
      <c r="G8" s="1">
        <v>4.0564999999999998</v>
      </c>
      <c r="H8" s="1">
        <v>3.2130999999999998</v>
      </c>
      <c r="I8" s="1">
        <v>2.2642000000000002</v>
      </c>
      <c r="J8" s="1">
        <v>2.3875999999999999</v>
      </c>
      <c r="K8" s="1">
        <v>3.9594999999999998</v>
      </c>
      <c r="L8" s="1">
        <v>3.298</v>
      </c>
      <c r="M8" s="1">
        <v>3.2048999999999999</v>
      </c>
      <c r="N8" s="1">
        <v>4.3666999999999998</v>
      </c>
      <c r="O8" s="1">
        <v>3.8824999999999998</v>
      </c>
      <c r="P8" s="1">
        <v>2.9821</v>
      </c>
      <c r="Q8" s="1">
        <v>3.8967000000000001</v>
      </c>
      <c r="R8" s="1">
        <v>3.95</v>
      </c>
      <c r="S8" s="1">
        <v>3.4577</v>
      </c>
      <c r="T8" s="1">
        <v>3.012</v>
      </c>
      <c r="U8" s="1">
        <v>5.0594000000000001</v>
      </c>
      <c r="V8" s="1">
        <v>5.5918999999999999</v>
      </c>
      <c r="W8" s="1">
        <v>3.3155999999999999</v>
      </c>
      <c r="X8" s="1">
        <v>3.0806</v>
      </c>
      <c r="Y8" s="1">
        <v>2.1343000000000001</v>
      </c>
      <c r="Z8" s="1">
        <v>3.6968000000000001</v>
      </c>
      <c r="AA8" s="1">
        <v>3.8096999999999999</v>
      </c>
      <c r="AB8" s="1">
        <v>3.6051000000000002</v>
      </c>
      <c r="AC8" s="1">
        <v>3.8942999999999999</v>
      </c>
      <c r="AD8" s="1">
        <v>2.8391999999999999</v>
      </c>
      <c r="AE8" s="1">
        <v>2.9813000000000001</v>
      </c>
      <c r="AF8" s="1">
        <v>2.4738000000000002</v>
      </c>
      <c r="AG8" s="1">
        <v>3.6924000000000001</v>
      </c>
      <c r="AH8" s="1">
        <v>3.5771999999999999</v>
      </c>
      <c r="AI8" s="1">
        <v>3.5379</v>
      </c>
      <c r="AJ8" s="1">
        <v>3.0329999999999999</v>
      </c>
      <c r="AK8" s="1">
        <v>3.3399000000000001</v>
      </c>
      <c r="AL8" s="1">
        <v>3.5002</v>
      </c>
      <c r="AM8" s="1">
        <v>3.2397999999999998</v>
      </c>
      <c r="AN8" s="1">
        <v>3.5165999999999999</v>
      </c>
      <c r="AO8" s="6">
        <v>100</v>
      </c>
      <c r="AQ8">
        <f t="shared" si="6"/>
        <v>3.4958555555555559</v>
      </c>
      <c r="AS8">
        <v>3.4958555555555559</v>
      </c>
      <c r="AU8" s="1">
        <v>6.3479111110000002</v>
      </c>
      <c r="AV8" s="1"/>
      <c r="AX8">
        <f t="shared" si="7"/>
        <v>0.51280124489661971</v>
      </c>
      <c r="AZ8">
        <f t="shared" si="0"/>
        <v>241.02820000000003</v>
      </c>
      <c r="BA8">
        <f t="shared" si="1"/>
        <v>1.3000000000000003</v>
      </c>
      <c r="BB8">
        <f t="shared" si="2"/>
        <v>246.49352999999999</v>
      </c>
      <c r="BC8">
        <f t="shared" si="3"/>
        <v>239.72820000000002</v>
      </c>
      <c r="BD8">
        <v>6.21</v>
      </c>
      <c r="BE8">
        <v>7.86</v>
      </c>
      <c r="BF8">
        <v>5.05</v>
      </c>
      <c r="BG8">
        <f t="shared" si="4"/>
        <v>342.73466440258147</v>
      </c>
      <c r="BH8">
        <v>273</v>
      </c>
      <c r="BI8">
        <v>292.7</v>
      </c>
      <c r="BJ8">
        <v>331</v>
      </c>
      <c r="BK8">
        <f t="shared" si="5"/>
        <v>10.5</v>
      </c>
    </row>
    <row r="9" spans="1:63">
      <c r="C9" s="6">
        <v>125</v>
      </c>
      <c r="D9" s="1"/>
      <c r="E9" s="1">
        <v>1.764</v>
      </c>
      <c r="F9" s="1">
        <v>2.3652000000000002</v>
      </c>
      <c r="G9" s="1">
        <v>2.8408000000000002</v>
      </c>
      <c r="H9" s="1">
        <v>2.5796000000000001</v>
      </c>
      <c r="I9" s="1">
        <v>2.8024</v>
      </c>
      <c r="J9" s="1">
        <v>2.6067</v>
      </c>
      <c r="K9" s="1">
        <v>2.7000999999999999</v>
      </c>
      <c r="L9" s="1">
        <v>2.9710000000000001</v>
      </c>
      <c r="M9" s="1">
        <v>2.5979999999999999</v>
      </c>
      <c r="N9" s="1">
        <v>2.7690999999999999</v>
      </c>
      <c r="O9" s="1">
        <v>2.7101000000000002</v>
      </c>
      <c r="P9" s="1">
        <v>2.8950999999999998</v>
      </c>
      <c r="Q9" s="1">
        <v>2.9807000000000001</v>
      </c>
      <c r="R9" s="1">
        <v>2.3452000000000002</v>
      </c>
      <c r="S9" s="1">
        <v>2.3250999999999999</v>
      </c>
      <c r="T9" s="1">
        <v>2.5024000000000002</v>
      </c>
      <c r="U9" s="1">
        <v>2.4308999999999998</v>
      </c>
      <c r="V9" s="1">
        <v>2.7486000000000002</v>
      </c>
      <c r="W9" s="1">
        <v>2.5337000000000001</v>
      </c>
      <c r="X9" s="1">
        <v>2.9148999999999998</v>
      </c>
      <c r="Y9" s="1">
        <v>2.7231000000000001</v>
      </c>
      <c r="Z9" s="1">
        <v>2.3079999999999998</v>
      </c>
      <c r="AA9" s="1">
        <v>2.4224999999999999</v>
      </c>
      <c r="AB9" s="1">
        <v>2.4788000000000001</v>
      </c>
      <c r="AC9" s="1">
        <v>2.1095999999999999</v>
      </c>
      <c r="AD9" s="1">
        <v>2.4359999999999999</v>
      </c>
      <c r="AE9" s="1">
        <v>2.0219999999999998</v>
      </c>
      <c r="AF9">
        <v>3.2271999999999998</v>
      </c>
      <c r="AG9" s="1">
        <v>2.8995000000000002</v>
      </c>
      <c r="AH9" s="1">
        <v>3.8454999999999999</v>
      </c>
      <c r="AI9" s="1">
        <v>2.4333</v>
      </c>
      <c r="AJ9" s="1">
        <v>2.7549000000000001</v>
      </c>
      <c r="AK9" s="1">
        <v>2.6158000000000001</v>
      </c>
      <c r="AL9" s="1">
        <v>2.0571999999999999</v>
      </c>
      <c r="AM9" s="1">
        <v>2.2542</v>
      </c>
      <c r="AN9" s="1">
        <v>2.2623000000000002</v>
      </c>
      <c r="AO9" s="6">
        <v>125</v>
      </c>
      <c r="AQ9">
        <f t="shared" si="6"/>
        <v>2.5898194444444447</v>
      </c>
      <c r="AS9">
        <v>2.5898194444444447</v>
      </c>
      <c r="AU9" s="1">
        <v>5.5097777780000001</v>
      </c>
      <c r="AV9" s="1"/>
      <c r="AX9">
        <f t="shared" si="7"/>
        <v>0.80504582733945784</v>
      </c>
      <c r="AZ9">
        <f t="shared" si="0"/>
        <v>241.02820000000003</v>
      </c>
      <c r="BA9">
        <f t="shared" si="1"/>
        <v>1.3000000000000003</v>
      </c>
      <c r="BB9">
        <f t="shared" si="2"/>
        <v>246.49352999999999</v>
      </c>
      <c r="BC9">
        <f t="shared" si="3"/>
        <v>239.72820000000002</v>
      </c>
      <c r="BD9">
        <v>6.21</v>
      </c>
      <c r="BE9">
        <v>7.86</v>
      </c>
      <c r="BF9">
        <v>5.05</v>
      </c>
      <c r="BG9">
        <f t="shared" si="4"/>
        <v>342.73466440258147</v>
      </c>
      <c r="BH9">
        <v>273</v>
      </c>
      <c r="BI9">
        <v>292.7</v>
      </c>
      <c r="BJ9">
        <v>331</v>
      </c>
      <c r="BK9">
        <f t="shared" si="5"/>
        <v>10.5</v>
      </c>
    </row>
    <row r="10" spans="1:63">
      <c r="C10" s="6">
        <v>160</v>
      </c>
      <c r="D10" s="1"/>
      <c r="E10" s="1">
        <v>2.5125999999999999</v>
      </c>
      <c r="F10" s="1">
        <v>2.0236000000000001</v>
      </c>
      <c r="G10" s="1">
        <v>2.9226000000000001</v>
      </c>
      <c r="H10" s="1">
        <v>2.5222000000000002</v>
      </c>
      <c r="I10" s="1">
        <v>2.2223999999999999</v>
      </c>
      <c r="J10" s="1">
        <v>2.6276999999999999</v>
      </c>
      <c r="K10" s="1">
        <v>2.2688000000000001</v>
      </c>
      <c r="L10" s="1">
        <v>2.0691000000000002</v>
      </c>
      <c r="M10" s="1">
        <v>2.3995000000000002</v>
      </c>
      <c r="N10" s="1">
        <v>2.4377</v>
      </c>
      <c r="O10" s="1">
        <v>2.3169</v>
      </c>
      <c r="P10" s="1">
        <v>2.7925</v>
      </c>
      <c r="Q10">
        <v>2.4506999999999999</v>
      </c>
      <c r="R10" s="1">
        <v>2.6623000000000001</v>
      </c>
      <c r="S10" s="1">
        <v>2.2414999999999998</v>
      </c>
      <c r="T10" s="1">
        <v>2.6981000000000002</v>
      </c>
      <c r="U10" s="1">
        <v>2.9201000000000001</v>
      </c>
      <c r="V10" s="1">
        <v>2.6055999999999999</v>
      </c>
      <c r="W10" s="1">
        <v>2.3679000000000001</v>
      </c>
      <c r="X10" s="1">
        <v>2.5804</v>
      </c>
      <c r="Y10" s="1">
        <v>2.4613</v>
      </c>
      <c r="Z10" s="1">
        <v>2.6562000000000001</v>
      </c>
      <c r="AA10" s="1">
        <v>2.2149000000000001</v>
      </c>
      <c r="AB10" s="1">
        <v>2.7801</v>
      </c>
      <c r="AC10" s="1">
        <v>2.4283000000000001</v>
      </c>
      <c r="AD10" s="1">
        <v>2.4348999999999998</v>
      </c>
      <c r="AE10" s="1">
        <v>2.4738000000000002</v>
      </c>
      <c r="AF10" s="1">
        <v>2.3386</v>
      </c>
      <c r="AG10" s="1">
        <v>2.5369999999999999</v>
      </c>
      <c r="AH10" s="1">
        <v>2.3816000000000002</v>
      </c>
      <c r="AI10" s="1">
        <v>2.4268000000000001</v>
      </c>
      <c r="AJ10" s="1">
        <v>2.3603000000000001</v>
      </c>
      <c r="AK10" s="1">
        <v>2.3752</v>
      </c>
      <c r="AL10" s="1">
        <v>2.6522000000000001</v>
      </c>
      <c r="AM10" s="1">
        <v>2.6177000000000001</v>
      </c>
      <c r="AN10" s="1">
        <v>2.8256000000000001</v>
      </c>
      <c r="AO10" s="6">
        <v>160</v>
      </c>
      <c r="AQ10">
        <f t="shared" si="6"/>
        <v>2.4890749999999997</v>
      </c>
      <c r="AS10">
        <v>2.4890749999999997</v>
      </c>
      <c r="AU10" s="1">
        <v>5.4274777780000001</v>
      </c>
      <c r="AV10" s="1"/>
      <c r="AX10">
        <f t="shared" si="7"/>
        <v>0.85427217729822102</v>
      </c>
      <c r="AZ10">
        <f t="shared" si="0"/>
        <v>241.02820000000003</v>
      </c>
      <c r="BA10">
        <f t="shared" si="1"/>
        <v>1.3000000000000003</v>
      </c>
      <c r="BB10">
        <f t="shared" si="2"/>
        <v>246.49352999999999</v>
      </c>
      <c r="BC10">
        <f t="shared" si="3"/>
        <v>239.72820000000002</v>
      </c>
      <c r="BD10">
        <v>6.21</v>
      </c>
      <c r="BE10">
        <v>7.86</v>
      </c>
      <c r="BF10">
        <v>5.05</v>
      </c>
      <c r="BG10">
        <f t="shared" si="4"/>
        <v>342.73466440258147</v>
      </c>
      <c r="BH10">
        <v>273</v>
      </c>
      <c r="BI10">
        <v>292.7</v>
      </c>
      <c r="BJ10">
        <v>331</v>
      </c>
      <c r="BK10">
        <f t="shared" si="5"/>
        <v>10.5</v>
      </c>
    </row>
    <row r="11" spans="1:63">
      <c r="C11" s="6">
        <v>200</v>
      </c>
      <c r="D11" s="1"/>
      <c r="E11" s="1">
        <v>3.0133999999999999</v>
      </c>
      <c r="F11" s="1">
        <v>3.3727</v>
      </c>
      <c r="G11" s="1"/>
      <c r="H11" s="1">
        <v>3.2732999999999999</v>
      </c>
      <c r="I11" s="1">
        <v>3.0522</v>
      </c>
      <c r="K11" s="1">
        <v>2.6855000000000002</v>
      </c>
      <c r="L11" s="1">
        <v>2.9028999999999998</v>
      </c>
      <c r="N11" s="1">
        <v>3.1678999999999999</v>
      </c>
      <c r="O11" s="1">
        <v>3.1019999999999999</v>
      </c>
      <c r="Q11" s="1">
        <v>2.7058</v>
      </c>
      <c r="R11" s="1">
        <v>2.6943999999999999</v>
      </c>
      <c r="T11" s="1">
        <v>2.9622000000000002</v>
      </c>
      <c r="U11" s="1">
        <v>2.9792000000000001</v>
      </c>
      <c r="W11" s="1">
        <v>2.9094000000000002</v>
      </c>
      <c r="X11" s="1">
        <v>3.0278</v>
      </c>
      <c r="Z11" s="1">
        <v>2.9397000000000002</v>
      </c>
      <c r="AA11" s="1">
        <v>3.0112000000000001</v>
      </c>
      <c r="AB11" s="1"/>
      <c r="AC11" s="1">
        <v>3.2810999999999999</v>
      </c>
      <c r="AD11" s="1">
        <v>2.8083</v>
      </c>
      <c r="AF11" s="1">
        <v>2.98</v>
      </c>
      <c r="AG11" s="1">
        <v>2.7907999999999999</v>
      </c>
      <c r="AI11" s="1">
        <v>3.0710000000000002</v>
      </c>
      <c r="AJ11" s="1">
        <v>2.8357999999999999</v>
      </c>
      <c r="AL11" s="1">
        <v>2.9066000000000001</v>
      </c>
      <c r="AM11" s="1">
        <v>2.0985999999999998</v>
      </c>
      <c r="AO11" s="6">
        <v>200</v>
      </c>
      <c r="AQ11">
        <f>SUM(E11:AM11)/24</f>
        <v>2.9404916666666669</v>
      </c>
      <c r="AS11">
        <v>2.9404916666666669</v>
      </c>
      <c r="AU11" s="1">
        <v>7.1262999999999996</v>
      </c>
      <c r="AV11" s="1"/>
      <c r="AX11">
        <f t="shared" si="7"/>
        <v>0.7797761606829039</v>
      </c>
      <c r="AZ11">
        <f t="shared" si="0"/>
        <v>241.02820000000003</v>
      </c>
      <c r="BA11">
        <f t="shared" si="1"/>
        <v>1.3000000000000003</v>
      </c>
      <c r="BB11">
        <f t="shared" si="2"/>
        <v>246.49352999999999</v>
      </c>
      <c r="BC11">
        <f t="shared" si="3"/>
        <v>239.72820000000002</v>
      </c>
      <c r="BD11">
        <v>6.21</v>
      </c>
      <c r="BE11">
        <v>7.86</v>
      </c>
      <c r="BF11">
        <v>5.05</v>
      </c>
      <c r="BG11">
        <f t="shared" si="4"/>
        <v>342.73466440258147</v>
      </c>
      <c r="BH11">
        <v>273</v>
      </c>
      <c r="BI11">
        <v>292.7</v>
      </c>
      <c r="BJ11">
        <v>331</v>
      </c>
      <c r="BK11">
        <f t="shared" si="5"/>
        <v>10.5</v>
      </c>
    </row>
    <row r="12" spans="1:63">
      <c r="C12" s="6">
        <v>250</v>
      </c>
      <c r="D12" s="1"/>
      <c r="E12" s="1">
        <v>3.3797000000000001</v>
      </c>
      <c r="F12" s="1">
        <v>3.4279000000000002</v>
      </c>
      <c r="G12" s="1"/>
      <c r="H12" s="1">
        <v>3.0724999999999998</v>
      </c>
      <c r="I12" s="1">
        <v>3.2238000000000002</v>
      </c>
      <c r="K12" s="1">
        <v>3.1492</v>
      </c>
      <c r="L12" s="1">
        <v>3.7928999999999999</v>
      </c>
      <c r="N12" s="1">
        <v>3.6739000000000002</v>
      </c>
      <c r="O12" s="1">
        <v>3.5539000000000001</v>
      </c>
      <c r="Q12" s="1">
        <v>3.1476999999999999</v>
      </c>
      <c r="R12" s="1">
        <v>3.1764999999999999</v>
      </c>
      <c r="T12" s="1">
        <v>3.7683</v>
      </c>
      <c r="U12" s="1">
        <v>3.5510999999999999</v>
      </c>
      <c r="W12" s="1">
        <v>3.3418999999999999</v>
      </c>
      <c r="X12" s="1">
        <v>3.3466999999999998</v>
      </c>
      <c r="Z12" s="1">
        <v>3.2884000000000002</v>
      </c>
      <c r="AA12" s="1">
        <v>3.5192000000000001</v>
      </c>
      <c r="AC12" s="1">
        <v>3.4196</v>
      </c>
      <c r="AD12" s="1">
        <v>3.2248000000000001</v>
      </c>
      <c r="AF12" s="1">
        <v>3.7073999999999998</v>
      </c>
      <c r="AG12" s="1">
        <v>3.2576000000000001</v>
      </c>
      <c r="AI12" s="1">
        <v>3.5068999999999999</v>
      </c>
      <c r="AJ12" s="1">
        <v>3.2744</v>
      </c>
      <c r="AL12" s="1">
        <v>3.2637</v>
      </c>
      <c r="AM12" s="1">
        <v>3.1272000000000002</v>
      </c>
      <c r="AO12" s="6">
        <v>250</v>
      </c>
      <c r="AQ12">
        <f t="shared" ref="AQ12:AQ25" si="8">SUM(E12:AM12)/24</f>
        <v>3.3831333333333333</v>
      </c>
      <c r="AS12">
        <v>3.3831333333333333</v>
      </c>
      <c r="AU12" s="1">
        <v>7.59185</v>
      </c>
      <c r="AV12" s="1"/>
      <c r="AX12">
        <f t="shared" si="7"/>
        <v>0.64241277491660065</v>
      </c>
      <c r="AZ12">
        <f t="shared" si="0"/>
        <v>241.02820000000003</v>
      </c>
      <c r="BA12">
        <f t="shared" si="1"/>
        <v>1.3000000000000003</v>
      </c>
      <c r="BB12">
        <f t="shared" si="2"/>
        <v>246.49352999999999</v>
      </c>
      <c r="BC12">
        <f t="shared" si="3"/>
        <v>239.72820000000002</v>
      </c>
      <c r="BD12">
        <v>6.21</v>
      </c>
      <c r="BE12">
        <v>7.86</v>
      </c>
      <c r="BF12">
        <v>5.05</v>
      </c>
      <c r="BG12">
        <f t="shared" si="4"/>
        <v>342.73466440258147</v>
      </c>
      <c r="BH12">
        <v>273</v>
      </c>
      <c r="BI12">
        <v>292.7</v>
      </c>
      <c r="BJ12">
        <v>331</v>
      </c>
      <c r="BK12">
        <f t="shared" si="5"/>
        <v>10.5</v>
      </c>
    </row>
    <row r="13" spans="1:63">
      <c r="C13" s="6">
        <v>315</v>
      </c>
      <c r="D13" s="1"/>
      <c r="E13" s="1">
        <v>3.0116999999999998</v>
      </c>
      <c r="F13" s="1">
        <v>3.1185999999999998</v>
      </c>
      <c r="G13" s="1"/>
      <c r="H13" s="1">
        <v>3.0497000000000001</v>
      </c>
      <c r="I13" s="1">
        <v>3.1642000000000001</v>
      </c>
      <c r="K13" s="1">
        <v>3.3967999999999998</v>
      </c>
      <c r="L13" s="1">
        <v>3.4268999999999998</v>
      </c>
      <c r="N13" s="1">
        <v>3.1669</v>
      </c>
      <c r="O13" s="1">
        <v>3.133</v>
      </c>
      <c r="Q13" s="1">
        <v>3.2492999999999999</v>
      </c>
      <c r="R13" s="1">
        <v>3.1049000000000002</v>
      </c>
      <c r="T13" s="1">
        <v>3.5444</v>
      </c>
      <c r="U13" s="1">
        <v>3.3445</v>
      </c>
      <c r="W13" s="1">
        <v>3.0876999999999999</v>
      </c>
      <c r="X13" s="1">
        <v>3.2166000000000001</v>
      </c>
      <c r="Z13" s="1">
        <v>3.2113999999999998</v>
      </c>
      <c r="AA13" s="1">
        <v>3.3557000000000001</v>
      </c>
      <c r="AC13" s="1">
        <v>3.3995000000000002</v>
      </c>
      <c r="AD13" s="1">
        <v>3.2271999999999998</v>
      </c>
      <c r="AF13" s="1">
        <v>3.3620000000000001</v>
      </c>
      <c r="AG13" s="1">
        <v>3.1745000000000001</v>
      </c>
      <c r="AI13" s="1">
        <v>3.1537999999999999</v>
      </c>
      <c r="AJ13" s="1">
        <v>3.3189000000000002</v>
      </c>
      <c r="AL13" s="1">
        <v>3.2161</v>
      </c>
      <c r="AM13" s="1">
        <v>3.2161</v>
      </c>
      <c r="AO13" s="6">
        <v>315</v>
      </c>
      <c r="AQ13">
        <f t="shared" si="8"/>
        <v>3.2354333333333334</v>
      </c>
      <c r="AS13">
        <v>3.2354333333333334</v>
      </c>
      <c r="AU13" s="1">
        <v>7.4712791669999996</v>
      </c>
      <c r="AV13" s="1"/>
      <c r="AX13">
        <f t="shared" si="7"/>
        <v>0.68582266494842969</v>
      </c>
      <c r="AZ13">
        <f t="shared" si="0"/>
        <v>241.02820000000003</v>
      </c>
      <c r="BA13">
        <f t="shared" si="1"/>
        <v>1.3000000000000003</v>
      </c>
      <c r="BB13">
        <f t="shared" si="2"/>
        <v>246.49352999999999</v>
      </c>
      <c r="BC13">
        <f t="shared" si="3"/>
        <v>239.72820000000002</v>
      </c>
      <c r="BD13">
        <v>6.21</v>
      </c>
      <c r="BE13">
        <v>7.86</v>
      </c>
      <c r="BF13">
        <v>5.05</v>
      </c>
      <c r="BG13">
        <f t="shared" si="4"/>
        <v>342.73466440258147</v>
      </c>
      <c r="BH13">
        <v>273</v>
      </c>
      <c r="BI13">
        <v>292.7</v>
      </c>
      <c r="BJ13">
        <v>331</v>
      </c>
      <c r="BK13">
        <f t="shared" si="5"/>
        <v>10.5</v>
      </c>
    </row>
    <row r="14" spans="1:63">
      <c r="C14" s="6">
        <v>400</v>
      </c>
      <c r="D14" s="1"/>
      <c r="E14" s="1">
        <v>2.3475999999999999</v>
      </c>
      <c r="F14" s="1">
        <v>3.3035000000000001</v>
      </c>
      <c r="G14" s="1"/>
      <c r="H14" s="1">
        <v>3.1105999999999998</v>
      </c>
      <c r="I14" s="1">
        <v>3.2509000000000001</v>
      </c>
      <c r="K14" s="1">
        <v>2.6938</v>
      </c>
      <c r="L14" s="1">
        <v>2.7543000000000002</v>
      </c>
      <c r="N14" s="1">
        <v>3.1029</v>
      </c>
      <c r="O14" s="1">
        <v>3.1379000000000001</v>
      </c>
      <c r="Q14" s="1">
        <v>2.7229999999999999</v>
      </c>
      <c r="R14" s="1">
        <v>2.8549000000000002</v>
      </c>
      <c r="T14" s="1">
        <v>3.0009999999999999</v>
      </c>
      <c r="U14" s="1">
        <v>2.9685000000000001</v>
      </c>
      <c r="W14" s="1">
        <v>2.8481000000000001</v>
      </c>
      <c r="X14" s="1">
        <v>2.7961999999999998</v>
      </c>
      <c r="Z14" s="1">
        <v>2.9601000000000002</v>
      </c>
      <c r="AA14" s="1">
        <v>3.0373999999999999</v>
      </c>
      <c r="AC14" s="1">
        <v>3.2574999999999998</v>
      </c>
      <c r="AD14" s="1">
        <v>3.105</v>
      </c>
      <c r="AF14" s="1">
        <v>2.8637999999999999</v>
      </c>
      <c r="AG14" s="1">
        <v>2.7595999999999998</v>
      </c>
      <c r="AI14" s="1">
        <v>2.9554999999999998</v>
      </c>
      <c r="AJ14" s="1">
        <v>2.9862000000000002</v>
      </c>
      <c r="AL14" s="1">
        <v>2.8807999999999998</v>
      </c>
      <c r="AM14" s="1">
        <v>3.0076999999999998</v>
      </c>
      <c r="AO14" s="6">
        <v>400</v>
      </c>
      <c r="AQ14">
        <f t="shared" si="8"/>
        <v>2.9461166666666663</v>
      </c>
      <c r="AS14">
        <v>2.9461166666666663</v>
      </c>
      <c r="AU14" s="1">
        <v>6.7158583329999999</v>
      </c>
      <c r="AV14" s="1"/>
      <c r="AX14">
        <f t="shared" si="7"/>
        <v>0.74624786051401548</v>
      </c>
      <c r="AZ14">
        <f t="shared" si="0"/>
        <v>241.02820000000003</v>
      </c>
      <c r="BA14">
        <f t="shared" si="1"/>
        <v>1.3000000000000003</v>
      </c>
      <c r="BB14">
        <f t="shared" si="2"/>
        <v>246.49352999999999</v>
      </c>
      <c r="BC14">
        <f t="shared" si="3"/>
        <v>239.72820000000002</v>
      </c>
      <c r="BD14">
        <v>6.21</v>
      </c>
      <c r="BE14">
        <v>7.86</v>
      </c>
      <c r="BF14">
        <v>5.05</v>
      </c>
      <c r="BG14">
        <f t="shared" si="4"/>
        <v>342.73466440258147</v>
      </c>
      <c r="BH14">
        <v>273</v>
      </c>
      <c r="BI14">
        <v>292.7</v>
      </c>
      <c r="BJ14">
        <v>331</v>
      </c>
      <c r="BK14">
        <f t="shared" si="5"/>
        <v>10.5</v>
      </c>
    </row>
    <row r="15" spans="1:63">
      <c r="C15" s="6">
        <v>500</v>
      </c>
      <c r="D15" s="1"/>
      <c r="E15" s="1">
        <v>2.6911999999999998</v>
      </c>
      <c r="F15" s="1">
        <v>2.4626999999999999</v>
      </c>
      <c r="G15" s="1"/>
      <c r="H15" s="1">
        <v>2.8117000000000001</v>
      </c>
      <c r="I15" s="1">
        <v>2.8365</v>
      </c>
      <c r="K15" s="1">
        <v>2.8264</v>
      </c>
      <c r="L15" s="1">
        <v>2.4750000000000001</v>
      </c>
      <c r="N15" s="1">
        <v>2.5922000000000001</v>
      </c>
      <c r="O15" s="1">
        <v>2.2686999999999999</v>
      </c>
      <c r="Q15" s="1">
        <v>2.5333999999999999</v>
      </c>
      <c r="R15" s="1">
        <v>2.383</v>
      </c>
      <c r="T15" s="1">
        <v>2.7246999999999999</v>
      </c>
      <c r="U15" s="1">
        <v>2.2784</v>
      </c>
      <c r="W15" s="1">
        <v>2.5846</v>
      </c>
      <c r="X15" s="1">
        <v>2.3672</v>
      </c>
      <c r="Z15" s="1">
        <v>2.5640000000000001</v>
      </c>
      <c r="AA15" s="1">
        <v>2.5680999999999998</v>
      </c>
      <c r="AC15" s="1">
        <v>2.7107000000000001</v>
      </c>
      <c r="AD15" s="1">
        <v>2.7932999999999999</v>
      </c>
      <c r="AF15" s="1">
        <v>2.4054000000000002</v>
      </c>
      <c r="AG15" s="1">
        <v>2.6541999999999999</v>
      </c>
      <c r="AI15" s="1">
        <v>2.7355</v>
      </c>
      <c r="AJ15" s="1">
        <v>2.4159999999999999</v>
      </c>
      <c r="AL15" s="1">
        <v>2.8874</v>
      </c>
      <c r="AM15" s="1">
        <v>2.7486000000000002</v>
      </c>
      <c r="AO15" s="6">
        <v>500</v>
      </c>
      <c r="AQ15">
        <f t="shared" si="8"/>
        <v>2.5966208333333336</v>
      </c>
      <c r="AS15">
        <v>2.5966208333333336</v>
      </c>
      <c r="AU15" s="1">
        <v>6.2423041670000003</v>
      </c>
      <c r="AV15" s="1"/>
      <c r="AX15">
        <f t="shared" si="7"/>
        <v>0.87837341165901273</v>
      </c>
      <c r="AZ15">
        <f t="shared" si="0"/>
        <v>241.02820000000003</v>
      </c>
      <c r="BA15">
        <f t="shared" si="1"/>
        <v>1.3000000000000003</v>
      </c>
      <c r="BB15">
        <f t="shared" si="2"/>
        <v>246.49352999999999</v>
      </c>
      <c r="BC15">
        <f t="shared" si="3"/>
        <v>239.72820000000002</v>
      </c>
      <c r="BD15">
        <v>6.21</v>
      </c>
      <c r="BE15">
        <v>7.86</v>
      </c>
      <c r="BF15">
        <v>5.05</v>
      </c>
      <c r="BG15">
        <f t="shared" si="4"/>
        <v>342.73466440258147</v>
      </c>
      <c r="BH15">
        <v>273</v>
      </c>
      <c r="BI15">
        <v>292.7</v>
      </c>
      <c r="BJ15">
        <v>331</v>
      </c>
      <c r="BK15">
        <f t="shared" si="5"/>
        <v>10.5</v>
      </c>
    </row>
    <row r="16" spans="1:63">
      <c r="C16" s="6">
        <v>630</v>
      </c>
      <c r="D16" s="1"/>
      <c r="E16" s="1">
        <v>2.1818</v>
      </c>
      <c r="F16" s="1">
        <v>2.2303999999999999</v>
      </c>
      <c r="G16" s="1"/>
      <c r="H16" s="1">
        <v>2.4722</v>
      </c>
      <c r="I16" s="1">
        <v>2.2749999999999999</v>
      </c>
      <c r="K16" s="1">
        <v>2.2622</v>
      </c>
      <c r="L16" s="1">
        <v>2.3698999999999999</v>
      </c>
      <c r="N16" s="1">
        <v>2.3855</v>
      </c>
      <c r="O16" s="1">
        <v>2.2945000000000002</v>
      </c>
      <c r="Q16" s="1">
        <v>2.2770999999999999</v>
      </c>
      <c r="R16" s="1">
        <v>2.2406000000000001</v>
      </c>
      <c r="T16" s="1">
        <v>2.4485000000000001</v>
      </c>
      <c r="U16" s="1">
        <v>2.6116000000000001</v>
      </c>
      <c r="W16" s="1">
        <v>2.1004</v>
      </c>
      <c r="X16" s="1">
        <v>2.5104000000000002</v>
      </c>
      <c r="Z16" s="1">
        <v>2.2256</v>
      </c>
      <c r="AA16" s="1">
        <v>2.3992</v>
      </c>
      <c r="AC16" s="1">
        <v>2.4702999999999999</v>
      </c>
      <c r="AD16" s="1">
        <v>2.3491</v>
      </c>
      <c r="AF16" s="1">
        <v>2.3079000000000001</v>
      </c>
      <c r="AG16" s="1">
        <v>2.1248</v>
      </c>
      <c r="AI16" s="1">
        <v>2.3734999999999999</v>
      </c>
      <c r="AJ16" s="1">
        <v>2.2913000000000001</v>
      </c>
      <c r="AL16" s="1">
        <v>2.2315999999999998</v>
      </c>
      <c r="AM16" s="1">
        <v>2.6440999999999999</v>
      </c>
      <c r="AO16" s="6">
        <v>630</v>
      </c>
      <c r="AQ16">
        <f t="shared" si="8"/>
        <v>2.3365624999999999</v>
      </c>
      <c r="AS16">
        <v>2.3365624999999999</v>
      </c>
      <c r="AU16" s="1">
        <v>5.7604291669999999</v>
      </c>
      <c r="AV16" s="1"/>
      <c r="AX16">
        <f t="shared" si="7"/>
        <v>0.99218102911503303</v>
      </c>
      <c r="AZ16">
        <f t="shared" si="0"/>
        <v>241.02820000000003</v>
      </c>
      <c r="BA16">
        <f t="shared" si="1"/>
        <v>1.3000000000000003</v>
      </c>
      <c r="BB16">
        <f t="shared" si="2"/>
        <v>246.49352999999999</v>
      </c>
      <c r="BC16">
        <f t="shared" si="3"/>
        <v>239.72820000000002</v>
      </c>
      <c r="BD16">
        <v>6.21</v>
      </c>
      <c r="BE16">
        <v>7.86</v>
      </c>
      <c r="BF16">
        <v>5.05</v>
      </c>
      <c r="BG16">
        <f t="shared" si="4"/>
        <v>342.73466440258147</v>
      </c>
      <c r="BH16">
        <v>273</v>
      </c>
      <c r="BI16">
        <v>292.7</v>
      </c>
      <c r="BJ16">
        <v>331</v>
      </c>
      <c r="BK16">
        <f t="shared" si="5"/>
        <v>10.5</v>
      </c>
    </row>
    <row r="17" spans="1:63">
      <c r="C17" s="6">
        <v>800</v>
      </c>
      <c r="D17" s="1"/>
      <c r="E17" s="1">
        <v>2.2850999999999999</v>
      </c>
      <c r="F17" s="1">
        <v>2.3607</v>
      </c>
      <c r="G17" s="1"/>
      <c r="H17" s="1">
        <v>2.3298999999999999</v>
      </c>
      <c r="I17" s="1">
        <v>2.3761000000000001</v>
      </c>
      <c r="K17" s="1">
        <v>2.5642</v>
      </c>
      <c r="L17" s="1">
        <v>2.4268999999999998</v>
      </c>
      <c r="N17" s="1">
        <v>2.4516</v>
      </c>
      <c r="O17" s="1">
        <v>2.3961000000000001</v>
      </c>
      <c r="Q17" s="1">
        <v>2.2726999999999999</v>
      </c>
      <c r="R17" s="1">
        <v>2.5918000000000001</v>
      </c>
      <c r="T17" s="1">
        <v>2.6208999999999998</v>
      </c>
      <c r="U17" s="1">
        <v>2.4035000000000002</v>
      </c>
      <c r="W17" s="1">
        <v>2.4218999999999999</v>
      </c>
      <c r="X17" s="1">
        <v>2.3874</v>
      </c>
      <c r="Z17" s="1">
        <v>2.3995000000000002</v>
      </c>
      <c r="AA17" s="1">
        <v>2.4984999999999999</v>
      </c>
      <c r="AC17" s="1">
        <v>2.5939000000000001</v>
      </c>
      <c r="AD17" s="1">
        <v>2.5918999999999999</v>
      </c>
      <c r="AF17" s="1">
        <v>2.4561999999999999</v>
      </c>
      <c r="AG17" s="1">
        <v>2.4958999999999998</v>
      </c>
      <c r="AI17" s="1">
        <v>2.4289999999999998</v>
      </c>
      <c r="AJ17" s="1">
        <v>2.5409999999999999</v>
      </c>
      <c r="AL17" s="1">
        <v>2.4552</v>
      </c>
      <c r="AM17" s="1">
        <v>2.6507000000000001</v>
      </c>
      <c r="AO17" s="6">
        <v>800</v>
      </c>
      <c r="AQ17">
        <f t="shared" si="8"/>
        <v>2.4583583333333334</v>
      </c>
      <c r="AS17">
        <v>2.4583583333333334</v>
      </c>
      <c r="AU17" s="1">
        <v>5.5868083329999996</v>
      </c>
      <c r="AV17" s="1"/>
      <c r="AX17">
        <f t="shared" si="7"/>
        <v>0.89232225723332192</v>
      </c>
      <c r="AZ17">
        <f t="shared" si="0"/>
        <v>241.02820000000003</v>
      </c>
      <c r="BA17">
        <f t="shared" si="1"/>
        <v>1.3000000000000003</v>
      </c>
      <c r="BB17">
        <f t="shared" si="2"/>
        <v>246.49352999999999</v>
      </c>
      <c r="BC17">
        <f t="shared" si="3"/>
        <v>239.72820000000002</v>
      </c>
      <c r="BD17">
        <v>6.21</v>
      </c>
      <c r="BE17">
        <v>7.86</v>
      </c>
      <c r="BF17">
        <v>5.05</v>
      </c>
      <c r="BG17">
        <f t="shared" si="4"/>
        <v>342.73466440258147</v>
      </c>
      <c r="BH17">
        <v>273</v>
      </c>
      <c r="BI17">
        <v>292.7</v>
      </c>
      <c r="BJ17">
        <v>331</v>
      </c>
      <c r="BK17">
        <f t="shared" si="5"/>
        <v>10.5</v>
      </c>
    </row>
    <row r="18" spans="1:63">
      <c r="C18" s="6">
        <v>1000</v>
      </c>
      <c r="D18" s="1"/>
      <c r="E18" s="1">
        <v>2.3424999999999998</v>
      </c>
      <c r="F18" s="1">
        <v>2.7242000000000002</v>
      </c>
      <c r="G18" s="1"/>
      <c r="H18" s="1">
        <v>2.5470000000000002</v>
      </c>
      <c r="I18" s="1">
        <v>2.6356000000000002</v>
      </c>
      <c r="K18" s="1">
        <v>2.5333999999999999</v>
      </c>
      <c r="L18" s="1">
        <v>2.4260000000000002</v>
      </c>
      <c r="N18" s="1">
        <v>2.6006999999999998</v>
      </c>
      <c r="O18" s="1">
        <v>2.6475</v>
      </c>
      <c r="Q18" s="1">
        <v>2.3925000000000001</v>
      </c>
      <c r="R18" s="1">
        <v>2.4005000000000001</v>
      </c>
      <c r="T18" s="1">
        <v>2.6615000000000002</v>
      </c>
      <c r="U18" s="1">
        <v>2.7766999999999999</v>
      </c>
      <c r="W18" s="1">
        <v>2.3940000000000001</v>
      </c>
      <c r="X18" s="1">
        <v>2.6015000000000001</v>
      </c>
      <c r="Z18" s="1">
        <v>2.4495</v>
      </c>
      <c r="AA18" s="1">
        <v>2.5914000000000001</v>
      </c>
      <c r="AC18" s="1">
        <v>2.8216000000000001</v>
      </c>
      <c r="AD18" s="1">
        <v>2.7749000000000001</v>
      </c>
      <c r="AF18" s="1">
        <v>2.4260999999999999</v>
      </c>
      <c r="AG18" s="1">
        <v>2.5196000000000001</v>
      </c>
      <c r="AI18" s="1">
        <v>2.3893</v>
      </c>
      <c r="AJ18" s="1">
        <v>2.6772999999999998</v>
      </c>
      <c r="AL18" s="1">
        <v>2.5838999999999999</v>
      </c>
      <c r="AM18" s="1">
        <v>2.5367000000000002</v>
      </c>
      <c r="AO18" s="6">
        <v>1000</v>
      </c>
      <c r="AQ18">
        <f t="shared" si="8"/>
        <v>2.5605791666666673</v>
      </c>
      <c r="AS18">
        <v>2.5605791666666673</v>
      </c>
      <c r="AU18" s="1">
        <v>5.3577583329999996</v>
      </c>
      <c r="AV18" s="1"/>
      <c r="AX18">
        <f t="shared" si="7"/>
        <v>0.80309126466205549</v>
      </c>
      <c r="AZ18">
        <f t="shared" si="0"/>
        <v>241.02820000000003</v>
      </c>
      <c r="BA18">
        <f t="shared" si="1"/>
        <v>1.3000000000000003</v>
      </c>
      <c r="BB18">
        <f t="shared" si="2"/>
        <v>246.49352999999999</v>
      </c>
      <c r="BC18">
        <f t="shared" si="3"/>
        <v>239.72820000000002</v>
      </c>
      <c r="BD18">
        <v>6.21</v>
      </c>
      <c r="BE18">
        <v>7.86</v>
      </c>
      <c r="BF18">
        <v>5.05</v>
      </c>
      <c r="BG18">
        <f t="shared" si="4"/>
        <v>342.73466440258147</v>
      </c>
      <c r="BH18">
        <v>273</v>
      </c>
      <c r="BI18">
        <v>292.7</v>
      </c>
      <c r="BJ18">
        <v>331</v>
      </c>
      <c r="BK18">
        <f t="shared" si="5"/>
        <v>10.5</v>
      </c>
    </row>
    <row r="19" spans="1:63">
      <c r="C19" s="6">
        <v>1250</v>
      </c>
      <c r="D19" s="1"/>
      <c r="E19" s="1">
        <v>2.1067</v>
      </c>
      <c r="F19" s="1">
        <v>2.3921000000000001</v>
      </c>
      <c r="G19" s="1"/>
      <c r="H19" s="1">
        <v>2.1833999999999998</v>
      </c>
      <c r="I19" s="1">
        <v>2.4260999999999999</v>
      </c>
      <c r="K19" s="1">
        <v>2.3077999999999999</v>
      </c>
      <c r="L19" s="1">
        <v>2.3593999999999999</v>
      </c>
      <c r="N19" s="1">
        <v>2.1128999999999998</v>
      </c>
      <c r="O19" s="1">
        <v>2.1230000000000002</v>
      </c>
      <c r="Q19" s="1">
        <v>2.3435999999999999</v>
      </c>
      <c r="R19" s="1">
        <v>2.3028</v>
      </c>
      <c r="T19" s="1">
        <v>2.4140000000000001</v>
      </c>
      <c r="U19" s="1">
        <v>2.3685999999999998</v>
      </c>
      <c r="W19" s="1">
        <v>2.2810999999999999</v>
      </c>
      <c r="X19" s="1">
        <v>2.2261000000000002</v>
      </c>
      <c r="Z19" s="1">
        <v>1.9971000000000001</v>
      </c>
      <c r="AA19" s="1">
        <v>2.0769000000000002</v>
      </c>
      <c r="AC19" s="1">
        <v>2.2747000000000002</v>
      </c>
      <c r="AD19" s="1">
        <v>2.2541000000000002</v>
      </c>
      <c r="AF19" s="1">
        <v>2.4060999999999999</v>
      </c>
      <c r="AG19" s="1">
        <v>2.1625999999999999</v>
      </c>
      <c r="AI19" s="1">
        <v>2.1423000000000001</v>
      </c>
      <c r="AJ19" s="1">
        <v>2.2610000000000001</v>
      </c>
      <c r="AL19" s="1">
        <v>2.2345999999999999</v>
      </c>
      <c r="AM19" s="1">
        <v>2.3563999999999998</v>
      </c>
      <c r="AO19" s="6">
        <v>1250</v>
      </c>
      <c r="AQ19">
        <f t="shared" si="8"/>
        <v>2.2547250000000005</v>
      </c>
      <c r="AS19">
        <v>2.2547250000000005</v>
      </c>
      <c r="AU19" s="1">
        <v>4.3826333330000002</v>
      </c>
      <c r="AV19" s="1"/>
      <c r="AX19">
        <f t="shared" si="7"/>
        <v>0.85330731840027874</v>
      </c>
      <c r="AZ19">
        <f t="shared" si="0"/>
        <v>241.02820000000003</v>
      </c>
      <c r="BA19">
        <f t="shared" si="1"/>
        <v>1.3000000000000003</v>
      </c>
      <c r="BB19">
        <f t="shared" si="2"/>
        <v>246.49352999999999</v>
      </c>
      <c r="BC19">
        <f t="shared" si="3"/>
        <v>239.72820000000002</v>
      </c>
      <c r="BD19">
        <v>6.21</v>
      </c>
      <c r="BE19">
        <v>7.86</v>
      </c>
      <c r="BF19">
        <v>5.05</v>
      </c>
      <c r="BG19">
        <f t="shared" si="4"/>
        <v>342.73466440258147</v>
      </c>
      <c r="BH19">
        <v>273</v>
      </c>
      <c r="BI19">
        <v>292.7</v>
      </c>
      <c r="BJ19">
        <v>331</v>
      </c>
      <c r="BK19">
        <f t="shared" si="5"/>
        <v>10.5</v>
      </c>
    </row>
    <row r="20" spans="1:63">
      <c r="C20" s="6">
        <v>1600</v>
      </c>
      <c r="D20" s="1"/>
      <c r="E20" s="1">
        <v>2.3403</v>
      </c>
      <c r="F20" s="1">
        <v>2.2711999999999999</v>
      </c>
      <c r="G20" s="1"/>
      <c r="H20" s="1">
        <v>1.9301999999999999</v>
      </c>
      <c r="I20" s="1">
        <v>2.0562</v>
      </c>
      <c r="K20" s="1">
        <v>2.1412</v>
      </c>
      <c r="L20" s="1">
        <v>2.1789999999999998</v>
      </c>
      <c r="N20" s="1">
        <v>2.0688</v>
      </c>
      <c r="O20" s="1">
        <v>2.0756999999999999</v>
      </c>
      <c r="Q20" s="1">
        <v>2.2496</v>
      </c>
      <c r="R20" s="1">
        <v>2.1808999999999998</v>
      </c>
      <c r="T20" s="1">
        <v>2.2282999999999999</v>
      </c>
      <c r="U20" s="1">
        <v>2.1566000000000001</v>
      </c>
      <c r="W20" s="1">
        <v>2.2107000000000001</v>
      </c>
      <c r="X20" s="1">
        <v>2.2443</v>
      </c>
      <c r="Z20" s="1">
        <v>2.2271000000000001</v>
      </c>
      <c r="AA20" s="1">
        <v>2.2336</v>
      </c>
      <c r="AC20" s="1">
        <v>2.1800999999999999</v>
      </c>
      <c r="AD20" s="1">
        <v>2.1890999999999998</v>
      </c>
      <c r="AF20" s="1">
        <v>2.2258</v>
      </c>
      <c r="AG20" s="1">
        <v>2.0691000000000002</v>
      </c>
      <c r="AI20" s="1">
        <v>2.1983999999999999</v>
      </c>
      <c r="AJ20" s="1">
        <v>2.3246000000000002</v>
      </c>
      <c r="AL20" s="1">
        <v>2.0583</v>
      </c>
      <c r="AM20" s="1">
        <v>2.2000999999999999</v>
      </c>
      <c r="AO20" s="6">
        <v>1600</v>
      </c>
      <c r="AQ20">
        <f t="shared" si="8"/>
        <v>2.1766333333333336</v>
      </c>
      <c r="AS20">
        <v>2.1766333333333336</v>
      </c>
      <c r="AU20" s="1">
        <v>4.0589166670000001</v>
      </c>
      <c r="AV20" s="1"/>
      <c r="AX20">
        <f t="shared" si="7"/>
        <v>0.8476520316564129</v>
      </c>
      <c r="AZ20">
        <f t="shared" si="0"/>
        <v>241.02820000000003</v>
      </c>
      <c r="BA20">
        <f t="shared" si="1"/>
        <v>1.3000000000000003</v>
      </c>
      <c r="BB20">
        <f t="shared" si="2"/>
        <v>246.49352999999999</v>
      </c>
      <c r="BC20">
        <f t="shared" si="3"/>
        <v>239.72820000000002</v>
      </c>
      <c r="BD20">
        <v>6.21</v>
      </c>
      <c r="BE20">
        <v>7.86</v>
      </c>
      <c r="BF20">
        <v>5.05</v>
      </c>
      <c r="BG20">
        <f t="shared" si="4"/>
        <v>342.73466440258147</v>
      </c>
      <c r="BH20">
        <v>273</v>
      </c>
      <c r="BI20">
        <v>292.7</v>
      </c>
      <c r="BJ20">
        <v>331</v>
      </c>
      <c r="BK20">
        <f t="shared" si="5"/>
        <v>10.5</v>
      </c>
    </row>
    <row r="21" spans="1:63">
      <c r="C21" s="6">
        <v>2000</v>
      </c>
      <c r="D21" s="1"/>
      <c r="E21" s="1">
        <v>2.1852999999999998</v>
      </c>
      <c r="F21" s="1">
        <v>2.0265</v>
      </c>
      <c r="G21" s="1"/>
      <c r="H21" s="1">
        <v>2.1196000000000002</v>
      </c>
      <c r="I21" s="1">
        <v>2.0217000000000001</v>
      </c>
      <c r="K21" s="1">
        <v>1.8924000000000001</v>
      </c>
      <c r="L21" s="1">
        <v>1.9080999999999999</v>
      </c>
      <c r="N21" s="1">
        <v>2.0141</v>
      </c>
      <c r="O21" s="1">
        <v>1.9286000000000001</v>
      </c>
      <c r="Q21" s="1">
        <v>2.4777</v>
      </c>
      <c r="R21" s="1">
        <v>2.0360999999999998</v>
      </c>
      <c r="T21" s="1">
        <v>2.1278999999999999</v>
      </c>
      <c r="U21" s="1">
        <v>2.0962000000000001</v>
      </c>
      <c r="W21" s="1">
        <v>2.0081000000000002</v>
      </c>
      <c r="X21" s="1">
        <v>2.0301999999999998</v>
      </c>
      <c r="Z21" s="1">
        <v>2.0638000000000001</v>
      </c>
      <c r="AA21" s="1">
        <v>2.0478000000000001</v>
      </c>
      <c r="AC21" s="1">
        <v>2.0823</v>
      </c>
      <c r="AD21" s="1">
        <v>2.1160999999999999</v>
      </c>
      <c r="AF21" s="1">
        <v>2.1286999999999998</v>
      </c>
      <c r="AG21" s="1">
        <v>2.0709</v>
      </c>
      <c r="AI21" s="1">
        <v>1.8597999999999999</v>
      </c>
      <c r="AJ21" s="1">
        <v>2.1177000000000001</v>
      </c>
      <c r="AL21" s="1">
        <v>2.1073</v>
      </c>
      <c r="AM21" s="1">
        <v>1.8741000000000001</v>
      </c>
      <c r="AO21" s="6">
        <v>2000</v>
      </c>
      <c r="AQ21">
        <f t="shared" si="8"/>
        <v>2.0558750000000003</v>
      </c>
      <c r="AS21">
        <v>2.0558750000000003</v>
      </c>
      <c r="AU21" s="1">
        <v>3.5078499999999999</v>
      </c>
      <c r="AV21" s="1"/>
      <c r="AX21">
        <f t="shared" si="7"/>
        <v>0.80965356267760413</v>
      </c>
      <c r="AZ21">
        <f t="shared" si="0"/>
        <v>241.02820000000003</v>
      </c>
      <c r="BA21">
        <f t="shared" si="1"/>
        <v>1.3000000000000003</v>
      </c>
      <c r="BB21">
        <f t="shared" si="2"/>
        <v>246.49352999999999</v>
      </c>
      <c r="BC21">
        <f t="shared" si="3"/>
        <v>239.72820000000002</v>
      </c>
      <c r="BD21">
        <v>6.21</v>
      </c>
      <c r="BE21">
        <v>7.86</v>
      </c>
      <c r="BF21">
        <v>5.05</v>
      </c>
      <c r="BG21">
        <f t="shared" si="4"/>
        <v>342.73466440258147</v>
      </c>
      <c r="BH21">
        <v>273</v>
      </c>
      <c r="BI21">
        <v>292.7</v>
      </c>
      <c r="BJ21">
        <v>331</v>
      </c>
      <c r="BK21">
        <f t="shared" si="5"/>
        <v>10.5</v>
      </c>
    </row>
    <row r="22" spans="1:63">
      <c r="C22" s="6">
        <v>2500</v>
      </c>
      <c r="D22" s="1"/>
      <c r="E22" s="1">
        <v>1.9107000000000001</v>
      </c>
      <c r="F22" s="1">
        <v>1.9411</v>
      </c>
      <c r="G22" s="1"/>
      <c r="H22" s="1">
        <v>1.9291</v>
      </c>
      <c r="I22" s="1">
        <v>1.7983</v>
      </c>
      <c r="K22" s="1">
        <v>1.8065</v>
      </c>
      <c r="L22" s="1">
        <v>1.8131999999999999</v>
      </c>
      <c r="N22" s="1">
        <v>1.774</v>
      </c>
      <c r="O22" s="1">
        <v>1.9254</v>
      </c>
      <c r="Q22" s="1">
        <v>1.8554999999999999</v>
      </c>
      <c r="R22" s="1">
        <v>1.8396999999999999</v>
      </c>
      <c r="T22" s="1">
        <v>1.923</v>
      </c>
      <c r="U22" s="1">
        <v>1.9649000000000001</v>
      </c>
      <c r="W22" s="1">
        <v>1.8492</v>
      </c>
      <c r="X22" s="1">
        <v>1.7923</v>
      </c>
      <c r="Z22" s="1">
        <v>1.8019000000000001</v>
      </c>
      <c r="AA22" s="1">
        <v>1.7707999999999999</v>
      </c>
      <c r="AC22" s="1">
        <v>1.8161</v>
      </c>
      <c r="AD22" s="1">
        <v>1.9087000000000001</v>
      </c>
      <c r="AF22" s="1">
        <v>1.9073</v>
      </c>
      <c r="AG22" s="1">
        <v>1.8532999999999999</v>
      </c>
      <c r="AI22" s="1">
        <v>1.8023</v>
      </c>
      <c r="AJ22" s="1">
        <v>1.6942999999999999</v>
      </c>
      <c r="AL22" s="1">
        <v>1.8553999999999999</v>
      </c>
      <c r="AM22" s="1">
        <v>1.8815999999999999</v>
      </c>
      <c r="AO22" s="6">
        <v>2500</v>
      </c>
      <c r="AQ22">
        <f t="shared" si="8"/>
        <v>1.8506083333333334</v>
      </c>
      <c r="AS22">
        <v>1.8506083333333334</v>
      </c>
      <c r="AU22" s="1">
        <v>2.960575</v>
      </c>
      <c r="AV22" s="1"/>
      <c r="AX22">
        <f t="shared" si="7"/>
        <v>0.82310131521329455</v>
      </c>
      <c r="AZ22">
        <f t="shared" si="0"/>
        <v>241.02820000000003</v>
      </c>
      <c r="BA22">
        <f t="shared" si="1"/>
        <v>1.3000000000000003</v>
      </c>
      <c r="BB22">
        <f t="shared" si="2"/>
        <v>246.49352999999999</v>
      </c>
      <c r="BC22">
        <f t="shared" si="3"/>
        <v>239.72820000000002</v>
      </c>
      <c r="BD22">
        <v>6.21</v>
      </c>
      <c r="BE22">
        <v>7.86</v>
      </c>
      <c r="BF22">
        <v>5.05</v>
      </c>
      <c r="BG22">
        <f t="shared" si="4"/>
        <v>342.73466440258147</v>
      </c>
      <c r="BH22">
        <v>273</v>
      </c>
      <c r="BI22">
        <v>292.7</v>
      </c>
      <c r="BJ22">
        <v>331</v>
      </c>
      <c r="BK22">
        <f t="shared" si="5"/>
        <v>10.5</v>
      </c>
    </row>
    <row r="23" spans="1:63">
      <c r="C23" s="6">
        <v>3150</v>
      </c>
      <c r="D23" t="s">
        <v>106</v>
      </c>
      <c r="E23" s="1">
        <v>1.4398</v>
      </c>
      <c r="F23" s="1">
        <v>1.7034</v>
      </c>
      <c r="G23" s="1"/>
      <c r="H23" s="1">
        <v>1.4613</v>
      </c>
      <c r="I23" s="1">
        <v>1.4681999999999999</v>
      </c>
      <c r="K23" s="1">
        <v>1.5582</v>
      </c>
      <c r="L23" s="1">
        <v>1.5697000000000001</v>
      </c>
      <c r="N23" s="1">
        <v>1.5958000000000001</v>
      </c>
      <c r="O23" s="1">
        <v>1.5475000000000001</v>
      </c>
      <c r="Q23" s="1">
        <v>1.6187</v>
      </c>
      <c r="R23" s="1">
        <v>1.6287</v>
      </c>
      <c r="T23" s="1">
        <v>1.5666</v>
      </c>
      <c r="U23" s="1">
        <v>1.5771999999999999</v>
      </c>
      <c r="W23" s="1">
        <v>1.5479000000000001</v>
      </c>
      <c r="X23" s="1">
        <v>1.6211</v>
      </c>
      <c r="Z23" s="1">
        <v>1.5699000000000001</v>
      </c>
      <c r="AA23" s="1">
        <v>1.5832999999999999</v>
      </c>
      <c r="AC23" s="1">
        <v>1.6063000000000001</v>
      </c>
      <c r="AD23" s="1">
        <v>1.5356000000000001</v>
      </c>
      <c r="AF23" s="1">
        <v>1.5669</v>
      </c>
      <c r="AG23" s="1">
        <v>1.6247</v>
      </c>
      <c r="AI23" s="1">
        <v>1.5518000000000001</v>
      </c>
      <c r="AJ23" s="1">
        <v>1.5652999999999999</v>
      </c>
      <c r="AL23" s="1">
        <v>1.4326000000000001</v>
      </c>
      <c r="AM23" s="1">
        <v>1.6175999999999999</v>
      </c>
      <c r="AO23" s="6">
        <v>3150</v>
      </c>
      <c r="AQ23">
        <f t="shared" si="8"/>
        <v>1.5649208333333335</v>
      </c>
      <c r="AS23">
        <v>1.5649208333333335</v>
      </c>
      <c r="AU23" s="1">
        <v>2.3356625000000002</v>
      </c>
      <c r="AV23" s="1"/>
      <c r="AX23">
        <f t="shared" si="7"/>
        <v>0.86935822324451595</v>
      </c>
      <c r="AZ23">
        <f t="shared" si="0"/>
        <v>241.02820000000003</v>
      </c>
      <c r="BA23">
        <f t="shared" si="1"/>
        <v>1.3000000000000003</v>
      </c>
      <c r="BB23">
        <f t="shared" si="2"/>
        <v>246.49352999999999</v>
      </c>
      <c r="BC23">
        <f t="shared" si="3"/>
        <v>239.72820000000002</v>
      </c>
      <c r="BD23">
        <v>6.21</v>
      </c>
      <c r="BE23">
        <v>7.86</v>
      </c>
      <c r="BF23">
        <v>5.05</v>
      </c>
      <c r="BG23">
        <f t="shared" si="4"/>
        <v>342.73466440258147</v>
      </c>
      <c r="BH23">
        <v>273</v>
      </c>
      <c r="BI23">
        <v>292.7</v>
      </c>
      <c r="BJ23">
        <v>331</v>
      </c>
      <c r="BK23">
        <f t="shared" si="5"/>
        <v>10.5</v>
      </c>
    </row>
    <row r="24" spans="1:63">
      <c r="C24" s="6">
        <v>4000</v>
      </c>
      <c r="E24" s="1">
        <v>1.4519</v>
      </c>
      <c r="F24" s="1">
        <v>1.4334</v>
      </c>
      <c r="G24" s="1"/>
      <c r="H24" s="1">
        <v>1.4429000000000001</v>
      </c>
      <c r="I24" s="1">
        <v>1.4315</v>
      </c>
      <c r="K24" s="1">
        <v>1.3974</v>
      </c>
      <c r="L24" s="1">
        <v>1.4198</v>
      </c>
      <c r="N24" s="1">
        <v>1.3059000000000001</v>
      </c>
      <c r="O24" s="1">
        <v>1.3239000000000001</v>
      </c>
      <c r="Q24" s="1">
        <v>1.4504999999999999</v>
      </c>
      <c r="R24" s="1">
        <v>1.4267000000000001</v>
      </c>
      <c r="T24" s="1">
        <v>1.5331999999999999</v>
      </c>
      <c r="U24" s="1">
        <v>1.3605</v>
      </c>
      <c r="W24" s="1">
        <v>1.385</v>
      </c>
      <c r="X24" s="1">
        <v>1.5082</v>
      </c>
      <c r="Z24" s="1">
        <v>1.4610000000000001</v>
      </c>
      <c r="AA24" s="1">
        <v>1.3682000000000001</v>
      </c>
      <c r="AC24" s="1">
        <v>1.5356000000000001</v>
      </c>
      <c r="AD24" s="1">
        <v>1.3097000000000001</v>
      </c>
      <c r="AF24" s="1">
        <v>1.4198</v>
      </c>
      <c r="AG24" s="1">
        <v>1.4417</v>
      </c>
      <c r="AI24" s="1">
        <v>1.3009999999999999</v>
      </c>
      <c r="AJ24" s="1">
        <v>1.3026</v>
      </c>
      <c r="AL24" s="1">
        <v>1.3835999999999999</v>
      </c>
      <c r="AM24" s="1">
        <v>1.3208</v>
      </c>
      <c r="AO24" s="6">
        <v>4000</v>
      </c>
      <c r="AQ24">
        <f t="shared" si="8"/>
        <v>1.4047833333333333</v>
      </c>
      <c r="AS24">
        <v>1.4047833333333333</v>
      </c>
      <c r="AU24" s="1">
        <v>1.9036291670000001</v>
      </c>
      <c r="AV24" s="1"/>
      <c r="AX24">
        <f t="shared" si="7"/>
        <v>0.79325523095834993</v>
      </c>
      <c r="AZ24">
        <f t="shared" si="0"/>
        <v>241.02820000000003</v>
      </c>
      <c r="BA24">
        <f t="shared" si="1"/>
        <v>1.3000000000000003</v>
      </c>
      <c r="BB24">
        <f t="shared" si="2"/>
        <v>246.49352999999999</v>
      </c>
      <c r="BC24">
        <f t="shared" si="3"/>
        <v>239.72820000000002</v>
      </c>
      <c r="BD24">
        <v>6.21</v>
      </c>
      <c r="BE24">
        <v>7.86</v>
      </c>
      <c r="BF24">
        <v>5.05</v>
      </c>
      <c r="BG24">
        <f t="shared" si="4"/>
        <v>342.73466440258147</v>
      </c>
      <c r="BH24">
        <v>273</v>
      </c>
      <c r="BI24">
        <v>292.7</v>
      </c>
      <c r="BJ24">
        <v>331</v>
      </c>
      <c r="BK24">
        <f t="shared" si="5"/>
        <v>10.5</v>
      </c>
    </row>
    <row r="25" spans="1:63">
      <c r="C25" s="6">
        <v>5000</v>
      </c>
      <c r="E25" s="1">
        <v>0.96779999999999999</v>
      </c>
      <c r="F25" s="1">
        <v>1.0359</v>
      </c>
      <c r="G25" s="1"/>
      <c r="H25" s="1">
        <v>1.0129999999999999</v>
      </c>
      <c r="I25" s="1">
        <v>1.3619000000000001</v>
      </c>
      <c r="K25" s="1">
        <v>1.165</v>
      </c>
      <c r="L25" s="1">
        <v>1.0525</v>
      </c>
      <c r="N25" s="1">
        <v>1.1012</v>
      </c>
      <c r="O25" s="1">
        <v>1.0765</v>
      </c>
      <c r="Q25" s="1">
        <v>1.2998000000000001</v>
      </c>
      <c r="R25" s="1">
        <v>1.2593000000000001</v>
      </c>
      <c r="T25" s="1">
        <v>0.89439999999999997</v>
      </c>
      <c r="U25" s="1">
        <v>1.1733</v>
      </c>
      <c r="W25" s="1">
        <v>1.0955999999999999</v>
      </c>
      <c r="X25" s="1">
        <v>0.98670000000000002</v>
      </c>
      <c r="Z25" s="1">
        <v>1.2481</v>
      </c>
      <c r="AA25" s="1">
        <v>1.0313000000000001</v>
      </c>
      <c r="AC25" s="1">
        <v>1.0755999999999999</v>
      </c>
      <c r="AD25" s="1">
        <v>1.2626999999999999</v>
      </c>
      <c r="AF25" s="1">
        <v>1.0777000000000001</v>
      </c>
      <c r="AG25" s="1">
        <v>1.1181000000000001</v>
      </c>
      <c r="AI25" s="1">
        <v>1.1800999999999999</v>
      </c>
      <c r="AJ25" s="1">
        <v>1.0703</v>
      </c>
      <c r="AL25" s="1">
        <v>1.2262</v>
      </c>
      <c r="AM25" s="1">
        <v>1.1697</v>
      </c>
      <c r="AO25" s="6">
        <v>5000</v>
      </c>
      <c r="AQ25">
        <f t="shared" si="8"/>
        <v>1.1226124999999998</v>
      </c>
      <c r="AS25">
        <v>1.1226124999999998</v>
      </c>
      <c r="AU25" s="1">
        <v>1.428629167</v>
      </c>
      <c r="AV25" s="1"/>
      <c r="AX25">
        <f t="shared" si="7"/>
        <v>0.83823575779705017</v>
      </c>
      <c r="AZ25">
        <f t="shared" si="0"/>
        <v>241.02820000000003</v>
      </c>
      <c r="BA25">
        <f t="shared" si="1"/>
        <v>1.3000000000000003</v>
      </c>
      <c r="BB25">
        <f t="shared" si="2"/>
        <v>246.49352999999999</v>
      </c>
      <c r="BC25">
        <f t="shared" si="3"/>
        <v>239.72820000000002</v>
      </c>
      <c r="BD25">
        <v>6.21</v>
      </c>
      <c r="BE25">
        <v>7.86</v>
      </c>
      <c r="BF25">
        <v>5.05</v>
      </c>
      <c r="BG25">
        <f t="shared" si="4"/>
        <v>342.73466440258147</v>
      </c>
      <c r="BH25">
        <v>273</v>
      </c>
      <c r="BI25">
        <v>292.7</v>
      </c>
      <c r="BJ25">
        <v>331</v>
      </c>
      <c r="BK25">
        <f t="shared" si="5"/>
        <v>10.5</v>
      </c>
    </row>
    <row r="30" spans="1:63">
      <c r="A30" t="s">
        <v>107</v>
      </c>
    </row>
    <row r="31" spans="1:63">
      <c r="A31" t="s">
        <v>102</v>
      </c>
    </row>
  </sheetData>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W49"/>
  <sheetViews>
    <sheetView tabSelected="1" topLeftCell="G2" workbookViewId="0">
      <selection activeCell="L49" sqref="L49"/>
    </sheetView>
  </sheetViews>
  <sheetFormatPr baseColWidth="10" defaultRowHeight="15" x14ac:dyDescent="0"/>
  <sheetData>
    <row r="2" spans="1:20">
      <c r="E2" s="12" t="s">
        <v>13</v>
      </c>
      <c r="F2" s="12"/>
      <c r="L2" s="12" t="s">
        <v>14</v>
      </c>
      <c r="M2" s="12"/>
      <c r="S2" s="12" t="s">
        <v>90</v>
      </c>
      <c r="T2" s="12"/>
    </row>
    <row r="3" spans="1:20" ht="20">
      <c r="A3" s="5" t="s">
        <v>7</v>
      </c>
    </row>
    <row r="4" spans="1:20">
      <c r="C4" s="1"/>
      <c r="E4" s="7" t="s">
        <v>9</v>
      </c>
      <c r="F4" s="7" t="s">
        <v>10</v>
      </c>
      <c r="G4" s="7" t="s">
        <v>11</v>
      </c>
      <c r="H4" s="7" t="s">
        <v>12</v>
      </c>
      <c r="I4" s="7" t="s">
        <v>39</v>
      </c>
      <c r="J4" s="7" t="s">
        <v>42</v>
      </c>
      <c r="K4" s="8"/>
      <c r="L4" s="7" t="s">
        <v>9</v>
      </c>
      <c r="M4" s="7" t="s">
        <v>10</v>
      </c>
      <c r="N4" s="7" t="s">
        <v>11</v>
      </c>
      <c r="O4" s="7" t="s">
        <v>12</v>
      </c>
      <c r="P4" s="7" t="s">
        <v>75</v>
      </c>
      <c r="Q4" s="7" t="s">
        <v>76</v>
      </c>
    </row>
    <row r="5" spans="1:20">
      <c r="C5" s="9" t="s">
        <v>24</v>
      </c>
    </row>
    <row r="6" spans="1:20">
      <c r="C6" s="6">
        <v>50</v>
      </c>
      <c r="E6" t="s">
        <v>21</v>
      </c>
      <c r="F6" t="s">
        <v>56</v>
      </c>
      <c r="G6" t="s">
        <v>56</v>
      </c>
      <c r="H6" t="s">
        <v>67</v>
      </c>
      <c r="I6" t="s">
        <v>68</v>
      </c>
      <c r="J6" t="s">
        <v>19</v>
      </c>
      <c r="L6" t="s">
        <v>72</v>
      </c>
      <c r="M6" t="s">
        <v>68</v>
      </c>
      <c r="N6" t="s">
        <v>67</v>
      </c>
      <c r="O6" t="s">
        <v>68</v>
      </c>
      <c r="P6" t="s">
        <v>19</v>
      </c>
      <c r="Q6" t="s">
        <v>16</v>
      </c>
    </row>
    <row r="7" spans="1:20">
      <c r="C7" s="6">
        <v>63</v>
      </c>
      <c r="E7" t="s">
        <v>43</v>
      </c>
      <c r="F7" t="s">
        <v>20</v>
      </c>
      <c r="G7" t="s">
        <v>33</v>
      </c>
      <c r="H7" t="s">
        <v>26</v>
      </c>
      <c r="I7" t="s">
        <v>26</v>
      </c>
      <c r="J7" t="s">
        <v>18</v>
      </c>
      <c r="L7" t="s">
        <v>20</v>
      </c>
      <c r="M7" t="s">
        <v>28</v>
      </c>
      <c r="N7" t="s">
        <v>26</v>
      </c>
      <c r="O7" t="s">
        <v>26</v>
      </c>
      <c r="P7" t="s">
        <v>28</v>
      </c>
      <c r="Q7" t="s">
        <v>17</v>
      </c>
    </row>
    <row r="8" spans="1:20">
      <c r="C8" s="6">
        <v>80</v>
      </c>
      <c r="E8" t="s">
        <v>46</v>
      </c>
      <c r="F8" t="s">
        <v>47</v>
      </c>
      <c r="G8" t="s">
        <v>46</v>
      </c>
      <c r="H8" t="s">
        <v>47</v>
      </c>
      <c r="I8" t="s">
        <v>58</v>
      </c>
      <c r="J8" t="s">
        <v>22</v>
      </c>
      <c r="L8" t="s">
        <v>58</v>
      </c>
      <c r="M8" t="s">
        <v>44</v>
      </c>
      <c r="N8" t="s">
        <v>22</v>
      </c>
      <c r="O8" t="s">
        <v>22</v>
      </c>
      <c r="P8" t="s">
        <v>22</v>
      </c>
      <c r="Q8" t="s">
        <v>70</v>
      </c>
    </row>
    <row r="9" spans="1:20">
      <c r="C9" s="6">
        <v>100</v>
      </c>
      <c r="E9" t="s">
        <v>48</v>
      </c>
      <c r="F9" t="s">
        <v>44</v>
      </c>
      <c r="G9" t="s">
        <v>22</v>
      </c>
      <c r="H9" t="s">
        <v>22</v>
      </c>
      <c r="I9" t="s">
        <v>44</v>
      </c>
      <c r="J9" t="s">
        <v>22</v>
      </c>
      <c r="L9" t="s">
        <v>44</v>
      </c>
      <c r="M9" t="s">
        <v>83</v>
      </c>
      <c r="N9" t="s">
        <v>70</v>
      </c>
      <c r="O9" t="s">
        <v>83</v>
      </c>
      <c r="P9" t="s">
        <v>83</v>
      </c>
      <c r="Q9" t="s">
        <v>44</v>
      </c>
    </row>
    <row r="10" spans="1:20">
      <c r="C10" s="6">
        <v>125</v>
      </c>
      <c r="E10" t="s">
        <v>47</v>
      </c>
      <c r="F10" t="s">
        <v>17</v>
      </c>
      <c r="G10" t="s">
        <v>37</v>
      </c>
      <c r="H10" t="s">
        <v>18</v>
      </c>
      <c r="I10" t="s">
        <v>52</v>
      </c>
      <c r="J10" t="s">
        <v>32</v>
      </c>
      <c r="L10" t="s">
        <v>25</v>
      </c>
      <c r="M10" t="s">
        <v>52</v>
      </c>
      <c r="N10" t="s">
        <v>36</v>
      </c>
      <c r="O10" t="s">
        <v>37</v>
      </c>
      <c r="P10" t="s">
        <v>36</v>
      </c>
      <c r="Q10" t="s">
        <v>33</v>
      </c>
    </row>
    <row r="11" spans="1:20">
      <c r="C11" s="6">
        <v>160</v>
      </c>
      <c r="E11" t="s">
        <v>49</v>
      </c>
      <c r="F11" t="s">
        <v>57</v>
      </c>
      <c r="G11" t="s">
        <v>63</v>
      </c>
      <c r="H11" t="s">
        <v>61</v>
      </c>
      <c r="I11" t="s">
        <v>56</v>
      </c>
      <c r="J11" t="s">
        <v>56</v>
      </c>
      <c r="L11" t="s">
        <v>49</v>
      </c>
      <c r="M11" t="s">
        <v>57</v>
      </c>
      <c r="N11" t="s">
        <v>57</v>
      </c>
      <c r="O11" t="s">
        <v>21</v>
      </c>
      <c r="P11" t="s">
        <v>61</v>
      </c>
      <c r="Q11" t="s">
        <v>72</v>
      </c>
    </row>
    <row r="12" spans="1:20">
      <c r="C12" s="6">
        <v>200</v>
      </c>
      <c r="E12" t="s">
        <v>50</v>
      </c>
      <c r="F12" t="s">
        <v>21</v>
      </c>
      <c r="G12" t="s">
        <v>21</v>
      </c>
      <c r="H12" t="s">
        <v>68</v>
      </c>
      <c r="I12" t="s">
        <v>21</v>
      </c>
      <c r="J12" t="s">
        <v>19</v>
      </c>
      <c r="L12" t="s">
        <v>78</v>
      </c>
      <c r="M12" t="s">
        <v>68</v>
      </c>
      <c r="N12" t="s">
        <v>64</v>
      </c>
      <c r="O12" t="s">
        <v>57</v>
      </c>
      <c r="P12" t="s">
        <v>63</v>
      </c>
      <c r="Q12" t="s">
        <v>69</v>
      </c>
    </row>
    <row r="13" spans="1:20">
      <c r="C13" s="6">
        <v>250</v>
      </c>
      <c r="E13" t="s">
        <v>29</v>
      </c>
      <c r="F13" t="s">
        <v>16</v>
      </c>
      <c r="G13" t="s">
        <v>19</v>
      </c>
      <c r="H13" t="s">
        <v>69</v>
      </c>
      <c r="I13" t="s">
        <v>29</v>
      </c>
      <c r="J13" t="s">
        <v>69</v>
      </c>
      <c r="L13" t="s">
        <v>69</v>
      </c>
      <c r="M13" t="s">
        <v>43</v>
      </c>
      <c r="N13" t="s">
        <v>29</v>
      </c>
      <c r="O13" t="s">
        <v>43</v>
      </c>
      <c r="P13" t="s">
        <v>69</v>
      </c>
      <c r="Q13" t="s">
        <v>69</v>
      </c>
    </row>
    <row r="14" spans="1:20">
      <c r="C14" s="6">
        <v>315</v>
      </c>
      <c r="E14" t="s">
        <v>28</v>
      </c>
      <c r="F14" t="s">
        <v>52</v>
      </c>
      <c r="G14" t="s">
        <v>18</v>
      </c>
      <c r="H14" t="s">
        <v>52</v>
      </c>
      <c r="I14" t="s">
        <v>52</v>
      </c>
      <c r="J14" t="s">
        <v>52</v>
      </c>
      <c r="L14" t="s">
        <v>20</v>
      </c>
      <c r="M14" t="s">
        <v>20</v>
      </c>
      <c r="N14" t="s">
        <v>28</v>
      </c>
      <c r="O14" t="s">
        <v>52</v>
      </c>
      <c r="P14" t="s">
        <v>52</v>
      </c>
      <c r="Q14" t="s">
        <v>20</v>
      </c>
    </row>
    <row r="15" spans="1:20">
      <c r="C15" s="6">
        <v>400</v>
      </c>
      <c r="E15" t="s">
        <v>27</v>
      </c>
      <c r="F15" t="s">
        <v>29</v>
      </c>
      <c r="G15" t="s">
        <v>20</v>
      </c>
      <c r="H15" t="s">
        <v>33</v>
      </c>
      <c r="I15" t="s">
        <v>27</v>
      </c>
      <c r="J15" t="s">
        <v>33</v>
      </c>
      <c r="L15" t="s">
        <v>16</v>
      </c>
      <c r="M15" t="s">
        <v>20</v>
      </c>
      <c r="N15" t="s">
        <v>69</v>
      </c>
      <c r="O15" t="s">
        <v>29</v>
      </c>
      <c r="P15" t="s">
        <v>29</v>
      </c>
      <c r="Q15" t="s">
        <v>26</v>
      </c>
    </row>
    <row r="16" spans="1:20">
      <c r="C16" s="6">
        <v>500</v>
      </c>
      <c r="E16" t="s">
        <v>26</v>
      </c>
      <c r="F16" t="s">
        <v>28</v>
      </c>
      <c r="G16" t="s">
        <v>33</v>
      </c>
      <c r="H16" t="s">
        <v>32</v>
      </c>
      <c r="I16" t="s">
        <v>32</v>
      </c>
      <c r="J16" t="s">
        <v>26</v>
      </c>
      <c r="L16" t="s">
        <v>20</v>
      </c>
      <c r="M16" t="s">
        <v>28</v>
      </c>
      <c r="N16" t="s">
        <v>32</v>
      </c>
      <c r="O16" t="s">
        <v>52</v>
      </c>
      <c r="P16" t="s">
        <v>28</v>
      </c>
      <c r="Q16" t="s">
        <v>28</v>
      </c>
    </row>
    <row r="17" spans="3:23">
      <c r="C17" s="6">
        <v>630</v>
      </c>
      <c r="E17" t="s">
        <v>20</v>
      </c>
      <c r="F17" t="s">
        <v>20</v>
      </c>
      <c r="G17" t="s">
        <v>32</v>
      </c>
      <c r="H17" t="s">
        <v>26</v>
      </c>
      <c r="I17" t="s">
        <v>20</v>
      </c>
      <c r="J17" t="s">
        <v>26</v>
      </c>
      <c r="L17" t="s">
        <v>33</v>
      </c>
      <c r="M17" t="s">
        <v>20</v>
      </c>
      <c r="N17" t="s">
        <v>27</v>
      </c>
      <c r="O17" t="s">
        <v>27</v>
      </c>
      <c r="P17" t="s">
        <v>27</v>
      </c>
      <c r="Q17" t="s">
        <v>43</v>
      </c>
    </row>
    <row r="18" spans="3:23">
      <c r="C18" s="6">
        <v>800</v>
      </c>
      <c r="E18" t="s">
        <v>27</v>
      </c>
      <c r="F18" t="s">
        <v>33</v>
      </c>
      <c r="G18" t="s">
        <v>43</v>
      </c>
      <c r="H18" t="s">
        <v>32</v>
      </c>
      <c r="I18" t="s">
        <v>28</v>
      </c>
      <c r="J18" t="s">
        <v>26</v>
      </c>
      <c r="L18" t="s">
        <v>43</v>
      </c>
      <c r="M18" t="s">
        <v>33</v>
      </c>
      <c r="N18" t="s">
        <v>27</v>
      </c>
      <c r="O18" t="s">
        <v>43</v>
      </c>
      <c r="P18" t="s">
        <v>43</v>
      </c>
      <c r="Q18" t="s">
        <v>32</v>
      </c>
    </row>
    <row r="19" spans="3:23">
      <c r="C19" s="6">
        <v>1000</v>
      </c>
      <c r="E19" t="s">
        <v>49</v>
      </c>
      <c r="F19" t="s">
        <v>57</v>
      </c>
      <c r="G19" t="s">
        <v>64</v>
      </c>
      <c r="H19" t="s">
        <v>16</v>
      </c>
      <c r="I19" t="s">
        <v>69</v>
      </c>
      <c r="J19" t="s">
        <v>27</v>
      </c>
      <c r="L19" t="s">
        <v>79</v>
      </c>
      <c r="M19" t="s">
        <v>56</v>
      </c>
      <c r="N19" t="s">
        <v>78</v>
      </c>
      <c r="O19" t="s">
        <v>56</v>
      </c>
      <c r="P19" t="s">
        <v>56</v>
      </c>
      <c r="Q19" t="s">
        <v>68</v>
      </c>
    </row>
    <row r="20" spans="3:23">
      <c r="C20" s="6">
        <v>1250</v>
      </c>
      <c r="E20" t="s">
        <v>51</v>
      </c>
      <c r="F20" t="s">
        <v>61</v>
      </c>
      <c r="G20" t="s">
        <v>63</v>
      </c>
      <c r="H20" t="s">
        <v>67</v>
      </c>
      <c r="I20" t="s">
        <v>29</v>
      </c>
      <c r="J20" t="s">
        <v>19</v>
      </c>
      <c r="L20" t="s">
        <v>21</v>
      </c>
      <c r="M20" t="s">
        <v>72</v>
      </c>
      <c r="N20" t="s">
        <v>21</v>
      </c>
      <c r="O20" t="s">
        <v>21</v>
      </c>
      <c r="P20" t="s">
        <v>56</v>
      </c>
      <c r="Q20" t="s">
        <v>29</v>
      </c>
    </row>
    <row r="21" spans="3:23">
      <c r="C21" s="6">
        <v>1600</v>
      </c>
      <c r="E21" t="s">
        <v>52</v>
      </c>
      <c r="F21" t="s">
        <v>37</v>
      </c>
      <c r="G21" t="s">
        <v>25</v>
      </c>
      <c r="H21" t="s">
        <v>36</v>
      </c>
      <c r="I21" t="s">
        <v>52</v>
      </c>
      <c r="J21" t="s">
        <v>52</v>
      </c>
      <c r="L21" t="s">
        <v>26</v>
      </c>
      <c r="M21" t="s">
        <v>26</v>
      </c>
      <c r="N21" t="s">
        <v>26</v>
      </c>
      <c r="O21" t="s">
        <v>33</v>
      </c>
      <c r="P21" t="s">
        <v>33</v>
      </c>
      <c r="Q21" t="s">
        <v>26</v>
      </c>
    </row>
    <row r="22" spans="3:23">
      <c r="C22" s="6">
        <v>2000</v>
      </c>
      <c r="E22" t="s">
        <v>22</v>
      </c>
      <c r="F22" t="s">
        <v>58</v>
      </c>
      <c r="G22" t="s">
        <v>58</v>
      </c>
      <c r="H22" t="s">
        <v>58</v>
      </c>
      <c r="I22" t="s">
        <v>70</v>
      </c>
      <c r="J22" t="s">
        <v>70</v>
      </c>
      <c r="L22" t="s">
        <v>26</v>
      </c>
      <c r="M22" t="s">
        <v>28</v>
      </c>
      <c r="N22" t="s">
        <v>28</v>
      </c>
      <c r="O22" t="s">
        <v>28</v>
      </c>
      <c r="P22" t="s">
        <v>18</v>
      </c>
      <c r="Q22" t="s">
        <v>52</v>
      </c>
    </row>
    <row r="23" spans="3:23">
      <c r="C23" s="6">
        <v>2500</v>
      </c>
      <c r="E23" t="s">
        <v>53</v>
      </c>
      <c r="F23" t="s">
        <v>59</v>
      </c>
      <c r="G23" t="s">
        <v>65</v>
      </c>
      <c r="H23" t="s">
        <v>53</v>
      </c>
      <c r="I23" t="s">
        <v>71</v>
      </c>
      <c r="J23" t="s">
        <v>73</v>
      </c>
      <c r="L23" t="s">
        <v>43</v>
      </c>
      <c r="M23" t="s">
        <v>26</v>
      </c>
      <c r="N23" t="s">
        <v>20</v>
      </c>
      <c r="O23" t="s">
        <v>18</v>
      </c>
      <c r="P23" t="s">
        <v>18</v>
      </c>
      <c r="Q23" t="s">
        <v>28</v>
      </c>
    </row>
    <row r="24" spans="3:23">
      <c r="C24" s="6">
        <v>3150</v>
      </c>
      <c r="E24" t="s">
        <v>54</v>
      </c>
      <c r="F24" t="s">
        <v>36</v>
      </c>
      <c r="G24" t="s">
        <v>17</v>
      </c>
      <c r="H24" t="s">
        <v>44</v>
      </c>
      <c r="I24" t="s">
        <v>54</v>
      </c>
      <c r="J24" t="s">
        <v>74</v>
      </c>
      <c r="L24" t="s">
        <v>57</v>
      </c>
      <c r="M24" t="s">
        <v>69</v>
      </c>
      <c r="N24" t="s">
        <v>72</v>
      </c>
      <c r="O24" t="s">
        <v>32</v>
      </c>
      <c r="P24" t="s">
        <v>20</v>
      </c>
      <c r="Q24" t="s">
        <v>43</v>
      </c>
    </row>
    <row r="25" spans="3:23">
      <c r="C25" s="6">
        <v>4000</v>
      </c>
      <c r="E25" t="s">
        <v>55</v>
      </c>
      <c r="F25" t="s">
        <v>60</v>
      </c>
      <c r="G25" t="s">
        <v>66</v>
      </c>
      <c r="H25" t="s">
        <v>69</v>
      </c>
      <c r="I25" t="s">
        <v>72</v>
      </c>
      <c r="J25" t="s">
        <v>28</v>
      </c>
      <c r="L25" t="s">
        <v>80</v>
      </c>
      <c r="M25" t="s">
        <v>61</v>
      </c>
      <c r="N25" t="s">
        <v>84</v>
      </c>
      <c r="O25" t="s">
        <v>68</v>
      </c>
      <c r="P25" t="s">
        <v>67</v>
      </c>
      <c r="Q25" t="s">
        <v>49</v>
      </c>
    </row>
    <row r="26" spans="3:23">
      <c r="C26" s="6">
        <v>5000</v>
      </c>
      <c r="L26" t="s">
        <v>81</v>
      </c>
      <c r="M26" t="s">
        <v>63</v>
      </c>
      <c r="N26" t="s">
        <v>78</v>
      </c>
      <c r="O26" t="s">
        <v>85</v>
      </c>
      <c r="P26" t="s">
        <v>85</v>
      </c>
      <c r="Q26" t="s">
        <v>56</v>
      </c>
    </row>
    <row r="27" spans="3:23">
      <c r="C27" s="4"/>
    </row>
    <row r="28" spans="3:23">
      <c r="C28" s="11" t="s">
        <v>15</v>
      </c>
    </row>
    <row r="29" spans="3:23">
      <c r="C29" s="6">
        <v>31.5</v>
      </c>
      <c r="E29" t="s">
        <v>16</v>
      </c>
      <c r="F29" t="s">
        <v>43</v>
      </c>
      <c r="G29" t="s">
        <v>43</v>
      </c>
      <c r="H29" t="s">
        <v>29</v>
      </c>
      <c r="I29" t="s">
        <v>27</v>
      </c>
      <c r="J29" t="s">
        <v>27</v>
      </c>
      <c r="L29" t="s">
        <v>29</v>
      </c>
      <c r="M29" t="s">
        <v>43</v>
      </c>
      <c r="N29" t="s">
        <v>43</v>
      </c>
      <c r="O29" t="s">
        <v>27</v>
      </c>
      <c r="P29" t="s">
        <v>18</v>
      </c>
      <c r="Q29" t="s">
        <v>26</v>
      </c>
      <c r="S29" t="s">
        <v>89</v>
      </c>
      <c r="T29" t="s">
        <v>47</v>
      </c>
      <c r="U29" t="s">
        <v>58</v>
      </c>
      <c r="V29" t="s">
        <v>83</v>
      </c>
      <c r="W29" t="s">
        <v>44</v>
      </c>
    </row>
    <row r="30" spans="3:23">
      <c r="C30" s="6">
        <v>63</v>
      </c>
      <c r="E30" t="s">
        <v>17</v>
      </c>
      <c r="F30" t="s">
        <v>25</v>
      </c>
      <c r="G30" s="3" t="s">
        <v>25</v>
      </c>
      <c r="H30" t="s">
        <v>36</v>
      </c>
      <c r="I30" t="s">
        <v>40</v>
      </c>
      <c r="J30" t="s">
        <v>25</v>
      </c>
      <c r="L30" t="s">
        <v>25</v>
      </c>
      <c r="M30" t="s">
        <v>25</v>
      </c>
      <c r="N30" t="s">
        <v>40</v>
      </c>
      <c r="O30" t="s">
        <v>89</v>
      </c>
      <c r="P30" t="s">
        <v>46</v>
      </c>
      <c r="Q30" t="s">
        <v>46</v>
      </c>
      <c r="S30" t="s">
        <v>53</v>
      </c>
      <c r="T30" t="s">
        <v>91</v>
      </c>
      <c r="U30" t="s">
        <v>71</v>
      </c>
      <c r="V30" t="s">
        <v>73</v>
      </c>
      <c r="W30" t="s">
        <v>73</v>
      </c>
    </row>
    <row r="31" spans="3:23">
      <c r="C31" s="6">
        <v>125</v>
      </c>
      <c r="E31" t="s">
        <v>18</v>
      </c>
      <c r="F31" t="s">
        <v>26</v>
      </c>
      <c r="G31" t="s">
        <v>32</v>
      </c>
      <c r="H31" t="s">
        <v>18</v>
      </c>
      <c r="I31" t="s">
        <v>33</v>
      </c>
      <c r="J31" t="s">
        <v>32</v>
      </c>
      <c r="L31" t="s">
        <v>18</v>
      </c>
      <c r="M31" t="s">
        <v>18</v>
      </c>
      <c r="N31" t="s">
        <v>28</v>
      </c>
      <c r="O31" t="s">
        <v>18</v>
      </c>
      <c r="P31" t="s">
        <v>28</v>
      </c>
      <c r="Q31" t="s">
        <v>28</v>
      </c>
      <c r="S31" t="s">
        <v>70</v>
      </c>
      <c r="T31" t="s">
        <v>70</v>
      </c>
      <c r="U31" t="s">
        <v>70</v>
      </c>
      <c r="V31" t="s">
        <v>44</v>
      </c>
      <c r="W31" t="s">
        <v>83</v>
      </c>
    </row>
    <row r="32" spans="3:23">
      <c r="C32" s="6">
        <v>250</v>
      </c>
      <c r="E32" t="s">
        <v>19</v>
      </c>
      <c r="F32" t="s">
        <v>27</v>
      </c>
      <c r="G32" t="s">
        <v>33</v>
      </c>
      <c r="H32" t="s">
        <v>43</v>
      </c>
      <c r="I32" t="s">
        <v>20</v>
      </c>
      <c r="J32" t="s">
        <v>33</v>
      </c>
      <c r="L32" t="s">
        <v>29</v>
      </c>
      <c r="M32" t="s">
        <v>29</v>
      </c>
      <c r="N32" t="s">
        <v>43</v>
      </c>
      <c r="O32" t="s">
        <v>27</v>
      </c>
      <c r="P32" t="s">
        <v>27</v>
      </c>
      <c r="Q32" t="s">
        <v>27</v>
      </c>
      <c r="S32" t="s">
        <v>40</v>
      </c>
      <c r="T32" t="s">
        <v>46</v>
      </c>
      <c r="U32" t="s">
        <v>47</v>
      </c>
      <c r="V32" t="s">
        <v>58</v>
      </c>
      <c r="W32" t="s">
        <v>46</v>
      </c>
    </row>
    <row r="33" spans="1:23">
      <c r="C33" s="6">
        <v>500</v>
      </c>
      <c r="E33" t="s">
        <v>20</v>
      </c>
      <c r="F33" t="s">
        <v>28</v>
      </c>
      <c r="G33" t="s">
        <v>18</v>
      </c>
      <c r="H33" t="s">
        <v>27</v>
      </c>
      <c r="I33" t="s">
        <v>32</v>
      </c>
      <c r="J33" t="s">
        <v>26</v>
      </c>
      <c r="L33" t="s">
        <v>27</v>
      </c>
      <c r="M33" t="s">
        <v>33</v>
      </c>
      <c r="N33" t="s">
        <v>20</v>
      </c>
      <c r="O33" t="s">
        <v>33</v>
      </c>
      <c r="P33" t="s">
        <v>26</v>
      </c>
      <c r="Q33" t="s">
        <v>32</v>
      </c>
      <c r="S33" t="s">
        <v>47</v>
      </c>
      <c r="T33" t="s">
        <v>22</v>
      </c>
      <c r="U33" t="s">
        <v>44</v>
      </c>
      <c r="V33" t="s">
        <v>83</v>
      </c>
      <c r="W33" t="s">
        <v>44</v>
      </c>
    </row>
    <row r="34" spans="1:23">
      <c r="C34" s="6">
        <v>1000</v>
      </c>
      <c r="E34" t="s">
        <v>21</v>
      </c>
      <c r="F34" t="s">
        <v>29</v>
      </c>
      <c r="G34" t="s">
        <v>33</v>
      </c>
      <c r="H34" t="s">
        <v>19</v>
      </c>
      <c r="I34" t="s">
        <v>29</v>
      </c>
      <c r="J34" t="s">
        <v>43</v>
      </c>
      <c r="L34" t="s">
        <v>68</v>
      </c>
      <c r="M34" t="s">
        <v>68</v>
      </c>
      <c r="N34" t="s">
        <v>19</v>
      </c>
      <c r="O34" t="s">
        <v>29</v>
      </c>
      <c r="P34" t="s">
        <v>29</v>
      </c>
      <c r="Q34" t="s">
        <v>69</v>
      </c>
      <c r="S34" t="s">
        <v>17</v>
      </c>
      <c r="T34" t="s">
        <v>89</v>
      </c>
      <c r="U34" t="s">
        <v>25</v>
      </c>
      <c r="V34" t="s">
        <v>58</v>
      </c>
      <c r="W34" t="s">
        <v>89</v>
      </c>
    </row>
    <row r="35" spans="1:23">
      <c r="C35" s="6">
        <v>2000</v>
      </c>
      <c r="E35" t="s">
        <v>22</v>
      </c>
      <c r="F35" t="s">
        <v>30</v>
      </c>
      <c r="G35" t="s">
        <v>34</v>
      </c>
      <c r="H35" t="s">
        <v>37</v>
      </c>
      <c r="I35" t="s">
        <v>22</v>
      </c>
      <c r="J35" t="s">
        <v>44</v>
      </c>
      <c r="L35" t="s">
        <v>20</v>
      </c>
      <c r="M35" t="s">
        <v>32</v>
      </c>
      <c r="N35" t="s">
        <v>32</v>
      </c>
      <c r="O35" t="s">
        <v>26</v>
      </c>
      <c r="P35" t="s">
        <v>18</v>
      </c>
      <c r="Q35" t="s">
        <v>28</v>
      </c>
      <c r="S35" t="s">
        <v>58</v>
      </c>
      <c r="T35" t="s">
        <v>70</v>
      </c>
      <c r="U35" t="s">
        <v>83</v>
      </c>
      <c r="V35" t="s">
        <v>30</v>
      </c>
      <c r="W35" t="s">
        <v>70</v>
      </c>
    </row>
    <row r="36" spans="1:23">
      <c r="C36" s="6">
        <v>4000</v>
      </c>
      <c r="E36" s="21">
        <v>15</v>
      </c>
      <c r="F36" t="s">
        <v>31</v>
      </c>
      <c r="G36" t="s">
        <v>35</v>
      </c>
      <c r="H36" t="s">
        <v>38</v>
      </c>
      <c r="I36" t="s">
        <v>41</v>
      </c>
      <c r="J36" t="s">
        <v>45</v>
      </c>
      <c r="L36" t="s">
        <v>87</v>
      </c>
      <c r="M36" t="s">
        <v>51</v>
      </c>
      <c r="N36" t="s">
        <v>63</v>
      </c>
      <c r="O36" t="s">
        <v>63</v>
      </c>
      <c r="P36" t="s">
        <v>27</v>
      </c>
      <c r="Q36" t="s">
        <v>72</v>
      </c>
      <c r="S36" t="s">
        <v>29</v>
      </c>
      <c r="T36" t="s">
        <v>17</v>
      </c>
      <c r="U36" t="s">
        <v>36</v>
      </c>
      <c r="V36" t="s">
        <v>47</v>
      </c>
      <c r="W36" t="s">
        <v>36</v>
      </c>
    </row>
    <row r="37" spans="1:23">
      <c r="C37" s="6">
        <v>8000</v>
      </c>
      <c r="L37" t="s">
        <v>63</v>
      </c>
      <c r="M37" t="s">
        <v>51</v>
      </c>
      <c r="N37" t="s">
        <v>72</v>
      </c>
      <c r="O37" s="10" t="s">
        <v>50</v>
      </c>
      <c r="P37" t="s">
        <v>32</v>
      </c>
      <c r="Q37" t="s">
        <v>67</v>
      </c>
      <c r="S37" t="s">
        <v>43</v>
      </c>
      <c r="T37" t="s">
        <v>92</v>
      </c>
      <c r="U37">
        <v>0</v>
      </c>
      <c r="V37" t="s">
        <v>22</v>
      </c>
      <c r="W37" t="s">
        <v>92</v>
      </c>
    </row>
    <row r="39" spans="1:23">
      <c r="A39" s="22" t="s">
        <v>23</v>
      </c>
      <c r="B39" s="22"/>
      <c r="C39" s="22"/>
      <c r="D39" s="22"/>
      <c r="E39" s="22"/>
      <c r="F39" s="22"/>
      <c r="G39" s="22"/>
      <c r="H39" s="22"/>
    </row>
    <row r="41" spans="1:23">
      <c r="A41" t="s">
        <v>62</v>
      </c>
    </row>
    <row r="43" spans="1:23">
      <c r="A43" t="s">
        <v>77</v>
      </c>
    </row>
    <row r="45" spans="1:23">
      <c r="A45" t="s">
        <v>82</v>
      </c>
    </row>
    <row r="47" spans="1:23">
      <c r="A47" t="s">
        <v>86</v>
      </c>
    </row>
    <row r="49" spans="1:1">
      <c r="A49" t="s">
        <v>88</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Kalkylblad</vt:lpstr>
      </vt:variant>
      <vt:variant>
        <vt:i4>3</vt:i4>
      </vt:variant>
    </vt:vector>
  </HeadingPairs>
  <TitlesOfParts>
    <vt:vector size="3" baseType="lpstr">
      <vt:lpstr>Utan absorbent efter</vt:lpstr>
      <vt:lpstr>Med absorbent efter</vt:lpstr>
      <vt:lpstr>Med absorbent eko</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 Rosenberg</dc:creator>
  <cp:lastModifiedBy>A Rosenberg</cp:lastModifiedBy>
  <dcterms:created xsi:type="dcterms:W3CDTF">2019-03-22T14:23:56Z</dcterms:created>
  <dcterms:modified xsi:type="dcterms:W3CDTF">2019-04-18T09:40:58Z</dcterms:modified>
</cp:coreProperties>
</file>