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EstaPastaDeTrabalho"/>
  <xr:revisionPtr revIDLastSave="0" documentId="13_ncr:1_{A92EAFAC-694B-4384-ADD0-DAA5E969D1C6}" xr6:coauthVersionLast="40" xr6:coauthVersionMax="40" xr10:uidLastSave="{00000000-0000-0000-0000-000000000000}"/>
  <bookViews>
    <workbookView xWindow="0" yWindow="0" windowWidth="22260" windowHeight="12645" tabRatio="865" activeTab="1" xr2:uid="{00000000-000D-0000-FFFF-FFFF00000000}"/>
  </bookViews>
  <sheets>
    <sheet name="Conclusao" sheetId="2" r:id="rId1"/>
    <sheet name="Sheet1" sheetId="12" r:id="rId2"/>
    <sheet name="J48 25K padrão" sheetId="1" r:id="rId3"/>
    <sheet name="J48 25K ordenado padrão" sheetId="8" r:id="rId4"/>
    <sheet name="J48 25K ordenado otimizado" sheetId="9" r:id="rId5"/>
    <sheet name="J48 25K otimizado ordenado novo" sheetId="10" r:id="rId6"/>
    <sheet name="J48 1M otimizado ordenado novo" sheetId="11" r:id="rId7"/>
    <sheet name="Bayes 25K padrão" sheetId="3" r:id="rId8"/>
    <sheet name="Bayes 25K ordenado padrão" sheetId="4" r:id="rId9"/>
    <sheet name="Bayes 25K ordenado kernel" sheetId="5" r:id="rId10"/>
    <sheet name="Bayes 25K ordenado kernel novo" sheetId="6" r:id="rId11"/>
    <sheet name="Bayes 1M ordenado kernel novo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2" l="1"/>
  <c r="E8" i="12" s="1"/>
  <c r="E6" i="12" l="1"/>
  <c r="E4" i="12"/>
  <c r="E5" i="12"/>
  <c r="E11" i="12"/>
  <c r="E7" i="12"/>
  <c r="E10" i="12"/>
  <c r="E3" i="12"/>
  <c r="E9" i="12"/>
  <c r="E2" i="12"/>
  <c r="G6" i="2"/>
  <c r="E6" i="2"/>
  <c r="G11" i="2"/>
  <c r="E11" i="2"/>
  <c r="E3" i="2"/>
  <c r="E4" i="2"/>
  <c r="E5" i="2"/>
  <c r="E7" i="2"/>
  <c r="E8" i="2"/>
  <c r="E9" i="2"/>
  <c r="E10" i="2"/>
  <c r="G3" i="2"/>
  <c r="G4" i="2"/>
  <c r="G5" i="2"/>
  <c r="G7" i="2"/>
  <c r="G8" i="2"/>
  <c r="G9" i="2"/>
  <c r="G10" i="2"/>
  <c r="E2" i="2"/>
  <c r="G2" i="2"/>
  <c r="B27" i="2"/>
  <c r="B18" i="2"/>
  <c r="B19" i="2"/>
  <c r="B20" i="2"/>
  <c r="B21" i="2"/>
  <c r="B22" i="2"/>
  <c r="B23" i="2"/>
  <c r="B24" i="2"/>
  <c r="B25" i="2"/>
  <c r="B26" i="2"/>
  <c r="B17" i="2"/>
  <c r="D14" i="10"/>
  <c r="E14" i="10"/>
  <c r="F14" i="10"/>
  <c r="G14" i="10"/>
  <c r="H14" i="10"/>
  <c r="I14" i="10"/>
  <c r="J14" i="10"/>
  <c r="K14" i="10"/>
  <c r="C14" i="10"/>
  <c r="M5" i="10"/>
  <c r="M6" i="10"/>
  <c r="M7" i="10"/>
  <c r="M8" i="10"/>
  <c r="M9" i="10"/>
  <c r="M10" i="10"/>
  <c r="M11" i="10"/>
  <c r="M12" i="10"/>
  <c r="M4" i="10"/>
  <c r="M5" i="11"/>
  <c r="M6" i="11"/>
  <c r="M7" i="11"/>
  <c r="M8" i="11"/>
  <c r="M9" i="11"/>
  <c r="M10" i="11"/>
  <c r="M11" i="11"/>
  <c r="M12" i="11"/>
  <c r="M4" i="11"/>
  <c r="D14" i="11"/>
  <c r="E14" i="11"/>
  <c r="F14" i="11"/>
  <c r="G14" i="11"/>
  <c r="H14" i="11"/>
  <c r="I14" i="11"/>
  <c r="J14" i="11"/>
  <c r="K14" i="11"/>
  <c r="C14" i="11"/>
  <c r="D14" i="9"/>
  <c r="E14" i="9"/>
  <c r="F14" i="9"/>
  <c r="G14" i="9"/>
  <c r="H14" i="9"/>
  <c r="I14" i="9"/>
  <c r="J14" i="9"/>
  <c r="K14" i="9"/>
  <c r="C14" i="9"/>
  <c r="M5" i="9"/>
  <c r="M6" i="9"/>
  <c r="M7" i="9"/>
  <c r="M8" i="9"/>
  <c r="M9" i="9"/>
  <c r="M10" i="9"/>
  <c r="M11" i="9"/>
  <c r="M12" i="9"/>
  <c r="M4" i="9"/>
  <c r="M5" i="8"/>
  <c r="M6" i="8"/>
  <c r="M7" i="8"/>
  <c r="M8" i="8"/>
  <c r="M9" i="8"/>
  <c r="M10" i="8"/>
  <c r="M11" i="8"/>
  <c r="M12" i="8"/>
  <c r="M4" i="8"/>
  <c r="D14" i="8"/>
  <c r="E14" i="8"/>
  <c r="F14" i="8"/>
  <c r="G14" i="8"/>
  <c r="H14" i="8"/>
  <c r="I14" i="8"/>
  <c r="J14" i="8"/>
  <c r="C14" i="8"/>
  <c r="M5" i="1"/>
  <c r="M6" i="1"/>
  <c r="M7" i="1"/>
  <c r="M8" i="1"/>
  <c r="M9" i="1"/>
  <c r="M10" i="1"/>
  <c r="M11" i="1"/>
  <c r="M12" i="1"/>
  <c r="M4" i="1"/>
  <c r="D14" i="1"/>
  <c r="E14" i="1"/>
  <c r="F14" i="1"/>
  <c r="G14" i="1"/>
  <c r="H14" i="1"/>
  <c r="I14" i="1"/>
  <c r="J14" i="1"/>
  <c r="K14" i="1"/>
  <c r="C14" i="1"/>
  <c r="M5" i="7"/>
  <c r="M6" i="7"/>
  <c r="M7" i="7"/>
  <c r="M8" i="7"/>
  <c r="M9" i="7"/>
  <c r="M10" i="7"/>
  <c r="M11" i="7"/>
  <c r="M12" i="7"/>
  <c r="M4" i="7"/>
  <c r="D14" i="7"/>
  <c r="E14" i="7"/>
  <c r="F14" i="7"/>
  <c r="G14" i="7"/>
  <c r="H14" i="7"/>
  <c r="I14" i="7"/>
  <c r="J14" i="7"/>
  <c r="K14" i="7"/>
  <c r="C14" i="7"/>
  <c r="M5" i="6"/>
  <c r="M6" i="6"/>
  <c r="M7" i="6"/>
  <c r="M8" i="6"/>
  <c r="M9" i="6"/>
  <c r="M10" i="6"/>
  <c r="M11" i="6"/>
  <c r="M12" i="6"/>
  <c r="M4" i="6"/>
  <c r="D14" i="6"/>
  <c r="E14" i="6"/>
  <c r="F14" i="6"/>
  <c r="G14" i="6"/>
  <c r="H14" i="6"/>
  <c r="K14" i="6"/>
  <c r="C14" i="6"/>
  <c r="D14" i="5"/>
  <c r="E14" i="5"/>
  <c r="F14" i="5"/>
  <c r="G14" i="5"/>
  <c r="M5" i="5"/>
  <c r="M6" i="5"/>
  <c r="M7" i="5"/>
  <c r="M8" i="5"/>
  <c r="M9" i="5"/>
  <c r="M10" i="5"/>
  <c r="M11" i="5"/>
  <c r="M12" i="5"/>
  <c r="M4" i="5"/>
  <c r="C14" i="5"/>
  <c r="D14" i="3"/>
  <c r="M5" i="3"/>
  <c r="M6" i="3"/>
  <c r="M7" i="3"/>
  <c r="M8" i="3"/>
  <c r="M9" i="3"/>
  <c r="M10" i="3"/>
  <c r="M11" i="3"/>
  <c r="M12" i="3"/>
  <c r="M4" i="3"/>
  <c r="C14" i="3"/>
  <c r="M5" i="4"/>
  <c r="M6" i="4"/>
  <c r="M7" i="4"/>
  <c r="M8" i="4"/>
  <c r="M9" i="4"/>
  <c r="M10" i="4"/>
  <c r="M11" i="4"/>
  <c r="M12" i="4"/>
  <c r="M4" i="4"/>
  <c r="E14" i="4"/>
  <c r="F14" i="4"/>
  <c r="G14" i="4"/>
  <c r="D14" i="4"/>
  <c r="C14" i="4"/>
  <c r="E12" i="12" l="1"/>
  <c r="M15" i="11"/>
  <c r="K15" i="11"/>
  <c r="J15" i="11"/>
  <c r="I15" i="11"/>
  <c r="H15" i="11"/>
  <c r="G15" i="11"/>
  <c r="F15" i="11"/>
  <c r="E15" i="11"/>
  <c r="D15" i="11"/>
  <c r="C15" i="11"/>
  <c r="N12" i="11"/>
  <c r="N11" i="11"/>
  <c r="N10" i="11"/>
  <c r="N9" i="11"/>
  <c r="N8" i="11"/>
  <c r="N7" i="11"/>
  <c r="N6" i="11"/>
  <c r="N5" i="11"/>
  <c r="N4" i="11"/>
  <c r="N13" i="11" s="1"/>
  <c r="M15" i="10"/>
  <c r="K15" i="10"/>
  <c r="J15" i="10"/>
  <c r="I15" i="10"/>
  <c r="H15" i="10"/>
  <c r="G15" i="10"/>
  <c r="F15" i="10"/>
  <c r="E15" i="10"/>
  <c r="D15" i="10"/>
  <c r="C15" i="10"/>
  <c r="N12" i="10"/>
  <c r="N11" i="10"/>
  <c r="N10" i="10"/>
  <c r="N9" i="10"/>
  <c r="N8" i="10"/>
  <c r="N7" i="10"/>
  <c r="N6" i="10"/>
  <c r="N5" i="10"/>
  <c r="N4" i="10"/>
  <c r="M15" i="9"/>
  <c r="K15" i="9"/>
  <c r="J15" i="9"/>
  <c r="I15" i="9"/>
  <c r="H15" i="9"/>
  <c r="G15" i="9"/>
  <c r="F15" i="9"/>
  <c r="E15" i="9"/>
  <c r="D15" i="9"/>
  <c r="C15" i="9"/>
  <c r="N12" i="9"/>
  <c r="N11" i="9"/>
  <c r="N10" i="9"/>
  <c r="N9" i="9"/>
  <c r="N8" i="9"/>
  <c r="N7" i="9"/>
  <c r="N6" i="9"/>
  <c r="N5" i="9"/>
  <c r="N4" i="9"/>
  <c r="M15" i="8"/>
  <c r="K15" i="8"/>
  <c r="J15" i="8"/>
  <c r="I15" i="8"/>
  <c r="H15" i="8"/>
  <c r="G15" i="8"/>
  <c r="F15" i="8"/>
  <c r="E15" i="8"/>
  <c r="D15" i="8"/>
  <c r="C15" i="8"/>
  <c r="N12" i="8"/>
  <c r="N11" i="8"/>
  <c r="N10" i="8"/>
  <c r="N9" i="8"/>
  <c r="N8" i="8"/>
  <c r="N7" i="8"/>
  <c r="N6" i="8"/>
  <c r="N5" i="8"/>
  <c r="N4" i="8"/>
  <c r="M15" i="7"/>
  <c r="K15" i="7"/>
  <c r="J15" i="7"/>
  <c r="I15" i="7"/>
  <c r="H15" i="7"/>
  <c r="G15" i="7"/>
  <c r="F15" i="7"/>
  <c r="E15" i="7"/>
  <c r="D15" i="7"/>
  <c r="C15" i="7"/>
  <c r="N12" i="7"/>
  <c r="N11" i="7"/>
  <c r="N10" i="7"/>
  <c r="N9" i="7"/>
  <c r="N8" i="7"/>
  <c r="N7" i="7"/>
  <c r="N6" i="7"/>
  <c r="N5" i="7"/>
  <c r="N4" i="7"/>
  <c r="M15" i="6"/>
  <c r="K15" i="6"/>
  <c r="J15" i="6"/>
  <c r="I15" i="6"/>
  <c r="H15" i="6"/>
  <c r="G15" i="6"/>
  <c r="F15" i="6"/>
  <c r="E15" i="6"/>
  <c r="D15" i="6"/>
  <c r="C15" i="6"/>
  <c r="N12" i="6"/>
  <c r="N11" i="6"/>
  <c r="N10" i="6"/>
  <c r="N9" i="6"/>
  <c r="N8" i="6"/>
  <c r="N7" i="6"/>
  <c r="N6" i="6"/>
  <c r="N5" i="6"/>
  <c r="N4" i="6"/>
  <c r="M15" i="5"/>
  <c r="K15" i="5"/>
  <c r="J15" i="5"/>
  <c r="I15" i="5"/>
  <c r="H15" i="5"/>
  <c r="G15" i="5"/>
  <c r="F15" i="5"/>
  <c r="E15" i="5"/>
  <c r="D15" i="5"/>
  <c r="C15" i="5"/>
  <c r="N12" i="5"/>
  <c r="N11" i="5"/>
  <c r="N10" i="5"/>
  <c r="N9" i="5"/>
  <c r="N8" i="5"/>
  <c r="N7" i="5"/>
  <c r="N6" i="5"/>
  <c r="N5" i="5"/>
  <c r="N4" i="5"/>
  <c r="M15" i="4"/>
  <c r="K15" i="4"/>
  <c r="J15" i="4"/>
  <c r="I15" i="4"/>
  <c r="H15" i="4"/>
  <c r="G15" i="4"/>
  <c r="F15" i="4"/>
  <c r="E15" i="4"/>
  <c r="D15" i="4"/>
  <c r="C15" i="4"/>
  <c r="N12" i="4"/>
  <c r="N11" i="4"/>
  <c r="N10" i="4"/>
  <c r="N9" i="4"/>
  <c r="N8" i="4"/>
  <c r="N7" i="4"/>
  <c r="N6" i="4"/>
  <c r="N5" i="4"/>
  <c r="N4" i="4"/>
  <c r="M15" i="3"/>
  <c r="K15" i="3"/>
  <c r="J15" i="3"/>
  <c r="I15" i="3"/>
  <c r="H15" i="3"/>
  <c r="G15" i="3"/>
  <c r="F15" i="3"/>
  <c r="E15" i="3"/>
  <c r="D15" i="3"/>
  <c r="C15" i="3"/>
  <c r="N12" i="3"/>
  <c r="N11" i="3"/>
  <c r="N10" i="3"/>
  <c r="N9" i="3"/>
  <c r="N8" i="3"/>
  <c r="N7" i="3"/>
  <c r="N6" i="3"/>
  <c r="N5" i="3"/>
  <c r="N4" i="3"/>
  <c r="N13" i="10" l="1"/>
  <c r="N13" i="9"/>
  <c r="N13" i="8"/>
  <c r="N13" i="7"/>
  <c r="N13" i="6"/>
  <c r="N13" i="5"/>
  <c r="N13" i="4"/>
  <c r="L15" i="11"/>
  <c r="N15" i="11" s="1"/>
  <c r="L15" i="10"/>
  <c r="L15" i="9"/>
  <c r="N15" i="9" s="1"/>
  <c r="L15" i="8"/>
  <c r="N15" i="8" s="1"/>
  <c r="L15" i="7"/>
  <c r="L15" i="6"/>
  <c r="L15" i="5"/>
  <c r="L15" i="4"/>
  <c r="N15" i="4" s="1"/>
  <c r="N13" i="3"/>
  <c r="L15" i="3"/>
  <c r="M15" i="1"/>
  <c r="K15" i="1"/>
  <c r="J15" i="1"/>
  <c r="I15" i="1"/>
  <c r="H15" i="1"/>
  <c r="G15" i="1"/>
  <c r="F15" i="1"/>
  <c r="E15" i="1"/>
  <c r="L15" i="1" s="1"/>
  <c r="D15" i="1"/>
  <c r="C15" i="1"/>
  <c r="N12" i="1"/>
  <c r="N11" i="1"/>
  <c r="N10" i="1"/>
  <c r="N7" i="1"/>
  <c r="N8" i="1"/>
  <c r="N9" i="1"/>
  <c r="N6" i="1"/>
  <c r="N5" i="1"/>
  <c r="N4" i="1"/>
  <c r="N15" i="10" l="1"/>
  <c r="N15" i="7"/>
  <c r="N15" i="6"/>
  <c r="N15" i="5"/>
  <c r="N15" i="3"/>
  <c r="N13" i="1"/>
  <c r="N15" i="1" s="1"/>
</calcChain>
</file>

<file path=xl/sharedStrings.xml><?xml version="1.0" encoding="utf-8"?>
<sst xmlns="http://schemas.openxmlformats.org/spreadsheetml/2006/main" count="281" uniqueCount="73">
  <si>
    <t>RF</t>
  </si>
  <si>
    <t>SF</t>
  </si>
  <si>
    <t>FH</t>
  </si>
  <si>
    <t>F</t>
  </si>
  <si>
    <t>S</t>
  </si>
  <si>
    <t>Predicted</t>
  </si>
  <si>
    <t>ACTUAL</t>
  </si>
  <si>
    <t>Falso Negativo</t>
  </si>
  <si>
    <t>Falso Positivo</t>
  </si>
  <si>
    <t>TOTAL</t>
  </si>
  <si>
    <t>Acertos</t>
  </si>
  <si>
    <t>% Acerto</t>
  </si>
  <si>
    <t>% Acertos</t>
  </si>
  <si>
    <t>Naive Bayes 1M ordenado kernel novo atributo</t>
  </si>
  <si>
    <t>Naive Bayes 25K ordenado kernel novo atributo</t>
  </si>
  <si>
    <t>Naive Bayes 25K ordenado kernel</t>
  </si>
  <si>
    <t>Naive Bayes 25K ordenado padrão</t>
  </si>
  <si>
    <t>Naive Bayes 25K padrão</t>
  </si>
  <si>
    <t>J48 25K padrão - Matriz de Confusão</t>
  </si>
  <si>
    <t>Tempo de build</t>
  </si>
  <si>
    <t>Bayes 25K padrão - Matriz de Confusão</t>
  </si>
  <si>
    <t>Bayes 25K ordenado padrão - Matriz de Confusão</t>
  </si>
  <si>
    <t>Bayes 25K ordenado kernel - Matriz de Confusão</t>
  </si>
  <si>
    <t>Bayes 25K ordenado kernel novo atributo - Matriz de Confusão</t>
  </si>
  <si>
    <t>Bayes 1M ordenado kernel novo atributo - Matriz de Confusão</t>
  </si>
  <si>
    <t>J48 25K ordenado padrão - Matriz de Confusão</t>
  </si>
  <si>
    <t>J48 25K ordenado otimizado - Matriz de Confusão</t>
  </si>
  <si>
    <t>J48 25K otimizado ordenado novo atributo - Matriz de Confusão</t>
  </si>
  <si>
    <t>J48 1M otimizado ordenado novo atributo - Matriz de Confusão</t>
  </si>
  <si>
    <t>Método</t>
  </si>
  <si>
    <t>segundos</t>
  </si>
  <si>
    <t>Árvore de decisão J48  25K padrão</t>
  </si>
  <si>
    <t>Árvore de decisão J48  25K ordenado padrão</t>
  </si>
  <si>
    <t>Árvore de decisão J48  25K ordenado otimizado</t>
  </si>
  <si>
    <t>Árvore de decisão J48  1M  ordenado otimizado novo atributo</t>
  </si>
  <si>
    <t>Árvore de decisão J48  25K ordenado otimizado novo atributo</t>
  </si>
  <si>
    <t>Possible hands</t>
  </si>
  <si>
    <t>% of hands</t>
  </si>
  <si>
    <t>Contagem Classificadores</t>
  </si>
  <si>
    <t>25010 (25K)</t>
  </si>
  <si>
    <t>1Milhão (1M)</t>
  </si>
  <si>
    <t>Classificador</t>
  </si>
  <si>
    <t>Soma</t>
  </si>
  <si>
    <t>Porcentagem</t>
  </si>
  <si>
    <t>Total</t>
  </si>
  <si>
    <t>100,00%</t>
  </si>
  <si>
    <t>Tempo de build 5-fold (segundos)</t>
  </si>
  <si>
    <t>Poker Hands - Classificador</t>
  </si>
  <si>
    <t>Exemplo - 10 Atributos, 5 pares de naipe e valor (ordenados)</t>
  </si>
  <si>
    <t>Royal Straight Flush (RF)</t>
  </si>
  <si>
    <t>H,1,H,10,H,11,H,12,H,13</t>
  </si>
  <si>
    <t>Straight Flush (SF)</t>
  </si>
  <si>
    <t>H,2,H,3,H,4,H,5,H,6</t>
  </si>
  <si>
    <t>Four of a Kind (4)</t>
  </si>
  <si>
    <t>D,8,C,8,H,8,S,8,H,12</t>
  </si>
  <si>
    <t>Full House (FH)</t>
  </si>
  <si>
    <t>S,2,H,2,D,7,H,7,S,7</t>
  </si>
  <si>
    <t>Flush (F)</t>
  </si>
  <si>
    <t>C,2,C,3,C,4,C,5,C,12</t>
  </si>
  <si>
    <t>Straight (S)</t>
  </si>
  <si>
    <t>C,9,D,10,H,11,D,12,S,13</t>
  </si>
  <si>
    <t>Three of a Kind (3)</t>
  </si>
  <si>
    <t>S,7,C,11,D,11,S,11,D,13</t>
  </si>
  <si>
    <t>Two Pairs (2)</t>
  </si>
  <si>
    <t>D,1,C,1,H,4,C,4,S,13</t>
  </si>
  <si>
    <t>One Pair (1)</t>
  </si>
  <si>
    <t>H,1,S,1,S,3,H,5,D,9</t>
  </si>
  <si>
    <t>Only Singles(0)</t>
  </si>
  <si>
    <t>S,1,S,4,S,6,C,9,C,13</t>
  </si>
  <si>
    <t>10 Classificadores</t>
  </si>
  <si>
    <t>(2.5 milhões)</t>
  </si>
  <si>
    <t># of combinations</t>
  </si>
  <si>
    <t>311 milhöes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</si>
</sst>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%"/>
    <numFmt numFmtId="165" formatCode="0.000%"/>
    <numFmt numFmtId="166" formatCode="0.00000%"/>
    <numFmt numFmtId="167" formatCode="0.0000000%"/>
    <numFmt numFmtId="172" formatCode="0.000000%"/>
    <numFmt numFmtId="178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000000"/>
      <name val="Docs-Calibri"/>
    </font>
    <font>
      <sz val="11"/>
      <color rgb="FF000000"/>
      <name val="Inconsolata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0" fontId="0" fillId="0" borderId="1" xfId="1" applyNumberFormat="1" applyFont="1" applyBorder="1"/>
    <xf numFmtId="0" fontId="0" fillId="0" borderId="1" xfId="0" applyBorder="1" applyAlignment="1"/>
    <xf numFmtId="9" fontId="0" fillId="0" borderId="1" xfId="1" applyNumberFormat="1" applyFont="1" applyBorder="1"/>
    <xf numFmtId="9" fontId="0" fillId="0" borderId="1" xfId="1" applyFont="1" applyBorder="1"/>
    <xf numFmtId="0" fontId="2" fillId="0" borderId="1" xfId="0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165" fontId="0" fillId="0" borderId="1" xfId="0" applyNumberFormat="1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164" fontId="5" fillId="3" borderId="1" xfId="0" applyNumberFormat="1" applyFont="1" applyFill="1" applyBorder="1" applyAlignment="1">
      <alignment horizontal="right" wrapText="1"/>
    </xf>
    <xf numFmtId="164" fontId="6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 indent="2"/>
    </xf>
    <xf numFmtId="16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2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178" fontId="2" fillId="0" borderId="1" xfId="2" applyNumberFormat="1" applyFont="1" applyBorder="1" applyAlignment="1">
      <alignment horizontal="center" vertical="center" wrapText="1"/>
    </xf>
    <xf numFmtId="178" fontId="3" fillId="0" borderId="1" xfId="2" applyNumberFormat="1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A7B-0B72-4AF7-BF75-BA5EB37DD5AA}">
  <sheetPr codeName="Planilha1"/>
  <dimension ref="A1:N39"/>
  <sheetViews>
    <sheetView workbookViewId="0">
      <selection activeCell="A17" sqref="A17:A26"/>
    </sheetView>
  </sheetViews>
  <sheetFormatPr defaultRowHeight="15"/>
  <cols>
    <col min="1" max="1" width="56.85546875" customWidth="1"/>
    <col min="2" max="2" width="13" customWidth="1"/>
    <col min="3" max="3" width="13.85546875" customWidth="1"/>
    <col min="4" max="4" width="10.5703125" customWidth="1"/>
    <col min="5" max="5" width="11.85546875" customWidth="1"/>
    <col min="6" max="6" width="7.5703125" customWidth="1"/>
    <col min="7" max="7" width="15.5703125" customWidth="1"/>
    <col min="9" max="9" width="22.5703125" customWidth="1"/>
    <col min="10" max="10" width="12.28515625" customWidth="1"/>
    <col min="11" max="11" width="9.42578125" customWidth="1"/>
    <col min="12" max="12" width="11.85546875" customWidth="1"/>
    <col min="13" max="13" width="16.5703125" customWidth="1"/>
  </cols>
  <sheetData>
    <row r="1" spans="1:14" ht="50.25" customHeight="1">
      <c r="A1" s="4" t="s">
        <v>29</v>
      </c>
      <c r="B1" s="4" t="s">
        <v>12</v>
      </c>
      <c r="C1" s="4" t="s">
        <v>46</v>
      </c>
      <c r="D1" s="35" t="s">
        <v>7</v>
      </c>
      <c r="E1" s="35"/>
      <c r="F1" s="35" t="s">
        <v>8</v>
      </c>
      <c r="G1" s="35"/>
    </row>
    <row r="2" spans="1:14" ht="15.75" customHeight="1">
      <c r="A2" s="26" t="s">
        <v>17</v>
      </c>
      <c r="B2" s="25">
        <v>0.49848100000000001</v>
      </c>
      <c r="C2" s="5">
        <v>0.02</v>
      </c>
      <c r="D2" s="5">
        <v>68</v>
      </c>
      <c r="E2" s="3">
        <f>D2/25010</f>
        <v>2.7189124350259896E-3</v>
      </c>
      <c r="F2" s="5">
        <v>12475</v>
      </c>
      <c r="G2" s="3">
        <f>F2/25010</f>
        <v>0.49880047980807679</v>
      </c>
      <c r="I2" s="1" t="s">
        <v>38</v>
      </c>
      <c r="J2" s="34" t="s">
        <v>39</v>
      </c>
      <c r="K2" s="34"/>
      <c r="L2" s="33" t="s">
        <v>40</v>
      </c>
      <c r="M2" s="33"/>
    </row>
    <row r="3" spans="1:14" ht="30">
      <c r="A3" s="26" t="s">
        <v>16</v>
      </c>
      <c r="B3" s="25">
        <v>0.589924</v>
      </c>
      <c r="C3" s="5">
        <v>0.06</v>
      </c>
      <c r="D3" s="5">
        <v>2820</v>
      </c>
      <c r="E3" s="3">
        <f t="shared" ref="E3:E10" si="0">D3/25010</f>
        <v>0.11275489804078369</v>
      </c>
      <c r="F3" s="5">
        <v>7436</v>
      </c>
      <c r="G3" s="3">
        <f t="shared" ref="G3:G10" si="1">F3/25010</f>
        <v>0.29732107157137144</v>
      </c>
      <c r="I3" s="6" t="s">
        <v>41</v>
      </c>
      <c r="J3" s="6" t="s">
        <v>42</v>
      </c>
      <c r="K3" s="6" t="s">
        <v>43</v>
      </c>
      <c r="L3" s="6" t="s">
        <v>42</v>
      </c>
      <c r="M3" s="6" t="s">
        <v>43</v>
      </c>
    </row>
    <row r="4" spans="1:14">
      <c r="A4" s="26" t="s">
        <v>15</v>
      </c>
      <c r="B4" s="25">
        <v>0.62378999999999996</v>
      </c>
      <c r="C4" s="5">
        <v>0.02</v>
      </c>
      <c r="D4" s="5">
        <v>1889</v>
      </c>
      <c r="E4" s="3">
        <f t="shared" si="0"/>
        <v>7.5529788084766097E-2</v>
      </c>
      <c r="F4" s="5">
        <v>7520</v>
      </c>
      <c r="G4" s="3">
        <f t="shared" si="1"/>
        <v>0.30067972810875648</v>
      </c>
      <c r="I4" s="6">
        <v>0</v>
      </c>
      <c r="J4" s="6">
        <v>12493</v>
      </c>
      <c r="K4" s="20">
        <v>0.49952000000000002</v>
      </c>
      <c r="L4" s="6">
        <v>501209</v>
      </c>
      <c r="M4" s="21">
        <v>0.50120900000000002</v>
      </c>
    </row>
    <row r="5" spans="1:14">
      <c r="A5" s="26" t="s">
        <v>14</v>
      </c>
      <c r="B5" s="25">
        <v>0.62599000000000005</v>
      </c>
      <c r="C5" s="5">
        <v>0.02</v>
      </c>
      <c r="D5" s="5">
        <v>1888</v>
      </c>
      <c r="E5" s="3">
        <f t="shared" si="0"/>
        <v>7.5489804078368652E-2</v>
      </c>
      <c r="F5" s="5">
        <v>7466</v>
      </c>
      <c r="G5" s="3">
        <f t="shared" si="1"/>
        <v>0.29852059176329471</v>
      </c>
      <c r="I5" s="6">
        <v>1</v>
      </c>
      <c r="J5" s="6">
        <v>10599</v>
      </c>
      <c r="K5" s="20">
        <v>0.42379</v>
      </c>
      <c r="L5" s="6">
        <v>422498</v>
      </c>
      <c r="M5" s="21">
        <v>0.42249799999999998</v>
      </c>
    </row>
    <row r="6" spans="1:14">
      <c r="A6" s="26" t="s">
        <v>13</v>
      </c>
      <c r="B6" s="25">
        <v>0.62386699999999995</v>
      </c>
      <c r="C6" s="5">
        <v>1.19</v>
      </c>
      <c r="D6" s="5">
        <v>71511</v>
      </c>
      <c r="E6" s="3">
        <f>D6/1000000</f>
        <v>7.1511000000000005E-2</v>
      </c>
      <c r="F6" s="5">
        <v>304622</v>
      </c>
      <c r="G6" s="3">
        <f>F6/1000000</f>
        <v>0.304622</v>
      </c>
      <c r="I6" s="6">
        <v>2</v>
      </c>
      <c r="J6" s="6">
        <v>1206</v>
      </c>
      <c r="K6" s="20">
        <v>4.8219999999999999E-2</v>
      </c>
      <c r="L6" s="6">
        <v>47622</v>
      </c>
      <c r="M6" s="22">
        <v>4.7621999999999998E-2</v>
      </c>
    </row>
    <row r="7" spans="1:14">
      <c r="A7" s="26" t="s">
        <v>31</v>
      </c>
      <c r="B7" s="3">
        <v>0.53574600000000006</v>
      </c>
      <c r="C7" s="5">
        <v>2.9</v>
      </c>
      <c r="D7" s="5">
        <v>4330</v>
      </c>
      <c r="E7" s="3">
        <f t="shared" si="0"/>
        <v>0.17313074770091963</v>
      </c>
      <c r="F7" s="5">
        <v>7281</v>
      </c>
      <c r="G7" s="3">
        <f t="shared" si="1"/>
        <v>0.29112355057976808</v>
      </c>
      <c r="I7" s="6">
        <v>3</v>
      </c>
      <c r="J7" s="6">
        <v>513</v>
      </c>
      <c r="K7" s="20">
        <v>2.0511000000000001E-2</v>
      </c>
      <c r="L7" s="6">
        <v>21121</v>
      </c>
      <c r="M7" s="22">
        <v>2.1121000000000001E-2</v>
      </c>
    </row>
    <row r="8" spans="1:14">
      <c r="A8" s="26" t="s">
        <v>32</v>
      </c>
      <c r="B8" s="25">
        <v>0.95666300000000004</v>
      </c>
      <c r="C8" s="5">
        <v>0.93</v>
      </c>
      <c r="D8" s="5">
        <v>191</v>
      </c>
      <c r="E8" s="3">
        <f t="shared" si="0"/>
        <v>7.6369452219112359E-3</v>
      </c>
      <c r="F8" s="5">
        <v>892</v>
      </c>
      <c r="G8" s="3">
        <f t="shared" si="1"/>
        <v>3.5665733706517391E-2</v>
      </c>
      <c r="I8" s="6" t="s">
        <v>4</v>
      </c>
      <c r="J8" s="6">
        <v>93</v>
      </c>
      <c r="K8" s="20">
        <v>3.718E-3</v>
      </c>
      <c r="L8" s="6">
        <v>3885</v>
      </c>
      <c r="M8" s="22">
        <v>3.885E-3</v>
      </c>
    </row>
    <row r="9" spans="1:14">
      <c r="A9" s="26" t="s">
        <v>33</v>
      </c>
      <c r="B9" s="25">
        <v>0.95953599999999994</v>
      </c>
      <c r="C9" s="5">
        <v>0.94</v>
      </c>
      <c r="D9" s="5">
        <v>262</v>
      </c>
      <c r="E9" s="3">
        <f t="shared" si="0"/>
        <v>1.0475809676129549E-2</v>
      </c>
      <c r="F9" s="5">
        <v>750</v>
      </c>
      <c r="G9" s="3">
        <f t="shared" si="1"/>
        <v>2.9988004798080767E-2</v>
      </c>
      <c r="I9" s="6" t="s">
        <v>3</v>
      </c>
      <c r="J9" s="6">
        <v>54</v>
      </c>
      <c r="K9" s="20">
        <v>2.1589999999999999E-3</v>
      </c>
      <c r="L9" s="6">
        <v>1996</v>
      </c>
      <c r="M9" s="22">
        <v>1.9959999999999999E-3</v>
      </c>
    </row>
    <row r="10" spans="1:14">
      <c r="A10" s="26" t="s">
        <v>35</v>
      </c>
      <c r="B10" s="25">
        <v>0.96441399999999999</v>
      </c>
      <c r="C10" s="5">
        <v>0.98</v>
      </c>
      <c r="D10" s="5">
        <v>238</v>
      </c>
      <c r="E10" s="3">
        <f t="shared" si="0"/>
        <v>9.5161935225909645E-3</v>
      </c>
      <c r="F10" s="5">
        <v>652</v>
      </c>
      <c r="G10" s="3">
        <f t="shared" si="1"/>
        <v>2.6069572171131549E-2</v>
      </c>
      <c r="I10" s="6" t="s">
        <v>2</v>
      </c>
      <c r="J10" s="6">
        <v>36</v>
      </c>
      <c r="K10" s="20">
        <v>1.439E-3</v>
      </c>
      <c r="L10" s="6">
        <v>1424</v>
      </c>
      <c r="M10" s="22">
        <v>1.4239999999999999E-3</v>
      </c>
    </row>
    <row r="11" spans="1:14">
      <c r="A11" s="26" t="s">
        <v>34</v>
      </c>
      <c r="B11" s="25">
        <v>0.99995199999999995</v>
      </c>
      <c r="C11" s="5">
        <v>157.80000000000001</v>
      </c>
      <c r="D11" s="5">
        <v>2</v>
      </c>
      <c r="E11" s="3">
        <f>D11/1000000</f>
        <v>1.9999999999999999E-6</v>
      </c>
      <c r="F11" s="5">
        <v>46</v>
      </c>
      <c r="G11" s="3">
        <f>F11/1000000</f>
        <v>4.6E-5</v>
      </c>
      <c r="I11" s="6">
        <v>4</v>
      </c>
      <c r="J11" s="6">
        <v>6</v>
      </c>
      <c r="K11" s="20">
        <v>2.3900000000000001E-4</v>
      </c>
      <c r="L11" s="6">
        <v>230</v>
      </c>
      <c r="M11" s="23">
        <v>2.3000000000000001E-4</v>
      </c>
    </row>
    <row r="12" spans="1:14">
      <c r="I12" s="6" t="s">
        <v>1</v>
      </c>
      <c r="J12" s="6">
        <v>5</v>
      </c>
      <c r="K12" s="20">
        <v>1.9900000000000001E-4</v>
      </c>
      <c r="L12" s="6">
        <v>12</v>
      </c>
      <c r="M12" s="22">
        <v>1.2E-5</v>
      </c>
    </row>
    <row r="13" spans="1:14">
      <c r="E13" s="24"/>
      <c r="I13" s="6" t="s">
        <v>0</v>
      </c>
      <c r="J13" s="6">
        <v>5</v>
      </c>
      <c r="K13" s="20">
        <v>1.9900000000000001E-4</v>
      </c>
      <c r="L13" s="6">
        <v>3</v>
      </c>
      <c r="M13" s="22">
        <v>3.0000000000000001E-6</v>
      </c>
    </row>
    <row r="14" spans="1:14">
      <c r="I14" s="6" t="s">
        <v>44</v>
      </c>
      <c r="J14" s="6">
        <v>25010</v>
      </c>
      <c r="K14" s="19" t="s">
        <v>45</v>
      </c>
      <c r="L14" s="6">
        <v>1000000</v>
      </c>
      <c r="M14" s="18">
        <v>1</v>
      </c>
    </row>
    <row r="15" spans="1:14">
      <c r="G15" s="27"/>
      <c r="H15" s="27"/>
      <c r="I15" s="28"/>
      <c r="J15" s="29"/>
      <c r="K15" s="27"/>
      <c r="L15" s="27"/>
      <c r="M15" s="27"/>
      <c r="N15" s="27"/>
    </row>
    <row r="16" spans="1:14" ht="15.75">
      <c r="A16" s="11" t="s">
        <v>36</v>
      </c>
      <c r="B16" s="11" t="s">
        <v>37</v>
      </c>
      <c r="G16" s="27"/>
      <c r="H16" s="27"/>
      <c r="I16" s="28"/>
      <c r="J16" s="29"/>
      <c r="K16" s="27"/>
      <c r="L16" s="27"/>
      <c r="M16" s="27"/>
      <c r="N16" s="27"/>
    </row>
    <row r="17" spans="1:14" ht="15.75">
      <c r="A17" s="11">
        <v>4</v>
      </c>
      <c r="B17" s="14">
        <f>A17/$A$27</f>
        <v>1.5390771693292702E-6</v>
      </c>
      <c r="G17" s="27"/>
      <c r="H17" s="27"/>
      <c r="I17" s="28"/>
      <c r="J17" s="29"/>
      <c r="K17" s="27"/>
      <c r="L17" s="27"/>
      <c r="M17" s="27"/>
      <c r="N17" s="27"/>
    </row>
    <row r="18" spans="1:14" ht="15.75">
      <c r="A18" s="11">
        <v>36</v>
      </c>
      <c r="B18" s="14">
        <f t="shared" ref="B18:B26" si="2">A18/$A$27</f>
        <v>1.3851694523963431E-5</v>
      </c>
      <c r="G18" s="27"/>
      <c r="H18" s="27"/>
      <c r="I18" s="28"/>
      <c r="J18" s="30"/>
      <c r="K18" s="27"/>
      <c r="L18" s="27"/>
      <c r="M18" s="27"/>
      <c r="N18" s="27"/>
    </row>
    <row r="19" spans="1:14" ht="15.75">
      <c r="A19" s="11">
        <v>624</v>
      </c>
      <c r="B19" s="15">
        <f t="shared" si="2"/>
        <v>2.4009603841536616E-4</v>
      </c>
      <c r="G19" s="27"/>
      <c r="H19" s="27"/>
      <c r="I19" s="28"/>
      <c r="J19" s="29"/>
      <c r="K19" s="27"/>
      <c r="L19" s="27"/>
      <c r="M19" s="27"/>
      <c r="N19" s="27"/>
    </row>
    <row r="20" spans="1:14" ht="15.75">
      <c r="A20" s="11">
        <v>3744</v>
      </c>
      <c r="B20" s="16">
        <f t="shared" si="2"/>
        <v>1.4405762304921968E-3</v>
      </c>
      <c r="G20" s="27"/>
      <c r="H20" s="27"/>
      <c r="I20" s="28"/>
      <c r="J20" s="29"/>
      <c r="K20" s="27"/>
      <c r="L20" s="27"/>
      <c r="M20" s="27"/>
      <c r="N20" s="27"/>
    </row>
    <row r="21" spans="1:14" ht="15.75">
      <c r="A21" s="11">
        <v>5108</v>
      </c>
      <c r="B21" s="16">
        <f t="shared" si="2"/>
        <v>1.965401545233478E-3</v>
      </c>
      <c r="G21" s="27"/>
      <c r="H21" s="27"/>
      <c r="I21" s="27"/>
      <c r="J21" s="27"/>
      <c r="K21" s="27"/>
      <c r="L21" s="27"/>
      <c r="M21" s="27"/>
      <c r="N21" s="27"/>
    </row>
    <row r="22" spans="1:14" ht="15.75">
      <c r="A22" s="11">
        <v>10200</v>
      </c>
      <c r="B22" s="17">
        <f t="shared" si="2"/>
        <v>3.9246467817896386E-3</v>
      </c>
      <c r="G22" s="27"/>
      <c r="H22" s="27"/>
      <c r="I22" s="27"/>
      <c r="J22" s="27"/>
      <c r="K22" s="27"/>
      <c r="L22" s="27"/>
      <c r="M22" s="27"/>
      <c r="N22" s="27"/>
    </row>
    <row r="23" spans="1:14" ht="15.75">
      <c r="A23" s="11">
        <v>54912</v>
      </c>
      <c r="B23" s="17">
        <f t="shared" si="2"/>
        <v>2.1128451380552221E-2</v>
      </c>
      <c r="G23" s="27"/>
      <c r="H23" s="27"/>
      <c r="I23" s="28"/>
      <c r="J23" s="29"/>
      <c r="K23" s="27"/>
      <c r="L23" s="27"/>
      <c r="M23" s="27"/>
      <c r="N23" s="27"/>
    </row>
    <row r="24" spans="1:14" ht="15.75">
      <c r="A24" s="11">
        <v>123552</v>
      </c>
      <c r="B24" s="17">
        <f t="shared" si="2"/>
        <v>4.7539015606242498E-2</v>
      </c>
      <c r="G24" s="27"/>
      <c r="H24" s="27"/>
      <c r="I24" s="28"/>
      <c r="J24" s="29"/>
      <c r="K24" s="27"/>
      <c r="L24" s="27"/>
      <c r="M24" s="27"/>
      <c r="N24" s="27"/>
    </row>
    <row r="25" spans="1:14" ht="15.75">
      <c r="A25" s="11">
        <v>1098240</v>
      </c>
      <c r="B25" s="17">
        <f t="shared" si="2"/>
        <v>0.42256902761104442</v>
      </c>
      <c r="G25" s="27"/>
      <c r="H25" s="27"/>
      <c r="I25" s="27"/>
      <c r="J25" s="27"/>
      <c r="K25" s="27"/>
      <c r="L25" s="27"/>
      <c r="M25" s="27"/>
      <c r="N25" s="27"/>
    </row>
    <row r="26" spans="1:14" ht="15.75">
      <c r="A26" s="11">
        <v>1302540</v>
      </c>
      <c r="B26" s="17">
        <f t="shared" si="2"/>
        <v>0.50117739403453687</v>
      </c>
      <c r="G26" s="27"/>
      <c r="H26" s="27"/>
      <c r="I26" s="27"/>
      <c r="J26" s="27"/>
      <c r="K26" s="27"/>
      <c r="L26" s="27"/>
      <c r="M26" s="27"/>
      <c r="N26" s="27"/>
    </row>
    <row r="27" spans="1:14" ht="15.75">
      <c r="A27" s="13">
        <v>2598960</v>
      </c>
      <c r="B27" s="12">
        <f>A27/$A$27</f>
        <v>1</v>
      </c>
      <c r="G27" s="27"/>
      <c r="H27" s="27"/>
      <c r="I27" s="27"/>
      <c r="J27" s="27"/>
      <c r="K27" s="27"/>
      <c r="L27" s="27"/>
      <c r="M27" s="27"/>
      <c r="N27" s="27"/>
    </row>
    <row r="28" spans="1:14">
      <c r="G28" s="27"/>
      <c r="H28" s="27"/>
      <c r="I28" s="27"/>
      <c r="J28" s="27"/>
      <c r="K28" s="27"/>
      <c r="L28" s="27"/>
      <c r="M28" s="27"/>
      <c r="N28" s="27"/>
    </row>
    <row r="29" spans="1:14">
      <c r="G29" s="27"/>
      <c r="H29" s="27"/>
      <c r="I29" s="31"/>
      <c r="J29" s="31"/>
      <c r="K29" s="32"/>
      <c r="L29" s="32"/>
      <c r="M29" s="27"/>
      <c r="N29" s="27"/>
    </row>
    <row r="30" spans="1:14">
      <c r="G30" s="27"/>
      <c r="H30" s="27"/>
      <c r="I30" s="28"/>
      <c r="J30" s="29"/>
      <c r="K30" s="27"/>
      <c r="L30" s="27"/>
      <c r="M30" s="27"/>
      <c r="N30" s="27"/>
    </row>
    <row r="31" spans="1:14">
      <c r="G31" s="27"/>
      <c r="H31" s="27"/>
      <c r="I31" s="28"/>
      <c r="J31" s="29"/>
      <c r="K31" s="27"/>
      <c r="L31" s="27"/>
      <c r="M31" s="27"/>
      <c r="N31" s="27"/>
    </row>
    <row r="32" spans="1:14">
      <c r="G32" s="27"/>
      <c r="H32" s="27"/>
      <c r="I32" s="28"/>
      <c r="J32" s="29"/>
      <c r="K32" s="27"/>
      <c r="L32" s="27"/>
      <c r="M32" s="27"/>
      <c r="N32" s="27"/>
    </row>
    <row r="33" spans="7:14">
      <c r="G33" s="27"/>
      <c r="H33" s="27"/>
      <c r="I33" s="28"/>
      <c r="J33" s="29"/>
      <c r="K33" s="27"/>
      <c r="L33" s="27"/>
      <c r="M33" s="27"/>
      <c r="N33" s="27"/>
    </row>
    <row r="34" spans="7:14">
      <c r="G34" s="27"/>
      <c r="H34" s="27"/>
      <c r="I34" s="27"/>
      <c r="J34" s="27"/>
      <c r="K34" s="27"/>
      <c r="L34" s="27"/>
      <c r="M34" s="27"/>
      <c r="N34" s="27"/>
    </row>
    <row r="35" spans="7:14">
      <c r="G35" s="27"/>
      <c r="H35" s="27"/>
      <c r="I35" s="27"/>
      <c r="J35" s="27"/>
      <c r="K35" s="27"/>
      <c r="L35" s="27"/>
      <c r="M35" s="27"/>
      <c r="N35" s="27"/>
    </row>
    <row r="36" spans="7:14">
      <c r="G36" s="27"/>
      <c r="H36" s="27"/>
      <c r="I36" s="27"/>
      <c r="J36" s="27"/>
      <c r="K36" s="27"/>
      <c r="L36" s="27"/>
      <c r="M36" s="27"/>
      <c r="N36" s="27"/>
    </row>
    <row r="37" spans="7:14">
      <c r="G37" s="27"/>
      <c r="H37" s="27"/>
      <c r="I37" s="27"/>
      <c r="J37" s="27"/>
      <c r="K37" s="27"/>
      <c r="L37" s="27"/>
      <c r="M37" s="27"/>
      <c r="N37" s="27"/>
    </row>
    <row r="38" spans="7:14">
      <c r="G38" s="27"/>
      <c r="H38" s="27"/>
      <c r="I38" s="27"/>
      <c r="J38" s="27"/>
      <c r="K38" s="27"/>
      <c r="L38" s="27"/>
      <c r="M38" s="27"/>
      <c r="N38" s="27"/>
    </row>
    <row r="39" spans="7:14">
      <c r="G39" s="27"/>
      <c r="H39" s="27"/>
      <c r="I39" s="27"/>
      <c r="J39" s="27"/>
      <c r="K39" s="27"/>
      <c r="L39" s="27"/>
      <c r="M39" s="27"/>
      <c r="N39" s="27"/>
    </row>
  </sheetData>
  <mergeCells count="5">
    <mergeCell ref="K29:L29"/>
    <mergeCell ref="L2:M2"/>
    <mergeCell ref="J2:K2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657D-2219-4EE2-A597-AD50A919ADF3}">
  <sheetPr codeName="Planilha4"/>
  <dimension ref="A1:N16"/>
  <sheetViews>
    <sheetView workbookViewId="0">
      <selection activeCell="L15" sqref="L15"/>
    </sheetView>
  </sheetViews>
  <sheetFormatPr defaultRowHeight="15"/>
  <cols>
    <col min="8" max="8" width="12" customWidth="1"/>
  </cols>
  <sheetData>
    <row r="1" spans="1:14">
      <c r="A1" s="38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4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4">
      <c r="A4" s="39" t="s">
        <v>6</v>
      </c>
      <c r="B4" s="5">
        <v>0</v>
      </c>
      <c r="C4" s="2">
        <v>10728</v>
      </c>
      <c r="D4" s="5">
        <v>1765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7">
        <f>N4/SUM(C4:L4)</f>
        <v>0.14127911630513088</v>
      </c>
      <c r="N4" s="1">
        <f>SUM(D4:L4)</f>
        <v>1765</v>
      </c>
    </row>
    <row r="5" spans="1:14">
      <c r="A5" s="39"/>
      <c r="B5" s="5">
        <v>1</v>
      </c>
      <c r="C5" s="5">
        <v>5809</v>
      </c>
      <c r="D5" s="2">
        <v>4723</v>
      </c>
      <c r="E5" s="5">
        <v>37</v>
      </c>
      <c r="F5" s="5">
        <v>12</v>
      </c>
      <c r="G5" s="5">
        <v>18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7">
        <f t="shared" ref="M5:M12" si="0">N5/SUM(C5:L5)</f>
        <v>6.3213510708557408E-3</v>
      </c>
      <c r="N5" s="1">
        <f>SUM(E5:L5)</f>
        <v>67</v>
      </c>
    </row>
    <row r="6" spans="1:14">
      <c r="A6" s="39"/>
      <c r="B6" s="5">
        <v>2</v>
      </c>
      <c r="C6" s="5">
        <v>418</v>
      </c>
      <c r="D6" s="5">
        <v>709</v>
      </c>
      <c r="E6" s="2">
        <v>43</v>
      </c>
      <c r="F6" s="5">
        <v>26</v>
      </c>
      <c r="G6" s="5">
        <v>10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7">
        <f t="shared" si="0"/>
        <v>2.9850746268656716E-2</v>
      </c>
      <c r="N6" s="1">
        <f>SUM(F6:L6)</f>
        <v>36</v>
      </c>
    </row>
    <row r="7" spans="1:14">
      <c r="A7" s="39"/>
      <c r="B7" s="5">
        <v>3</v>
      </c>
      <c r="C7" s="5">
        <v>102</v>
      </c>
      <c r="D7" s="5">
        <v>287</v>
      </c>
      <c r="E7" s="5">
        <v>18</v>
      </c>
      <c r="F7" s="2">
        <v>97</v>
      </c>
      <c r="G7" s="5">
        <v>9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7">
        <f t="shared" si="0"/>
        <v>1.7543859649122806E-2</v>
      </c>
      <c r="N7" s="1">
        <f>SUM(G7:L7)</f>
        <v>9</v>
      </c>
    </row>
    <row r="8" spans="1:14">
      <c r="A8" s="39"/>
      <c r="B8" s="5" t="s">
        <v>4</v>
      </c>
      <c r="C8" s="5">
        <v>2</v>
      </c>
      <c r="D8" s="5">
        <v>70</v>
      </c>
      <c r="E8" s="5">
        <v>1</v>
      </c>
      <c r="F8" s="5">
        <v>0</v>
      </c>
      <c r="G8" s="2">
        <v>8</v>
      </c>
      <c r="H8" s="5">
        <v>0</v>
      </c>
      <c r="I8" s="5">
        <v>0</v>
      </c>
      <c r="J8" s="5">
        <v>0</v>
      </c>
      <c r="K8" s="5">
        <v>0</v>
      </c>
      <c r="L8" s="5">
        <v>12</v>
      </c>
      <c r="M8" s="7">
        <f t="shared" si="0"/>
        <v>0.12903225806451613</v>
      </c>
      <c r="N8" s="1">
        <f>SUM(H8:L8)</f>
        <v>12</v>
      </c>
    </row>
    <row r="9" spans="1:14">
      <c r="A9" s="39"/>
      <c r="B9" s="5" t="s">
        <v>3</v>
      </c>
      <c r="C9" s="5">
        <v>45</v>
      </c>
      <c r="D9" s="5">
        <v>9</v>
      </c>
      <c r="E9" s="5">
        <v>0</v>
      </c>
      <c r="F9" s="5">
        <v>0</v>
      </c>
      <c r="G9" s="5">
        <v>0</v>
      </c>
      <c r="H9" s="2">
        <v>0</v>
      </c>
      <c r="I9" s="5">
        <v>0</v>
      </c>
      <c r="J9" s="5">
        <v>0</v>
      </c>
      <c r="K9" s="5">
        <v>0</v>
      </c>
      <c r="L9" s="5">
        <v>0</v>
      </c>
      <c r="M9" s="7">
        <f t="shared" si="0"/>
        <v>0</v>
      </c>
      <c r="N9" s="1">
        <f>SUM(I9:L9)</f>
        <v>0</v>
      </c>
    </row>
    <row r="10" spans="1:14">
      <c r="A10" s="39"/>
      <c r="B10" s="5" t="s">
        <v>2</v>
      </c>
      <c r="C10" s="5">
        <v>11</v>
      </c>
      <c r="D10" s="5">
        <v>17</v>
      </c>
      <c r="E10" s="5">
        <v>3</v>
      </c>
      <c r="F10" s="5">
        <v>5</v>
      </c>
      <c r="G10" s="5">
        <v>0</v>
      </c>
      <c r="H10" s="5">
        <v>0</v>
      </c>
      <c r="I10" s="2">
        <v>0</v>
      </c>
      <c r="J10" s="5">
        <v>0</v>
      </c>
      <c r="K10" s="5">
        <v>0</v>
      </c>
      <c r="L10" s="5">
        <v>0</v>
      </c>
      <c r="M10" s="7">
        <f t="shared" si="0"/>
        <v>0</v>
      </c>
      <c r="N10" s="1">
        <f>SUM(J10:L10)</f>
        <v>0</v>
      </c>
    </row>
    <row r="11" spans="1:14">
      <c r="A11" s="39"/>
      <c r="B11" s="5">
        <v>4</v>
      </c>
      <c r="C11" s="5">
        <v>0</v>
      </c>
      <c r="D11" s="5">
        <v>5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2">
        <v>0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4">
      <c r="A12" s="39"/>
      <c r="B12" s="5" t="s">
        <v>1</v>
      </c>
      <c r="C12" s="5">
        <v>1</v>
      </c>
      <c r="D12" s="5">
        <v>3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2">
        <v>0</v>
      </c>
      <c r="L12" s="5">
        <v>0</v>
      </c>
      <c r="M12" s="7">
        <f t="shared" si="0"/>
        <v>0</v>
      </c>
      <c r="N12" s="1">
        <f>SUM(L12)</f>
        <v>0</v>
      </c>
    </row>
    <row r="13" spans="1:14">
      <c r="A13" s="39"/>
      <c r="B13" s="5" t="s">
        <v>0</v>
      </c>
      <c r="C13" s="5">
        <v>0</v>
      </c>
      <c r="D13" s="5">
        <v>3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2">
        <v>2</v>
      </c>
      <c r="M13" s="5" t="s">
        <v>9</v>
      </c>
      <c r="N13" s="5">
        <f>SUM(N4:N12)</f>
        <v>1889</v>
      </c>
    </row>
    <row r="14" spans="1:14">
      <c r="A14" s="35" t="s">
        <v>8</v>
      </c>
      <c r="B14" s="35"/>
      <c r="C14" s="7">
        <f>C15/SUM(C4:C13)</f>
        <v>0.3732180415985043</v>
      </c>
      <c r="D14" s="7">
        <f t="shared" ref="D14:G14" si="1">D15/SUM(D4:D13)</f>
        <v>0.14530364905809512</v>
      </c>
      <c r="E14" s="7">
        <f t="shared" si="1"/>
        <v>0.21568627450980393</v>
      </c>
      <c r="F14" s="7">
        <f t="shared" si="1"/>
        <v>4.2553191489361701E-2</v>
      </c>
      <c r="G14" s="7">
        <f t="shared" si="1"/>
        <v>2.1739130434782608E-2</v>
      </c>
      <c r="H14" s="10">
        <v>0</v>
      </c>
      <c r="I14" s="7">
        <v>0</v>
      </c>
      <c r="J14" s="7">
        <v>0</v>
      </c>
      <c r="K14" s="7">
        <v>0</v>
      </c>
      <c r="L14" s="5" t="s">
        <v>9</v>
      </c>
      <c r="M14" s="4" t="s">
        <v>10</v>
      </c>
      <c r="N14" s="1" t="s">
        <v>11</v>
      </c>
    </row>
    <row r="15" spans="1:14">
      <c r="A15" s="35"/>
      <c r="B15" s="35"/>
      <c r="C15" s="1">
        <f>SUM(C5:C13)</f>
        <v>6388</v>
      </c>
      <c r="D15" s="1">
        <f>SUM(D6:D13)</f>
        <v>1103</v>
      </c>
      <c r="E15" s="1">
        <f>SUM(E7:E13)</f>
        <v>22</v>
      </c>
      <c r="F15" s="1">
        <f>SUM(F8:F13)</f>
        <v>6</v>
      </c>
      <c r="G15" s="1">
        <f>SUM(G9:G13)</f>
        <v>1</v>
      </c>
      <c r="H15" s="1">
        <f>SUM(H10:H13)</f>
        <v>0</v>
      </c>
      <c r="I15" s="1">
        <f>SUM(I11:I13)</f>
        <v>0</v>
      </c>
      <c r="J15" s="1">
        <f>SUM(J12:J13)</f>
        <v>0</v>
      </c>
      <c r="K15" s="1">
        <f>SUM(K13)</f>
        <v>0</v>
      </c>
      <c r="L15" s="5">
        <f>SUM(C15:K15)</f>
        <v>7520</v>
      </c>
      <c r="M15" s="5">
        <f>SUM(L13,K12,J11,I10,H9,G8,F7,E6,D5,C4)</f>
        <v>15601</v>
      </c>
      <c r="N15" s="3">
        <f>M15/(L15+N13+M15)</f>
        <v>0.62379048380647739</v>
      </c>
    </row>
    <row r="16" spans="1:14">
      <c r="A16" s="36" t="s">
        <v>19</v>
      </c>
      <c r="B16" s="36"/>
      <c r="C16" s="8">
        <v>0.02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:N1"/>
    <mergeCell ref="A2:B3"/>
    <mergeCell ref="C2:L2"/>
    <mergeCell ref="M2:N3"/>
    <mergeCell ref="A4:A13"/>
    <mergeCell ref="A14:B1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FB8-E85A-4CB3-A164-7278AB9B1F1B}">
  <sheetPr codeName="Planilha5"/>
  <dimension ref="A1:N16"/>
  <sheetViews>
    <sheetView workbookViewId="0">
      <selection activeCell="L15" sqref="L15"/>
    </sheetView>
  </sheetViews>
  <sheetFormatPr defaultRowHeight="15"/>
  <sheetData>
    <row r="1" spans="1:14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4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4">
      <c r="A4" s="39" t="s">
        <v>6</v>
      </c>
      <c r="B4" s="5">
        <v>0</v>
      </c>
      <c r="C4" s="2">
        <v>10728</v>
      </c>
      <c r="D4" s="5">
        <v>1765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7">
        <f>N4/SUM(C4:L4)</f>
        <v>0.14127911630513088</v>
      </c>
      <c r="N4" s="1">
        <f>SUM(D4:L4)</f>
        <v>1765</v>
      </c>
    </row>
    <row r="5" spans="1:14">
      <c r="A5" s="39"/>
      <c r="B5" s="5">
        <v>1</v>
      </c>
      <c r="C5" s="5">
        <v>5809</v>
      </c>
      <c r="D5" s="2">
        <v>4724</v>
      </c>
      <c r="E5" s="5">
        <v>36</v>
      </c>
      <c r="F5" s="5">
        <v>12</v>
      </c>
      <c r="G5" s="5">
        <v>18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7">
        <f t="shared" ref="M5:M12" si="0">N5/SUM(C5:L5)</f>
        <v>6.2270025474101334E-3</v>
      </c>
      <c r="N5" s="1">
        <f>SUM(E5:L5)</f>
        <v>66</v>
      </c>
    </row>
    <row r="6" spans="1:14">
      <c r="A6" s="39"/>
      <c r="B6" s="5">
        <v>2</v>
      </c>
      <c r="C6" s="5">
        <v>418</v>
      </c>
      <c r="D6" s="5">
        <v>709</v>
      </c>
      <c r="E6" s="2">
        <v>43</v>
      </c>
      <c r="F6" s="5">
        <v>26</v>
      </c>
      <c r="G6" s="5">
        <v>10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7">
        <f t="shared" si="0"/>
        <v>2.9850746268656716E-2</v>
      </c>
      <c r="N6" s="1">
        <f>SUM(F6:L6)</f>
        <v>36</v>
      </c>
    </row>
    <row r="7" spans="1:14">
      <c r="A7" s="39"/>
      <c r="B7" s="5">
        <v>3</v>
      </c>
      <c r="C7" s="5">
        <v>102</v>
      </c>
      <c r="D7" s="5">
        <v>287</v>
      </c>
      <c r="E7" s="5">
        <v>18</v>
      </c>
      <c r="F7" s="2">
        <v>97</v>
      </c>
      <c r="G7" s="5">
        <v>9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7">
        <f t="shared" si="0"/>
        <v>1.7543859649122806E-2</v>
      </c>
      <c r="N7" s="1">
        <f>SUM(G7:L7)</f>
        <v>9</v>
      </c>
    </row>
    <row r="8" spans="1:14">
      <c r="A8" s="39"/>
      <c r="B8" s="5" t="s">
        <v>4</v>
      </c>
      <c r="C8" s="5">
        <v>2</v>
      </c>
      <c r="D8" s="5">
        <v>71</v>
      </c>
      <c r="E8" s="5">
        <v>1</v>
      </c>
      <c r="F8" s="5">
        <v>0</v>
      </c>
      <c r="G8" s="2">
        <v>8</v>
      </c>
      <c r="H8" s="5">
        <v>0</v>
      </c>
      <c r="I8" s="5">
        <v>0</v>
      </c>
      <c r="J8" s="5">
        <v>0</v>
      </c>
      <c r="K8" s="5">
        <v>0</v>
      </c>
      <c r="L8" s="5">
        <v>11</v>
      </c>
      <c r="M8" s="7">
        <f t="shared" si="0"/>
        <v>0.11827956989247312</v>
      </c>
      <c r="N8" s="1">
        <f>SUM(H8:L8)</f>
        <v>11</v>
      </c>
    </row>
    <row r="9" spans="1:14">
      <c r="A9" s="39"/>
      <c r="B9" s="5" t="s">
        <v>3</v>
      </c>
      <c r="C9" s="5">
        <v>0</v>
      </c>
      <c r="D9" s="5">
        <v>1</v>
      </c>
      <c r="E9" s="5">
        <v>0</v>
      </c>
      <c r="F9" s="5">
        <v>0</v>
      </c>
      <c r="G9" s="5">
        <v>1</v>
      </c>
      <c r="H9" s="2">
        <v>51</v>
      </c>
      <c r="I9" s="5">
        <v>0</v>
      </c>
      <c r="J9" s="5">
        <v>0</v>
      </c>
      <c r="K9" s="5">
        <v>1</v>
      </c>
      <c r="L9" s="5">
        <v>0</v>
      </c>
      <c r="M9" s="7">
        <f t="shared" si="0"/>
        <v>1.8518518518518517E-2</v>
      </c>
      <c r="N9" s="1">
        <f>SUM(I9:L9)</f>
        <v>1</v>
      </c>
    </row>
    <row r="10" spans="1:14">
      <c r="A10" s="39"/>
      <c r="B10" s="5" t="s">
        <v>2</v>
      </c>
      <c r="C10" s="5">
        <v>11</v>
      </c>
      <c r="D10" s="5">
        <v>17</v>
      </c>
      <c r="E10" s="5">
        <v>3</v>
      </c>
      <c r="F10" s="5">
        <v>5</v>
      </c>
      <c r="G10" s="5">
        <v>0</v>
      </c>
      <c r="H10" s="5">
        <v>0</v>
      </c>
      <c r="I10" s="2">
        <v>0</v>
      </c>
      <c r="J10" s="5">
        <v>0</v>
      </c>
      <c r="K10" s="5">
        <v>0</v>
      </c>
      <c r="L10" s="5">
        <v>0</v>
      </c>
      <c r="M10" s="7">
        <f t="shared" si="0"/>
        <v>0</v>
      </c>
      <c r="N10" s="1">
        <f>SUM(J10:L10)</f>
        <v>0</v>
      </c>
    </row>
    <row r="11" spans="1:14">
      <c r="A11" s="39"/>
      <c r="B11" s="5">
        <v>4</v>
      </c>
      <c r="C11" s="5">
        <v>0</v>
      </c>
      <c r="D11" s="5">
        <v>5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2">
        <v>0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4">
      <c r="A12" s="39"/>
      <c r="B12" s="5" t="s">
        <v>1</v>
      </c>
      <c r="C12" s="5">
        <v>0</v>
      </c>
      <c r="D12" s="5">
        <v>0</v>
      </c>
      <c r="E12" s="5">
        <v>0</v>
      </c>
      <c r="F12" s="5">
        <v>2</v>
      </c>
      <c r="G12" s="5">
        <v>2</v>
      </c>
      <c r="H12" s="5">
        <v>1</v>
      </c>
      <c r="I12" s="5">
        <v>0</v>
      </c>
      <c r="J12" s="5">
        <v>0</v>
      </c>
      <c r="K12" s="2">
        <v>0</v>
      </c>
      <c r="L12" s="5">
        <v>0</v>
      </c>
      <c r="M12" s="7">
        <f t="shared" si="0"/>
        <v>0</v>
      </c>
      <c r="N12" s="1">
        <f>SUM(L12)</f>
        <v>0</v>
      </c>
    </row>
    <row r="13" spans="1:14">
      <c r="A13" s="39"/>
      <c r="B13" s="5" t="s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2">
        <v>5</v>
      </c>
      <c r="M13" s="5" t="s">
        <v>9</v>
      </c>
      <c r="N13" s="5">
        <f>SUM(N4:N12)</f>
        <v>1888</v>
      </c>
    </row>
    <row r="14" spans="1:14">
      <c r="A14" s="35" t="s">
        <v>8</v>
      </c>
      <c r="B14" s="35"/>
      <c r="C14" s="7">
        <f>C15/SUM(C4:C13)</f>
        <v>0.37152899824253077</v>
      </c>
      <c r="D14" s="7">
        <f t="shared" ref="D14:K14" si="1">D15/SUM(D4:D13)</f>
        <v>0.14381844570523816</v>
      </c>
      <c r="E14" s="7">
        <f t="shared" si="1"/>
        <v>0.21782178217821782</v>
      </c>
      <c r="F14" s="7">
        <f t="shared" si="1"/>
        <v>5.5944055944055944E-2</v>
      </c>
      <c r="G14" s="7">
        <f t="shared" si="1"/>
        <v>6.25E-2</v>
      </c>
      <c r="H14" s="7">
        <f t="shared" si="1"/>
        <v>1.9230769230769232E-2</v>
      </c>
      <c r="I14" s="7">
        <v>0</v>
      </c>
      <c r="J14" s="7">
        <v>0</v>
      </c>
      <c r="K14" s="7">
        <f t="shared" si="1"/>
        <v>0</v>
      </c>
      <c r="L14" s="5" t="s">
        <v>9</v>
      </c>
      <c r="M14" s="4" t="s">
        <v>10</v>
      </c>
      <c r="N14" s="1" t="s">
        <v>11</v>
      </c>
    </row>
    <row r="15" spans="1:14">
      <c r="A15" s="35"/>
      <c r="B15" s="35"/>
      <c r="C15" s="1">
        <f>SUM(C5:C13)</f>
        <v>6342</v>
      </c>
      <c r="D15" s="1">
        <f>SUM(D6:D13)</f>
        <v>1090</v>
      </c>
      <c r="E15" s="1">
        <f>SUM(E7:E13)</f>
        <v>22</v>
      </c>
      <c r="F15" s="1">
        <f>SUM(F8:F13)</f>
        <v>8</v>
      </c>
      <c r="G15" s="1">
        <f>SUM(G9:G13)</f>
        <v>3</v>
      </c>
      <c r="H15" s="1">
        <f>SUM(H10:H13)</f>
        <v>1</v>
      </c>
      <c r="I15" s="1">
        <f>SUM(I11:I13)</f>
        <v>0</v>
      </c>
      <c r="J15" s="1">
        <f>SUM(J12:J13)</f>
        <v>0</v>
      </c>
      <c r="K15" s="1">
        <f>SUM(K13)</f>
        <v>0</v>
      </c>
      <c r="L15" s="5">
        <f>SUM(C15:K15)</f>
        <v>7466</v>
      </c>
      <c r="M15" s="5">
        <f>SUM(L13,K12,J11,I10,H9,G8,F7,E6,D5,C4)</f>
        <v>15656</v>
      </c>
      <c r="N15" s="3">
        <f>M15/(L15+N13+M15)</f>
        <v>0.62598960415833671</v>
      </c>
    </row>
    <row r="16" spans="1:14">
      <c r="A16" s="36" t="s">
        <v>19</v>
      </c>
      <c r="B16" s="36"/>
      <c r="C16" s="8">
        <v>0.02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:N1"/>
    <mergeCell ref="A2:B3"/>
    <mergeCell ref="C2:L2"/>
    <mergeCell ref="M2:N3"/>
    <mergeCell ref="A4:A13"/>
    <mergeCell ref="A14:B15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E71B-178B-4F54-8A31-9ED40E7BCD15}">
  <sheetPr codeName="Planilha6"/>
  <dimension ref="A1:N16"/>
  <sheetViews>
    <sheetView workbookViewId="0">
      <selection activeCell="N13" sqref="N13"/>
    </sheetView>
  </sheetViews>
  <sheetFormatPr defaultRowHeight="15"/>
  <sheetData>
    <row r="1" spans="1:14">
      <c r="A1" s="38" t="s">
        <v>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4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4">
      <c r="A4" s="39" t="s">
        <v>6</v>
      </c>
      <c r="B4" s="5">
        <v>0</v>
      </c>
      <c r="C4" s="2">
        <v>432972</v>
      </c>
      <c r="D4" s="5">
        <v>67818</v>
      </c>
      <c r="E4" s="5">
        <v>0</v>
      </c>
      <c r="F4" s="5">
        <v>0</v>
      </c>
      <c r="G4" s="5">
        <v>419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7">
        <f>N4/SUM(C4:L4)</f>
        <v>0.13614480186908057</v>
      </c>
      <c r="N4" s="1">
        <f>SUM(D4:L4)</f>
        <v>68237</v>
      </c>
    </row>
    <row r="5" spans="1:14">
      <c r="A5" s="39"/>
      <c r="B5" s="5">
        <v>1</v>
      </c>
      <c r="C5" s="5">
        <v>236971</v>
      </c>
      <c r="D5" s="2">
        <v>182838</v>
      </c>
      <c r="E5" s="5">
        <v>1314</v>
      </c>
      <c r="F5" s="5">
        <v>592</v>
      </c>
      <c r="G5" s="5">
        <v>783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7">
        <f t="shared" ref="M5:M12" si="0">N5/SUM(C5:L5)</f>
        <v>6.3645271693593816E-3</v>
      </c>
      <c r="N5" s="1">
        <f>SUM(E5:L5)</f>
        <v>2689</v>
      </c>
    </row>
    <row r="6" spans="1:14">
      <c r="A6" s="39"/>
      <c r="B6" s="5">
        <v>2</v>
      </c>
      <c r="C6" s="5">
        <v>16971</v>
      </c>
      <c r="D6" s="5">
        <v>28304</v>
      </c>
      <c r="E6" s="2">
        <v>1806</v>
      </c>
      <c r="F6" s="5">
        <v>515</v>
      </c>
      <c r="G6" s="5">
        <v>26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7">
        <f t="shared" si="0"/>
        <v>1.1360295661668976E-2</v>
      </c>
      <c r="N6" s="1">
        <f>SUM(F6:L6)</f>
        <v>541</v>
      </c>
    </row>
    <row r="7" spans="1:14">
      <c r="A7" s="39"/>
      <c r="B7" s="5">
        <v>3</v>
      </c>
      <c r="C7" s="5">
        <v>4604</v>
      </c>
      <c r="D7" s="5">
        <v>12381</v>
      </c>
      <c r="E7" s="5">
        <v>322</v>
      </c>
      <c r="F7" s="2">
        <v>3781</v>
      </c>
      <c r="G7" s="5">
        <v>33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7">
        <f t="shared" si="0"/>
        <v>1.5624260214951943E-3</v>
      </c>
      <c r="N7" s="1">
        <f>SUM(G7:L7)</f>
        <v>33</v>
      </c>
    </row>
    <row r="8" spans="1:14">
      <c r="A8" s="39"/>
      <c r="B8" s="5" t="s">
        <v>4</v>
      </c>
      <c r="C8" s="5">
        <v>1</v>
      </c>
      <c r="D8" s="5">
        <v>3472</v>
      </c>
      <c r="E8" s="5">
        <v>0</v>
      </c>
      <c r="F8" s="5">
        <v>0</v>
      </c>
      <c r="G8" s="2">
        <v>411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7">
        <f t="shared" si="0"/>
        <v>2.5740025740025738E-4</v>
      </c>
      <c r="N8" s="1">
        <f>SUM(H8:L8)</f>
        <v>1</v>
      </c>
    </row>
    <row r="9" spans="1:14">
      <c r="A9" s="39"/>
      <c r="B9" s="5" t="s">
        <v>3</v>
      </c>
      <c r="C9" s="5">
        <v>0</v>
      </c>
      <c r="D9" s="5">
        <v>0</v>
      </c>
      <c r="E9" s="5">
        <v>0</v>
      </c>
      <c r="F9" s="5">
        <v>0</v>
      </c>
      <c r="G9" s="5">
        <v>2</v>
      </c>
      <c r="H9" s="2">
        <v>1990</v>
      </c>
      <c r="I9" s="5">
        <v>0</v>
      </c>
      <c r="J9" s="5">
        <v>0</v>
      </c>
      <c r="K9" s="5">
        <v>3</v>
      </c>
      <c r="L9" s="5">
        <v>1</v>
      </c>
      <c r="M9" s="7">
        <f t="shared" si="0"/>
        <v>2.004008016032064E-3</v>
      </c>
      <c r="N9" s="1">
        <f>SUM(I9:L9)</f>
        <v>4</v>
      </c>
    </row>
    <row r="10" spans="1:14">
      <c r="A10" s="39"/>
      <c r="B10" s="5" t="s">
        <v>2</v>
      </c>
      <c r="C10" s="5">
        <v>224</v>
      </c>
      <c r="D10" s="5">
        <v>826</v>
      </c>
      <c r="E10" s="5">
        <v>115</v>
      </c>
      <c r="F10" s="5">
        <v>220</v>
      </c>
      <c r="G10" s="5">
        <v>0</v>
      </c>
      <c r="H10" s="5">
        <v>0</v>
      </c>
      <c r="I10" s="2">
        <v>33</v>
      </c>
      <c r="J10" s="5">
        <v>6</v>
      </c>
      <c r="K10" s="5">
        <v>0</v>
      </c>
      <c r="L10" s="5">
        <v>0</v>
      </c>
      <c r="M10" s="7">
        <f t="shared" si="0"/>
        <v>4.2134831460674156E-3</v>
      </c>
      <c r="N10" s="1">
        <f>SUM(J10:L10)</f>
        <v>6</v>
      </c>
    </row>
    <row r="11" spans="1:14">
      <c r="A11" s="39"/>
      <c r="B11" s="5">
        <v>4</v>
      </c>
      <c r="C11" s="5">
        <v>0</v>
      </c>
      <c r="D11" s="5">
        <v>147</v>
      </c>
      <c r="E11" s="5">
        <v>15</v>
      </c>
      <c r="F11" s="5">
        <v>28</v>
      </c>
      <c r="G11" s="5">
        <v>0</v>
      </c>
      <c r="H11" s="5">
        <v>0</v>
      </c>
      <c r="I11" s="5">
        <v>7</v>
      </c>
      <c r="J11" s="2">
        <v>33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4">
      <c r="A12" s="39"/>
      <c r="B12" s="5" t="s">
        <v>1</v>
      </c>
      <c r="C12" s="5">
        <v>0</v>
      </c>
      <c r="D12" s="5">
        <v>0</v>
      </c>
      <c r="E12" s="5">
        <v>0</v>
      </c>
      <c r="F12" s="5">
        <v>0</v>
      </c>
      <c r="G12" s="5">
        <v>4</v>
      </c>
      <c r="H12" s="5">
        <v>8</v>
      </c>
      <c r="I12" s="5">
        <v>0</v>
      </c>
      <c r="J12" s="5">
        <v>0</v>
      </c>
      <c r="K12" s="2">
        <v>0</v>
      </c>
      <c r="L12" s="5">
        <v>0</v>
      </c>
      <c r="M12" s="7">
        <f t="shared" si="0"/>
        <v>0</v>
      </c>
      <c r="N12" s="1">
        <f>SUM(L12)</f>
        <v>0</v>
      </c>
    </row>
    <row r="13" spans="1:14">
      <c r="A13" s="39"/>
      <c r="B13" s="5" t="s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2">
        <v>3</v>
      </c>
      <c r="M13" s="5" t="s">
        <v>9</v>
      </c>
      <c r="N13" s="5">
        <f>SUM(N4:N12)</f>
        <v>71511</v>
      </c>
    </row>
    <row r="14" spans="1:14">
      <c r="A14" s="35" t="s">
        <v>8</v>
      </c>
      <c r="B14" s="35"/>
      <c r="C14" s="7">
        <f>C15/SUM(C4:C13)</f>
        <v>0.37408546237547757</v>
      </c>
      <c r="D14" s="7">
        <f t="shared" ref="D14:K14" si="1">D15/SUM(D4:D13)</f>
        <v>0.15257652492004353</v>
      </c>
      <c r="E14" s="7">
        <f t="shared" si="1"/>
        <v>0.12653975363941769</v>
      </c>
      <c r="F14" s="7">
        <f t="shared" si="1"/>
        <v>4.8286604361370715E-2</v>
      </c>
      <c r="G14" s="7">
        <f t="shared" si="1"/>
        <v>3.5756853396901071E-3</v>
      </c>
      <c r="H14" s="7">
        <f t="shared" si="1"/>
        <v>4.004004004004004E-3</v>
      </c>
      <c r="I14" s="7">
        <f t="shared" si="1"/>
        <v>0.17499999999999999</v>
      </c>
      <c r="J14" s="7">
        <f t="shared" si="1"/>
        <v>0</v>
      </c>
      <c r="K14" s="7">
        <f t="shared" si="1"/>
        <v>0</v>
      </c>
      <c r="L14" s="5" t="s">
        <v>9</v>
      </c>
      <c r="M14" s="4" t="s">
        <v>10</v>
      </c>
      <c r="N14" s="1" t="s">
        <v>11</v>
      </c>
    </row>
    <row r="15" spans="1:14">
      <c r="A15" s="35"/>
      <c r="B15" s="35"/>
      <c r="C15" s="1">
        <f>SUM(C5:C13)</f>
        <v>258771</v>
      </c>
      <c r="D15" s="1">
        <f>SUM(D6:D13)</f>
        <v>45130</v>
      </c>
      <c r="E15" s="1">
        <f>SUM(E7:E13)</f>
        <v>452</v>
      </c>
      <c r="F15" s="1">
        <f>SUM(F8:F13)</f>
        <v>248</v>
      </c>
      <c r="G15" s="1">
        <f>SUM(G9:G13)</f>
        <v>6</v>
      </c>
      <c r="H15" s="1">
        <f>SUM(H10:H13)</f>
        <v>8</v>
      </c>
      <c r="I15" s="1">
        <f>SUM(I11:I13)</f>
        <v>7</v>
      </c>
      <c r="J15" s="1">
        <f>SUM(J12:J13)</f>
        <v>0</v>
      </c>
      <c r="K15" s="1">
        <f>SUM(K13)</f>
        <v>0</v>
      </c>
      <c r="L15" s="5">
        <f>SUM(C15:K15)</f>
        <v>304622</v>
      </c>
      <c r="M15" s="5">
        <f>SUM(L13,K12,J11,I10,H9,G8,F7,E6,D5,C4)</f>
        <v>623867</v>
      </c>
      <c r="N15" s="3">
        <f>M15/(L15+N13+M15)</f>
        <v>0.62386699999999995</v>
      </c>
    </row>
    <row r="16" spans="1:14">
      <c r="A16" s="36" t="s">
        <v>19</v>
      </c>
      <c r="B16" s="36"/>
      <c r="C16" s="8">
        <v>1.19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:N1"/>
    <mergeCell ref="A2:B3"/>
    <mergeCell ref="C2:L2"/>
    <mergeCell ref="M2:N3"/>
    <mergeCell ref="A4:A13"/>
    <mergeCell ref="A14:B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CB4D-70F5-4FF9-A24E-8793DBC6F332}">
  <dimension ref="A1:E13"/>
  <sheetViews>
    <sheetView tabSelected="1" workbookViewId="0">
      <selection activeCell="D16" sqref="D16"/>
    </sheetView>
  </sheetViews>
  <sheetFormatPr defaultRowHeight="15"/>
  <cols>
    <col min="1" max="1" width="18.140625" bestFit="1" customWidth="1"/>
    <col min="2" max="2" width="28" customWidth="1"/>
    <col min="3" max="3" width="19.7109375" customWidth="1"/>
    <col min="4" max="4" width="14.85546875" customWidth="1"/>
    <col min="5" max="5" width="15.85546875" customWidth="1"/>
  </cols>
  <sheetData>
    <row r="1" spans="1:5" ht="56.25" customHeight="1">
      <c r="A1" s="40" t="s">
        <v>47</v>
      </c>
      <c r="B1" s="40" t="s">
        <v>48</v>
      </c>
      <c r="C1" s="40" t="s">
        <v>36</v>
      </c>
      <c r="D1" s="40" t="s">
        <v>71</v>
      </c>
      <c r="E1" s="41" t="s">
        <v>37</v>
      </c>
    </row>
    <row r="2" spans="1:5" ht="45" customHeight="1">
      <c r="A2" s="11" t="s">
        <v>49</v>
      </c>
      <c r="B2" s="11" t="s">
        <v>50</v>
      </c>
      <c r="C2" s="45">
        <v>4</v>
      </c>
      <c r="D2" s="45">
        <v>480</v>
      </c>
      <c r="E2" s="42">
        <f>D2/$D$12</f>
        <v>1.5390771693292702E-6</v>
      </c>
    </row>
    <row r="3" spans="1:5" ht="15.75">
      <c r="A3" s="11" t="s">
        <v>51</v>
      </c>
      <c r="B3" s="11" t="s">
        <v>52</v>
      </c>
      <c r="C3" s="45">
        <v>36</v>
      </c>
      <c r="D3" s="45">
        <v>4320</v>
      </c>
      <c r="E3" s="42">
        <f>D3/$D$12</f>
        <v>1.3851694523963431E-5</v>
      </c>
    </row>
    <row r="4" spans="1:5" ht="15.75">
      <c r="A4" s="11" t="s">
        <v>53</v>
      </c>
      <c r="B4" s="11" t="s">
        <v>54</v>
      </c>
      <c r="C4" s="45">
        <v>624</v>
      </c>
      <c r="D4" s="45">
        <v>74880</v>
      </c>
      <c r="E4" s="42">
        <f>D4/$D$12</f>
        <v>2.4009603841536616E-4</v>
      </c>
    </row>
    <row r="5" spans="1:5" ht="15.75">
      <c r="A5" s="11" t="s">
        <v>55</v>
      </c>
      <c r="B5" s="11" t="s">
        <v>56</v>
      </c>
      <c r="C5" s="45">
        <v>3744</v>
      </c>
      <c r="D5" s="45">
        <v>449280</v>
      </c>
      <c r="E5" s="42">
        <f>D5/$D$12</f>
        <v>1.4405762304921968E-3</v>
      </c>
    </row>
    <row r="6" spans="1:5" ht="15.75">
      <c r="A6" s="11" t="s">
        <v>57</v>
      </c>
      <c r="B6" s="11" t="s">
        <v>58</v>
      </c>
      <c r="C6" s="45">
        <v>5108</v>
      </c>
      <c r="D6" s="45">
        <v>612960</v>
      </c>
      <c r="E6" s="42">
        <f>D6/$D$12</f>
        <v>1.965401545233478E-3</v>
      </c>
    </row>
    <row r="7" spans="1:5" ht="15.75">
      <c r="A7" s="11" t="s">
        <v>59</v>
      </c>
      <c r="B7" s="11" t="s">
        <v>60</v>
      </c>
      <c r="C7" s="45">
        <v>10200</v>
      </c>
      <c r="D7" s="45">
        <v>1224000</v>
      </c>
      <c r="E7" s="42">
        <f>D7/$D$12</f>
        <v>3.9246467817896386E-3</v>
      </c>
    </row>
    <row r="8" spans="1:5" ht="22.5" customHeight="1">
      <c r="A8" s="11" t="s">
        <v>61</v>
      </c>
      <c r="B8" s="11" t="s">
        <v>62</v>
      </c>
      <c r="C8" s="45">
        <v>54912</v>
      </c>
      <c r="D8" s="45">
        <v>6589440</v>
      </c>
      <c r="E8" s="42">
        <f>D8/$D$12</f>
        <v>2.1128451380552221E-2</v>
      </c>
    </row>
    <row r="9" spans="1:5" ht="22.5" customHeight="1">
      <c r="A9" s="11" t="s">
        <v>63</v>
      </c>
      <c r="B9" s="11" t="s">
        <v>64</v>
      </c>
      <c r="C9" s="45">
        <v>123552</v>
      </c>
      <c r="D9" s="45">
        <v>14826240</v>
      </c>
      <c r="E9" s="42">
        <f>D9/$D$12</f>
        <v>4.7539015606242498E-2</v>
      </c>
    </row>
    <row r="10" spans="1:5" ht="24.75" customHeight="1">
      <c r="A10" s="11" t="s">
        <v>65</v>
      </c>
      <c r="B10" s="11" t="s">
        <v>66</v>
      </c>
      <c r="C10" s="45">
        <v>1098240</v>
      </c>
      <c r="D10" s="45">
        <v>131788800</v>
      </c>
      <c r="E10" s="42">
        <f>D10/$D$12</f>
        <v>0.42256902761104442</v>
      </c>
    </row>
    <row r="11" spans="1:5" ht="15.75" customHeight="1">
      <c r="A11" s="11" t="s">
        <v>67</v>
      </c>
      <c r="B11" s="11" t="s">
        <v>68</v>
      </c>
      <c r="C11" s="45">
        <v>1302540</v>
      </c>
      <c r="D11" s="45">
        <v>156304800</v>
      </c>
      <c r="E11" s="42">
        <f>D11/$D$12</f>
        <v>0.50117739403453687</v>
      </c>
    </row>
    <row r="12" spans="1:5" ht="15.75" customHeight="1">
      <c r="A12" s="43" t="s">
        <v>69</v>
      </c>
      <c r="B12" s="43" t="s">
        <v>44</v>
      </c>
      <c r="C12" s="46">
        <v>2598960</v>
      </c>
      <c r="D12" s="45">
        <f>SUM(D2:D11)</f>
        <v>311875200</v>
      </c>
      <c r="E12" s="44">
        <f>SUM(E2:E11)</f>
        <v>1</v>
      </c>
    </row>
    <row r="13" spans="1:5" ht="12" customHeight="1">
      <c r="A13" s="43"/>
      <c r="B13" s="43"/>
      <c r="C13" s="13" t="s">
        <v>70</v>
      </c>
      <c r="D13" s="11" t="s">
        <v>72</v>
      </c>
      <c r="E13" s="44"/>
    </row>
  </sheetData>
  <mergeCells count="3">
    <mergeCell ref="A12:A13"/>
    <mergeCell ref="B12:B13"/>
    <mergeCell ref="E12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7"/>
  <dimension ref="A1:N16"/>
  <sheetViews>
    <sheetView workbookViewId="0">
      <selection activeCell="L15" sqref="L15"/>
    </sheetView>
  </sheetViews>
  <sheetFormatPr defaultRowHeight="15"/>
  <cols>
    <col min="1" max="1" width="8.7109375" customWidth="1"/>
    <col min="2" max="2" width="10.85546875" customWidth="1"/>
    <col min="13" max="13" width="8.28515625" customWidth="1"/>
    <col min="14" max="14" width="12" bestFit="1" customWidth="1"/>
  </cols>
  <sheetData>
    <row r="1" spans="1:14">
      <c r="A1" s="38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5" customHeight="1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4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4">
      <c r="A4" s="39" t="s">
        <v>6</v>
      </c>
      <c r="B4" s="5">
        <v>0</v>
      </c>
      <c r="C4" s="2">
        <v>8446</v>
      </c>
      <c r="D4" s="5">
        <v>3855</v>
      </c>
      <c r="E4" s="5">
        <v>147</v>
      </c>
      <c r="F4" s="5">
        <v>33</v>
      </c>
      <c r="G4" s="5">
        <v>8</v>
      </c>
      <c r="H4" s="5">
        <v>3</v>
      </c>
      <c r="I4" s="5">
        <v>0</v>
      </c>
      <c r="J4" s="5">
        <v>0</v>
      </c>
      <c r="K4" s="5">
        <v>0</v>
      </c>
      <c r="L4" s="5">
        <v>1</v>
      </c>
      <c r="M4" s="7">
        <f>N4/SUM(C4:L4)</f>
        <v>0.32394140718802528</v>
      </c>
      <c r="N4" s="1">
        <f>SUM(D4:L4)</f>
        <v>4047</v>
      </c>
    </row>
    <row r="5" spans="1:14">
      <c r="A5" s="39"/>
      <c r="B5" s="5">
        <v>1</v>
      </c>
      <c r="C5" s="5">
        <v>5474</v>
      </c>
      <c r="D5" s="2">
        <v>4857</v>
      </c>
      <c r="E5" s="5">
        <v>208</v>
      </c>
      <c r="F5" s="5">
        <v>55</v>
      </c>
      <c r="G5" s="5">
        <v>4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7">
        <f t="shared" ref="M5:M12" si="0">N5/SUM(C5:L5)</f>
        <v>2.5285404283422963E-2</v>
      </c>
      <c r="N5" s="1">
        <f>SUM(E5:L5)</f>
        <v>268</v>
      </c>
    </row>
    <row r="6" spans="1:14">
      <c r="A6" s="39"/>
      <c r="B6" s="5">
        <v>2</v>
      </c>
      <c r="C6" s="5">
        <v>447</v>
      </c>
      <c r="D6" s="5">
        <v>703</v>
      </c>
      <c r="E6" s="2">
        <v>42</v>
      </c>
      <c r="F6" s="5">
        <v>13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7">
        <f t="shared" si="0"/>
        <v>1.1608623548922056E-2</v>
      </c>
      <c r="N6" s="1">
        <f>SUM(F6:L6)</f>
        <v>14</v>
      </c>
    </row>
    <row r="7" spans="1:14">
      <c r="A7" s="39"/>
      <c r="B7" s="5">
        <v>3</v>
      </c>
      <c r="C7" s="5">
        <v>188</v>
      </c>
      <c r="D7" s="5">
        <v>267</v>
      </c>
      <c r="E7" s="5">
        <v>15</v>
      </c>
      <c r="F7" s="2">
        <v>42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7">
        <f t="shared" si="0"/>
        <v>1.9493177387914229E-3</v>
      </c>
      <c r="N7" s="1">
        <f>SUM(G7:L7)</f>
        <v>1</v>
      </c>
    </row>
    <row r="8" spans="1:14">
      <c r="A8" s="39"/>
      <c r="B8" s="5" t="s">
        <v>4</v>
      </c>
      <c r="C8" s="5">
        <v>53</v>
      </c>
      <c r="D8" s="5">
        <v>38</v>
      </c>
      <c r="E8" s="5">
        <v>1</v>
      </c>
      <c r="F8" s="5">
        <v>0</v>
      </c>
      <c r="G8" s="2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7">
        <f t="shared" si="0"/>
        <v>0</v>
      </c>
      <c r="N8" s="1">
        <f>SUM(H8:L8)</f>
        <v>0</v>
      </c>
    </row>
    <row r="9" spans="1:14">
      <c r="A9" s="39"/>
      <c r="B9" s="5" t="s">
        <v>3</v>
      </c>
      <c r="C9" s="5">
        <v>39</v>
      </c>
      <c r="D9" s="5">
        <v>4</v>
      </c>
      <c r="E9" s="5">
        <v>0</v>
      </c>
      <c r="F9" s="5">
        <v>0</v>
      </c>
      <c r="G9" s="5">
        <v>0</v>
      </c>
      <c r="H9" s="2">
        <v>11</v>
      </c>
      <c r="I9" s="5">
        <v>0</v>
      </c>
      <c r="J9" s="5">
        <v>0</v>
      </c>
      <c r="K9" s="5">
        <v>0</v>
      </c>
      <c r="L9" s="5">
        <v>0</v>
      </c>
      <c r="M9" s="7">
        <f t="shared" si="0"/>
        <v>0</v>
      </c>
      <c r="N9" s="1">
        <f>SUM(I9:L9)</f>
        <v>0</v>
      </c>
    </row>
    <row r="10" spans="1:14">
      <c r="A10" s="39"/>
      <c r="B10" s="5" t="s">
        <v>2</v>
      </c>
      <c r="C10" s="5">
        <v>9</v>
      </c>
      <c r="D10" s="5">
        <v>22</v>
      </c>
      <c r="E10" s="5">
        <v>2</v>
      </c>
      <c r="F10" s="5">
        <v>3</v>
      </c>
      <c r="G10" s="5">
        <v>0</v>
      </c>
      <c r="H10" s="5">
        <v>0</v>
      </c>
      <c r="I10" s="2">
        <v>0</v>
      </c>
      <c r="J10" s="5">
        <v>0</v>
      </c>
      <c r="K10" s="5">
        <v>0</v>
      </c>
      <c r="L10" s="5">
        <v>0</v>
      </c>
      <c r="M10" s="7">
        <f t="shared" si="0"/>
        <v>0</v>
      </c>
      <c r="N10" s="1">
        <f>SUM(J10:L10)</f>
        <v>0</v>
      </c>
    </row>
    <row r="11" spans="1:14">
      <c r="A11" s="39"/>
      <c r="B11" s="5">
        <v>4</v>
      </c>
      <c r="C11" s="5">
        <v>2</v>
      </c>
      <c r="D11" s="5">
        <v>3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2">
        <v>0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4">
      <c r="A12" s="39"/>
      <c r="B12" s="5" t="s">
        <v>1</v>
      </c>
      <c r="C12" s="5">
        <v>3</v>
      </c>
      <c r="D12" s="5">
        <v>1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2">
        <v>0</v>
      </c>
      <c r="L12" s="5">
        <v>0</v>
      </c>
      <c r="M12" s="7">
        <f t="shared" si="0"/>
        <v>0</v>
      </c>
      <c r="N12" s="1">
        <f>SUM(L12)</f>
        <v>0</v>
      </c>
    </row>
    <row r="13" spans="1:14">
      <c r="A13" s="39"/>
      <c r="B13" s="5" t="s">
        <v>0</v>
      </c>
      <c r="C13" s="5">
        <v>3</v>
      </c>
      <c r="D13" s="5">
        <v>1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2">
        <v>0</v>
      </c>
      <c r="M13" s="5" t="s">
        <v>9</v>
      </c>
      <c r="N13" s="5">
        <f>SUM(N4:N12)</f>
        <v>4330</v>
      </c>
    </row>
    <row r="14" spans="1:14" ht="15.75" customHeight="1">
      <c r="A14" s="35" t="s">
        <v>8</v>
      </c>
      <c r="B14" s="35"/>
      <c r="C14" s="7">
        <f>C15/SUM(C4:C13)</f>
        <v>0.42403164211674849</v>
      </c>
      <c r="D14" s="7">
        <f t="shared" ref="D14:K14" si="1">D15/SUM(D4:D13)</f>
        <v>0.10655317403343247</v>
      </c>
      <c r="E14" s="7">
        <f t="shared" si="1"/>
        <v>4.567307692307692E-2</v>
      </c>
      <c r="F14" s="7">
        <f t="shared" si="1"/>
        <v>2.0547945205479451E-2</v>
      </c>
      <c r="G14" s="7">
        <f t="shared" si="1"/>
        <v>0</v>
      </c>
      <c r="H14" s="7">
        <f t="shared" si="1"/>
        <v>0.125</v>
      </c>
      <c r="I14" s="7" t="e">
        <f t="shared" si="1"/>
        <v>#DIV/0!</v>
      </c>
      <c r="J14" s="7">
        <f t="shared" si="1"/>
        <v>0</v>
      </c>
      <c r="K14" s="7" t="e">
        <f t="shared" si="1"/>
        <v>#DIV/0!</v>
      </c>
      <c r="L14" s="5" t="s">
        <v>9</v>
      </c>
      <c r="M14" s="4" t="s">
        <v>10</v>
      </c>
      <c r="N14" s="1" t="s">
        <v>11</v>
      </c>
    </row>
    <row r="15" spans="1:14">
      <c r="A15" s="35"/>
      <c r="B15" s="35"/>
      <c r="C15" s="1">
        <f>SUM(C5:C13)</f>
        <v>6218</v>
      </c>
      <c r="D15" s="1">
        <f>SUM(D6:D13)</f>
        <v>1039</v>
      </c>
      <c r="E15" s="1">
        <f>SUM(E7:E13)</f>
        <v>19</v>
      </c>
      <c r="F15" s="1">
        <f>SUM(F8:F13)</f>
        <v>3</v>
      </c>
      <c r="G15" s="1">
        <f>SUM(G9:G13)</f>
        <v>0</v>
      </c>
      <c r="H15" s="1">
        <f>SUM(H10:H13)</f>
        <v>2</v>
      </c>
      <c r="I15" s="1">
        <f>SUM(I11:I13)</f>
        <v>0</v>
      </c>
      <c r="J15" s="1">
        <f>SUM(J12:J13)</f>
        <v>0</v>
      </c>
      <c r="K15" s="1">
        <f>SUM(K13)</f>
        <v>0</v>
      </c>
      <c r="L15" s="5">
        <f>SUM(C15:K15)</f>
        <v>7281</v>
      </c>
      <c r="M15" s="5">
        <f>SUM(L13,K12,J11,I10,H9,G8,F7,E6,D5,C4)</f>
        <v>13399</v>
      </c>
      <c r="N15" s="3">
        <f>M15/(L15+N13+M15)</f>
        <v>0.53574570171931224</v>
      </c>
    </row>
    <row r="16" spans="1:14">
      <c r="A16" s="36" t="s">
        <v>19</v>
      </c>
      <c r="B16" s="36"/>
      <c r="C16" s="8">
        <v>2.9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4:B15"/>
    <mergeCell ref="A1:N1"/>
    <mergeCell ref="M2:N3"/>
    <mergeCell ref="C2:L2"/>
    <mergeCell ref="A4:A13"/>
    <mergeCell ref="A2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3107-9C1E-4F1E-A37A-2FE61D3BA3C2}">
  <sheetPr codeName="Planilha8"/>
  <dimension ref="A1:P16"/>
  <sheetViews>
    <sheetView workbookViewId="0">
      <selection activeCell="N13" sqref="N13"/>
    </sheetView>
  </sheetViews>
  <sheetFormatPr defaultRowHeight="15"/>
  <sheetData>
    <row r="1" spans="1:16">
      <c r="A1" s="38" t="s">
        <v>25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6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6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6">
      <c r="A4" s="39" t="s">
        <v>6</v>
      </c>
      <c r="B4" s="5">
        <v>0</v>
      </c>
      <c r="C4" s="2">
        <v>12477</v>
      </c>
      <c r="D4" s="5">
        <v>14</v>
      </c>
      <c r="E4" s="5">
        <v>0</v>
      </c>
      <c r="F4" s="5">
        <v>0</v>
      </c>
      <c r="G4" s="5">
        <v>0</v>
      </c>
      <c r="H4" s="5">
        <v>2</v>
      </c>
      <c r="I4" s="5">
        <v>0</v>
      </c>
      <c r="J4" s="5">
        <v>0</v>
      </c>
      <c r="K4" s="5">
        <v>0</v>
      </c>
      <c r="L4" s="5">
        <v>0</v>
      </c>
      <c r="M4" s="7">
        <f>N4/SUM(C4:L4)</f>
        <v>1.2807172016329144E-3</v>
      </c>
      <c r="N4" s="1">
        <f>SUM(D4:L4)</f>
        <v>16</v>
      </c>
    </row>
    <row r="5" spans="1:16">
      <c r="A5" s="39"/>
      <c r="B5" s="5">
        <v>1</v>
      </c>
      <c r="C5" s="5">
        <v>188</v>
      </c>
      <c r="D5" s="2">
        <v>10224</v>
      </c>
      <c r="E5" s="5">
        <v>139</v>
      </c>
      <c r="F5" s="5">
        <v>3</v>
      </c>
      <c r="G5" s="5">
        <v>22</v>
      </c>
      <c r="H5" s="5">
        <v>1</v>
      </c>
      <c r="I5" s="5">
        <v>2</v>
      </c>
      <c r="J5" s="5">
        <v>0</v>
      </c>
      <c r="K5" s="5">
        <v>0</v>
      </c>
      <c r="L5" s="5">
        <v>0</v>
      </c>
      <c r="M5" s="7">
        <f t="shared" ref="M5:M12" si="0">N5/SUM(C5:L5)</f>
        <v>1.5785991114472066E-2</v>
      </c>
      <c r="N5" s="1">
        <f>SUM(E5:L5)</f>
        <v>167</v>
      </c>
    </row>
    <row r="6" spans="1:16">
      <c r="A6" s="39"/>
      <c r="B6" s="5">
        <v>2</v>
      </c>
      <c r="C6" s="5">
        <v>0</v>
      </c>
      <c r="D6" s="5">
        <v>495</v>
      </c>
      <c r="E6" s="2">
        <v>707</v>
      </c>
      <c r="F6" s="5">
        <v>2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7">
        <f t="shared" si="0"/>
        <v>3.3167495854063019E-3</v>
      </c>
      <c r="N6" s="1">
        <f>SUM(F6:L6)</f>
        <v>4</v>
      </c>
    </row>
    <row r="7" spans="1:16">
      <c r="A7" s="39"/>
      <c r="B7" s="5">
        <v>3</v>
      </c>
      <c r="C7" s="5">
        <v>0</v>
      </c>
      <c r="D7" s="5">
        <v>73</v>
      </c>
      <c r="E7" s="5">
        <v>11</v>
      </c>
      <c r="F7" s="2">
        <v>425</v>
      </c>
      <c r="G7" s="5">
        <v>1</v>
      </c>
      <c r="H7" s="5">
        <v>0</v>
      </c>
      <c r="I7" s="5">
        <v>1</v>
      </c>
      <c r="J7" s="5">
        <v>2</v>
      </c>
      <c r="K7" s="5">
        <v>0</v>
      </c>
      <c r="L7" s="5">
        <v>0</v>
      </c>
      <c r="M7" s="7">
        <f t="shared" si="0"/>
        <v>7.7972709551656916E-3</v>
      </c>
      <c r="N7" s="1">
        <f>SUM(G7:L7)</f>
        <v>4</v>
      </c>
    </row>
    <row r="8" spans="1:16">
      <c r="A8" s="39"/>
      <c r="B8" s="5" t="s">
        <v>4</v>
      </c>
      <c r="C8" s="5">
        <v>0</v>
      </c>
      <c r="D8" s="5">
        <v>18</v>
      </c>
      <c r="E8" s="5">
        <v>1</v>
      </c>
      <c r="F8" s="5">
        <v>0</v>
      </c>
      <c r="G8" s="2">
        <v>74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7">
        <f t="shared" si="0"/>
        <v>0</v>
      </c>
      <c r="N8" s="1">
        <f>SUM(H8:L8)</f>
        <v>0</v>
      </c>
    </row>
    <row r="9" spans="1:16">
      <c r="A9" s="39"/>
      <c r="B9" s="5" t="s">
        <v>3</v>
      </c>
      <c r="C9" s="5">
        <v>54</v>
      </c>
      <c r="D9" s="5">
        <v>0</v>
      </c>
      <c r="E9" s="5">
        <v>0</v>
      </c>
      <c r="F9" s="5">
        <v>0</v>
      </c>
      <c r="G9" s="5">
        <v>0</v>
      </c>
      <c r="H9" s="2">
        <v>0</v>
      </c>
      <c r="I9" s="5">
        <v>0</v>
      </c>
      <c r="J9" s="5">
        <v>0</v>
      </c>
      <c r="K9" s="5">
        <v>0</v>
      </c>
      <c r="L9" s="5">
        <v>0</v>
      </c>
      <c r="M9" s="7">
        <f t="shared" si="0"/>
        <v>0</v>
      </c>
      <c r="N9" s="1">
        <f>SUM(I9:L9)</f>
        <v>0</v>
      </c>
    </row>
    <row r="10" spans="1:16">
      <c r="A10" s="39"/>
      <c r="B10" s="5" t="s">
        <v>2</v>
      </c>
      <c r="C10" s="5">
        <v>0</v>
      </c>
      <c r="D10" s="5">
        <v>5</v>
      </c>
      <c r="E10" s="5">
        <v>8</v>
      </c>
      <c r="F10" s="5">
        <v>23</v>
      </c>
      <c r="G10" s="5">
        <v>0</v>
      </c>
      <c r="H10" s="5">
        <v>0</v>
      </c>
      <c r="I10" s="2">
        <v>0</v>
      </c>
      <c r="J10" s="5">
        <v>0</v>
      </c>
      <c r="K10" s="5">
        <v>0</v>
      </c>
      <c r="L10" s="5">
        <v>0</v>
      </c>
      <c r="M10" s="7">
        <f t="shared" si="0"/>
        <v>0</v>
      </c>
      <c r="N10" s="1">
        <f>SUM(J10:L10)</f>
        <v>0</v>
      </c>
    </row>
    <row r="11" spans="1:16">
      <c r="A11" s="39"/>
      <c r="B11" s="5">
        <v>4</v>
      </c>
      <c r="C11" s="5">
        <v>0</v>
      </c>
      <c r="D11" s="5">
        <v>0</v>
      </c>
      <c r="E11" s="5">
        <v>1</v>
      </c>
      <c r="F11" s="5">
        <v>5</v>
      </c>
      <c r="G11" s="5">
        <v>0</v>
      </c>
      <c r="H11" s="5">
        <v>0</v>
      </c>
      <c r="I11" s="5">
        <v>0</v>
      </c>
      <c r="J11" s="2">
        <v>0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6">
      <c r="A12" s="39"/>
      <c r="B12" s="5" t="s">
        <v>1</v>
      </c>
      <c r="C12" s="5">
        <v>0</v>
      </c>
      <c r="D12" s="5">
        <v>3</v>
      </c>
      <c r="E12" s="5">
        <v>0</v>
      </c>
      <c r="F12" s="5">
        <v>0</v>
      </c>
      <c r="G12" s="5">
        <v>2</v>
      </c>
      <c r="H12" s="5">
        <v>0</v>
      </c>
      <c r="I12" s="5">
        <v>0</v>
      </c>
      <c r="J12" s="5">
        <v>0</v>
      </c>
      <c r="K12" s="2">
        <v>0</v>
      </c>
      <c r="L12" s="5">
        <v>0</v>
      </c>
      <c r="M12" s="7">
        <f t="shared" si="0"/>
        <v>0</v>
      </c>
      <c r="N12" s="1">
        <f>SUM(L12)</f>
        <v>0</v>
      </c>
    </row>
    <row r="13" spans="1:16">
      <c r="A13" s="39"/>
      <c r="B13" s="5" t="s">
        <v>0</v>
      </c>
      <c r="C13" s="5">
        <v>0</v>
      </c>
      <c r="D13" s="5">
        <v>0</v>
      </c>
      <c r="E13" s="5">
        <v>0</v>
      </c>
      <c r="F13" s="5">
        <v>0</v>
      </c>
      <c r="G13" s="5">
        <v>5</v>
      </c>
      <c r="H13" s="5">
        <v>0</v>
      </c>
      <c r="I13" s="5">
        <v>0</v>
      </c>
      <c r="J13" s="5">
        <v>0</v>
      </c>
      <c r="K13" s="5">
        <v>0</v>
      </c>
      <c r="L13" s="2">
        <v>0</v>
      </c>
      <c r="M13" s="5" t="s">
        <v>9</v>
      </c>
      <c r="N13" s="5">
        <f>SUM(N4:N12)</f>
        <v>191</v>
      </c>
    </row>
    <row r="14" spans="1:16">
      <c r="A14" s="35" t="s">
        <v>8</v>
      </c>
      <c r="B14" s="35"/>
      <c r="C14" s="7">
        <f>C15/SUM(C4:C13)</f>
        <v>1.9026653038760909E-2</v>
      </c>
      <c r="D14" s="7">
        <f t="shared" ref="D14:J14" si="1">D15/SUM(D4:D13)</f>
        <v>5.4837518463810929E-2</v>
      </c>
      <c r="E14" s="7">
        <f t="shared" si="1"/>
        <v>2.4221453287197232E-2</v>
      </c>
      <c r="F14" s="7">
        <f t="shared" si="1"/>
        <v>6.1135371179039298E-2</v>
      </c>
      <c r="G14" s="7">
        <f t="shared" si="1"/>
        <v>6.6037735849056603E-2</v>
      </c>
      <c r="H14" s="7">
        <f t="shared" si="1"/>
        <v>0</v>
      </c>
      <c r="I14" s="7">
        <f t="shared" si="1"/>
        <v>0</v>
      </c>
      <c r="J14" s="7">
        <f t="shared" si="1"/>
        <v>0</v>
      </c>
      <c r="K14" s="7">
        <v>0</v>
      </c>
      <c r="L14" s="5" t="s">
        <v>9</v>
      </c>
      <c r="M14" s="4" t="s">
        <v>10</v>
      </c>
      <c r="N14" s="1" t="s">
        <v>11</v>
      </c>
    </row>
    <row r="15" spans="1:16">
      <c r="A15" s="35"/>
      <c r="B15" s="35"/>
      <c r="C15" s="1">
        <f>SUM(C5:C13)</f>
        <v>242</v>
      </c>
      <c r="D15" s="1">
        <f>SUM(D6:D13)</f>
        <v>594</v>
      </c>
      <c r="E15" s="1">
        <f>SUM(E7:E13)</f>
        <v>21</v>
      </c>
      <c r="F15" s="1">
        <f>SUM(F8:F13)</f>
        <v>28</v>
      </c>
      <c r="G15" s="1">
        <f>SUM(G9:G13)</f>
        <v>7</v>
      </c>
      <c r="H15" s="1">
        <f>SUM(H10:H13)</f>
        <v>0</v>
      </c>
      <c r="I15" s="1">
        <f>SUM(I11:I13)</f>
        <v>0</v>
      </c>
      <c r="J15" s="1">
        <f>SUM(J12:J13)</f>
        <v>0</v>
      </c>
      <c r="K15" s="1">
        <f>SUM(K13)</f>
        <v>0</v>
      </c>
      <c r="L15" s="5">
        <f>SUM(C15:K15)</f>
        <v>892</v>
      </c>
      <c r="M15" s="5">
        <f>SUM(L13,K12,J11,I10,H9,G8,F7,E6,D5,C4)</f>
        <v>23907</v>
      </c>
      <c r="N15" s="3">
        <f>M15/(L15+N13+M15)</f>
        <v>0.95666266506602637</v>
      </c>
      <c r="P15" s="3"/>
    </row>
    <row r="16" spans="1:16">
      <c r="A16" s="36" t="s">
        <v>19</v>
      </c>
      <c r="B16" s="36"/>
      <c r="C16" s="8">
        <v>0.93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:N1"/>
    <mergeCell ref="A2:B3"/>
    <mergeCell ref="C2:L2"/>
    <mergeCell ref="M2:N3"/>
    <mergeCell ref="A4:A13"/>
    <mergeCell ref="A14:B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34-33B4-48BE-B3C5-A3174501184D}">
  <sheetPr codeName="Planilha9"/>
  <dimension ref="A1:N16"/>
  <sheetViews>
    <sheetView workbookViewId="0">
      <selection activeCell="N13" sqref="N13"/>
    </sheetView>
  </sheetViews>
  <sheetFormatPr defaultRowHeight="15"/>
  <sheetData>
    <row r="1" spans="1:14">
      <c r="A1" s="38" t="s">
        <v>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4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4">
      <c r="A4" s="39" t="s">
        <v>6</v>
      </c>
      <c r="B4" s="5">
        <v>0</v>
      </c>
      <c r="C4" s="2">
        <v>12475</v>
      </c>
      <c r="D4" s="5">
        <v>15</v>
      </c>
      <c r="E4" s="5">
        <v>0</v>
      </c>
      <c r="F4" s="5">
        <v>0</v>
      </c>
      <c r="G4" s="5">
        <v>0</v>
      </c>
      <c r="H4" s="5">
        <v>3</v>
      </c>
      <c r="I4" s="5">
        <v>0</v>
      </c>
      <c r="J4" s="5">
        <v>0</v>
      </c>
      <c r="K4" s="5">
        <v>0</v>
      </c>
      <c r="L4" s="5">
        <v>0</v>
      </c>
      <c r="M4" s="7">
        <f>N4/SUM(C4:L4)</f>
        <v>1.4408068518370286E-3</v>
      </c>
      <c r="N4" s="1">
        <f>SUM(D4:L4)</f>
        <v>18</v>
      </c>
    </row>
    <row r="5" spans="1:14">
      <c r="A5" s="39"/>
      <c r="B5" s="5">
        <v>1</v>
      </c>
      <c r="C5" s="5">
        <v>140</v>
      </c>
      <c r="D5" s="2">
        <v>10238</v>
      </c>
      <c r="E5" s="5">
        <v>192</v>
      </c>
      <c r="F5" s="5">
        <v>8</v>
      </c>
      <c r="G5" s="5">
        <v>17</v>
      </c>
      <c r="H5" s="5">
        <v>1</v>
      </c>
      <c r="I5" s="5">
        <v>2</v>
      </c>
      <c r="J5" s="5">
        <v>0</v>
      </c>
      <c r="K5" s="5">
        <v>1</v>
      </c>
      <c r="L5" s="5">
        <v>0</v>
      </c>
      <c r="M5" s="7">
        <f t="shared" ref="M5:M12" si="0">N5/SUM(C5:L5)</f>
        <v>2.0851023681479383E-2</v>
      </c>
      <c r="N5" s="1">
        <f>SUM(E5:L5)</f>
        <v>221</v>
      </c>
    </row>
    <row r="6" spans="1:14">
      <c r="A6" s="39"/>
      <c r="B6" s="5">
        <v>2</v>
      </c>
      <c r="C6" s="5">
        <v>0</v>
      </c>
      <c r="D6" s="5">
        <v>433</v>
      </c>
      <c r="E6" s="2">
        <v>764</v>
      </c>
      <c r="F6" s="5">
        <v>3</v>
      </c>
      <c r="G6" s="5">
        <v>0</v>
      </c>
      <c r="H6" s="5">
        <v>0</v>
      </c>
      <c r="I6" s="5">
        <v>6</v>
      </c>
      <c r="J6" s="5">
        <v>0</v>
      </c>
      <c r="K6" s="5">
        <v>0</v>
      </c>
      <c r="L6" s="5">
        <v>0</v>
      </c>
      <c r="M6" s="7">
        <f t="shared" si="0"/>
        <v>7.462686567164179E-3</v>
      </c>
      <c r="N6" s="1">
        <f>SUM(F6:L6)</f>
        <v>9</v>
      </c>
    </row>
    <row r="7" spans="1:14">
      <c r="A7" s="39"/>
      <c r="B7" s="5">
        <v>3</v>
      </c>
      <c r="C7" s="5">
        <v>0</v>
      </c>
      <c r="D7" s="5">
        <v>46</v>
      </c>
      <c r="E7" s="5">
        <v>8</v>
      </c>
      <c r="F7" s="2">
        <v>448</v>
      </c>
      <c r="G7" s="5">
        <v>1</v>
      </c>
      <c r="H7" s="5">
        <v>0</v>
      </c>
      <c r="I7" s="5">
        <v>7</v>
      </c>
      <c r="J7" s="5">
        <v>3</v>
      </c>
      <c r="K7" s="5">
        <v>0</v>
      </c>
      <c r="L7" s="5">
        <v>0</v>
      </c>
      <c r="M7" s="7">
        <f t="shared" si="0"/>
        <v>2.1442495126705652E-2</v>
      </c>
      <c r="N7" s="1">
        <f>SUM(G7:L7)</f>
        <v>11</v>
      </c>
    </row>
    <row r="8" spans="1:14">
      <c r="A8" s="39"/>
      <c r="B8" s="5" t="s">
        <v>4</v>
      </c>
      <c r="C8" s="5">
        <v>0</v>
      </c>
      <c r="D8" s="5">
        <v>19</v>
      </c>
      <c r="E8" s="5">
        <v>1</v>
      </c>
      <c r="F8" s="5">
        <v>0</v>
      </c>
      <c r="G8" s="2">
        <v>70</v>
      </c>
      <c r="H8" s="5">
        <v>0</v>
      </c>
      <c r="I8" s="5">
        <v>0</v>
      </c>
      <c r="J8" s="5">
        <v>0</v>
      </c>
      <c r="K8" s="5">
        <v>1</v>
      </c>
      <c r="L8" s="5">
        <v>2</v>
      </c>
      <c r="M8" s="7">
        <f t="shared" si="0"/>
        <v>3.2258064516129031E-2</v>
      </c>
      <c r="N8" s="1">
        <f>SUM(H8:L8)</f>
        <v>3</v>
      </c>
    </row>
    <row r="9" spans="1:14">
      <c r="A9" s="39"/>
      <c r="B9" s="5" t="s">
        <v>3</v>
      </c>
      <c r="C9" s="5">
        <v>54</v>
      </c>
      <c r="D9" s="5">
        <v>0</v>
      </c>
      <c r="E9" s="5">
        <v>0</v>
      </c>
      <c r="F9" s="5">
        <v>0</v>
      </c>
      <c r="G9" s="5">
        <v>0</v>
      </c>
      <c r="H9" s="2">
        <v>0</v>
      </c>
      <c r="I9" s="5">
        <v>0</v>
      </c>
      <c r="J9" s="5">
        <v>0</v>
      </c>
      <c r="K9" s="5">
        <v>0</v>
      </c>
      <c r="L9" s="5">
        <v>0</v>
      </c>
      <c r="M9" s="7">
        <f t="shared" si="0"/>
        <v>0</v>
      </c>
      <c r="N9" s="1">
        <f>SUM(I9:L9)</f>
        <v>0</v>
      </c>
    </row>
    <row r="10" spans="1:14">
      <c r="A10" s="39"/>
      <c r="B10" s="5" t="s">
        <v>2</v>
      </c>
      <c r="C10" s="5">
        <v>0</v>
      </c>
      <c r="D10" s="5">
        <v>2</v>
      </c>
      <c r="E10" s="5">
        <v>8</v>
      </c>
      <c r="F10" s="5">
        <v>23</v>
      </c>
      <c r="G10" s="5">
        <v>0</v>
      </c>
      <c r="H10" s="5">
        <v>0</v>
      </c>
      <c r="I10" s="2">
        <v>3</v>
      </c>
      <c r="J10" s="5">
        <v>0</v>
      </c>
      <c r="K10" s="5">
        <v>0</v>
      </c>
      <c r="L10" s="5">
        <v>0</v>
      </c>
      <c r="M10" s="7">
        <f t="shared" si="0"/>
        <v>0</v>
      </c>
      <c r="N10" s="1">
        <f>SUM(J10:L10)</f>
        <v>0</v>
      </c>
    </row>
    <row r="11" spans="1:14">
      <c r="A11" s="39"/>
      <c r="B11" s="5">
        <v>4</v>
      </c>
      <c r="C11" s="5">
        <v>0</v>
      </c>
      <c r="D11" s="5">
        <v>0</v>
      </c>
      <c r="E11" s="5">
        <v>0</v>
      </c>
      <c r="F11" s="5">
        <v>6</v>
      </c>
      <c r="G11" s="5">
        <v>0</v>
      </c>
      <c r="H11" s="5">
        <v>0</v>
      </c>
      <c r="I11" s="5">
        <v>0</v>
      </c>
      <c r="J11" s="2">
        <v>0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4">
      <c r="A12" s="39"/>
      <c r="B12" s="5" t="s">
        <v>1</v>
      </c>
      <c r="C12" s="5">
        <v>0</v>
      </c>
      <c r="D12" s="5">
        <v>1</v>
      </c>
      <c r="E12" s="5">
        <v>0</v>
      </c>
      <c r="F12" s="5">
        <v>0</v>
      </c>
      <c r="G12" s="5">
        <v>4</v>
      </c>
      <c r="H12" s="5">
        <v>0</v>
      </c>
      <c r="I12" s="5">
        <v>0</v>
      </c>
      <c r="J12" s="5">
        <v>0</v>
      </c>
      <c r="K12" s="2">
        <v>0</v>
      </c>
      <c r="L12" s="5">
        <v>0</v>
      </c>
      <c r="M12" s="7">
        <f t="shared" si="0"/>
        <v>0</v>
      </c>
      <c r="N12" s="1">
        <f>SUM(L12)</f>
        <v>0</v>
      </c>
    </row>
    <row r="13" spans="1:14">
      <c r="A13" s="39"/>
      <c r="B13" s="5" t="s">
        <v>0</v>
      </c>
      <c r="C13" s="5">
        <v>0</v>
      </c>
      <c r="D13" s="5">
        <v>0</v>
      </c>
      <c r="E13" s="5">
        <v>0</v>
      </c>
      <c r="F13" s="5">
        <v>0</v>
      </c>
      <c r="G13" s="5">
        <v>5</v>
      </c>
      <c r="H13" s="5">
        <v>0</v>
      </c>
      <c r="I13" s="5">
        <v>0</v>
      </c>
      <c r="J13" s="5">
        <v>0</v>
      </c>
      <c r="K13" s="5">
        <v>0</v>
      </c>
      <c r="L13" s="2">
        <v>0</v>
      </c>
      <c r="M13" s="5" t="s">
        <v>9</v>
      </c>
      <c r="N13" s="5">
        <f>SUM(N4:N12)</f>
        <v>262</v>
      </c>
    </row>
    <row r="14" spans="1:14">
      <c r="A14" s="35" t="s">
        <v>8</v>
      </c>
      <c r="B14" s="35"/>
      <c r="C14" s="7">
        <f>C15/SUM(C4:C13)</f>
        <v>1.531296866366722E-2</v>
      </c>
      <c r="D14" s="7">
        <f t="shared" ref="D14:K14" si="1">D15/SUM(D4:D13)</f>
        <v>4.6587316347405615E-2</v>
      </c>
      <c r="E14" s="7">
        <f t="shared" si="1"/>
        <v>1.7471736896197326E-2</v>
      </c>
      <c r="F14" s="7">
        <f t="shared" si="1"/>
        <v>5.9426229508196718E-2</v>
      </c>
      <c r="G14" s="7">
        <f t="shared" si="1"/>
        <v>9.2783505154639179E-2</v>
      </c>
      <c r="H14" s="7">
        <f t="shared" si="1"/>
        <v>0</v>
      </c>
      <c r="I14" s="7">
        <f t="shared" si="1"/>
        <v>0</v>
      </c>
      <c r="J14" s="7">
        <f t="shared" si="1"/>
        <v>0</v>
      </c>
      <c r="K14" s="7">
        <f t="shared" si="1"/>
        <v>0</v>
      </c>
      <c r="L14" s="5" t="s">
        <v>9</v>
      </c>
      <c r="M14" s="4" t="s">
        <v>10</v>
      </c>
      <c r="N14" s="1" t="s">
        <v>11</v>
      </c>
    </row>
    <row r="15" spans="1:14">
      <c r="A15" s="35"/>
      <c r="B15" s="35"/>
      <c r="C15" s="1">
        <f>SUM(C5:C13)</f>
        <v>194</v>
      </c>
      <c r="D15" s="1">
        <f>SUM(D6:D13)</f>
        <v>501</v>
      </c>
      <c r="E15" s="1">
        <f>SUM(E7:E13)</f>
        <v>17</v>
      </c>
      <c r="F15" s="1">
        <f>SUM(F8:F13)</f>
        <v>29</v>
      </c>
      <c r="G15" s="1">
        <f>SUM(G9:G13)</f>
        <v>9</v>
      </c>
      <c r="H15" s="1">
        <f>SUM(H10:H13)</f>
        <v>0</v>
      </c>
      <c r="I15" s="1">
        <f>SUM(I11:I13)</f>
        <v>0</v>
      </c>
      <c r="J15" s="1">
        <f>SUM(J12:J13)</f>
        <v>0</v>
      </c>
      <c r="K15" s="1">
        <f>SUM(K13)</f>
        <v>0</v>
      </c>
      <c r="L15" s="5">
        <f>SUM(C15:K15)</f>
        <v>750</v>
      </c>
      <c r="M15" s="5">
        <f>SUM(L13,K12,J11,I10,H9,G8,F7,E6,D5,C4)</f>
        <v>23998</v>
      </c>
      <c r="N15" s="3">
        <f>M15/(L15+N13+M15)</f>
        <v>0.95953618552578968</v>
      </c>
    </row>
    <row r="16" spans="1:14">
      <c r="A16" s="36" t="s">
        <v>19</v>
      </c>
      <c r="B16" s="36"/>
      <c r="C16" s="8">
        <v>0.94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:N1"/>
    <mergeCell ref="A2:B3"/>
    <mergeCell ref="C2:L2"/>
    <mergeCell ref="M2:N3"/>
    <mergeCell ref="A4:A13"/>
    <mergeCell ref="A14:B1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6853-C15E-4F00-83CA-D5EE99B3DDD3}">
  <sheetPr codeName="Planilha10"/>
  <dimension ref="A1:N16"/>
  <sheetViews>
    <sheetView workbookViewId="0">
      <selection activeCell="N13" sqref="N13"/>
    </sheetView>
  </sheetViews>
  <sheetFormatPr defaultRowHeight="15"/>
  <sheetData>
    <row r="1" spans="1:14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4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4">
      <c r="A4" s="39" t="s">
        <v>6</v>
      </c>
      <c r="B4" s="5">
        <v>0</v>
      </c>
      <c r="C4" s="2">
        <v>12482</v>
      </c>
      <c r="D4" s="5">
        <v>11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7">
        <f>N4/SUM(C4:L4)</f>
        <v>8.804930761226287E-4</v>
      </c>
      <c r="N4" s="1">
        <f>SUM(D4:L4)</f>
        <v>11</v>
      </c>
    </row>
    <row r="5" spans="1:14">
      <c r="A5" s="39"/>
      <c r="B5" s="5">
        <v>1</v>
      </c>
      <c r="C5" s="5">
        <v>123</v>
      </c>
      <c r="D5" s="2">
        <v>10276</v>
      </c>
      <c r="E5" s="5">
        <v>181</v>
      </c>
      <c r="F5" s="5">
        <v>5</v>
      </c>
      <c r="G5" s="5">
        <v>12</v>
      </c>
      <c r="H5" s="5">
        <v>0</v>
      </c>
      <c r="I5" s="5">
        <v>2</v>
      </c>
      <c r="J5" s="5">
        <v>0</v>
      </c>
      <c r="K5" s="5">
        <v>0</v>
      </c>
      <c r="L5" s="5">
        <v>0</v>
      </c>
      <c r="M5" s="7">
        <f t="shared" ref="M5:M12" si="0">N5/SUM(C5:L5)</f>
        <v>1.8869704689121615E-2</v>
      </c>
      <c r="N5" s="1">
        <f>SUM(E5:L5)</f>
        <v>200</v>
      </c>
    </row>
    <row r="6" spans="1:14">
      <c r="A6" s="39"/>
      <c r="B6" s="5">
        <v>2</v>
      </c>
      <c r="C6" s="5">
        <v>0</v>
      </c>
      <c r="D6" s="5">
        <v>433</v>
      </c>
      <c r="E6" s="2">
        <v>761</v>
      </c>
      <c r="F6" s="5">
        <v>5</v>
      </c>
      <c r="G6" s="5">
        <v>0</v>
      </c>
      <c r="H6" s="5">
        <v>0</v>
      </c>
      <c r="I6" s="5">
        <v>7</v>
      </c>
      <c r="J6" s="5">
        <v>0</v>
      </c>
      <c r="K6" s="5">
        <v>0</v>
      </c>
      <c r="L6" s="5">
        <v>0</v>
      </c>
      <c r="M6" s="7">
        <f t="shared" si="0"/>
        <v>9.9502487562189053E-3</v>
      </c>
      <c r="N6" s="1">
        <f>SUM(F6:L6)</f>
        <v>12</v>
      </c>
    </row>
    <row r="7" spans="1:14">
      <c r="A7" s="39"/>
      <c r="B7" s="5">
        <v>3</v>
      </c>
      <c r="C7" s="5">
        <v>0</v>
      </c>
      <c r="D7" s="5">
        <v>40</v>
      </c>
      <c r="E7" s="5">
        <v>8</v>
      </c>
      <c r="F7" s="2">
        <v>454</v>
      </c>
      <c r="G7" s="5">
        <v>1</v>
      </c>
      <c r="H7" s="5">
        <v>0</v>
      </c>
      <c r="I7" s="5">
        <v>8</v>
      </c>
      <c r="J7" s="5">
        <v>2</v>
      </c>
      <c r="K7" s="5">
        <v>0</v>
      </c>
      <c r="L7" s="5">
        <v>0</v>
      </c>
      <c r="M7" s="7">
        <f t="shared" si="0"/>
        <v>2.1442495126705652E-2</v>
      </c>
      <c r="N7" s="1">
        <f>SUM(G7:L7)</f>
        <v>11</v>
      </c>
    </row>
    <row r="8" spans="1:14">
      <c r="A8" s="39"/>
      <c r="B8" s="5" t="s">
        <v>4</v>
      </c>
      <c r="C8" s="5">
        <v>0</v>
      </c>
      <c r="D8" s="5">
        <v>8</v>
      </c>
      <c r="E8" s="5">
        <v>0</v>
      </c>
      <c r="F8" s="5">
        <v>0</v>
      </c>
      <c r="G8" s="2">
        <v>85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7">
        <f t="shared" si="0"/>
        <v>0</v>
      </c>
      <c r="N8" s="1">
        <f>SUM(H8:L8)</f>
        <v>0</v>
      </c>
    </row>
    <row r="9" spans="1:14">
      <c r="A9" s="39"/>
      <c r="B9" s="5" t="s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2">
        <v>51</v>
      </c>
      <c r="I9" s="5">
        <v>0</v>
      </c>
      <c r="J9" s="5">
        <v>0</v>
      </c>
      <c r="K9" s="5">
        <v>3</v>
      </c>
      <c r="L9" s="5">
        <v>0</v>
      </c>
      <c r="M9" s="7">
        <f t="shared" si="0"/>
        <v>5.5555555555555552E-2</v>
      </c>
      <c r="N9" s="1">
        <f>SUM(I9:L9)</f>
        <v>3</v>
      </c>
    </row>
    <row r="10" spans="1:14">
      <c r="A10" s="39"/>
      <c r="B10" s="5" t="s">
        <v>2</v>
      </c>
      <c r="C10" s="5">
        <v>0</v>
      </c>
      <c r="D10" s="5">
        <v>2</v>
      </c>
      <c r="E10" s="5">
        <v>7</v>
      </c>
      <c r="F10" s="5">
        <v>24</v>
      </c>
      <c r="G10" s="5">
        <v>0</v>
      </c>
      <c r="H10" s="5">
        <v>0</v>
      </c>
      <c r="I10" s="2">
        <v>3</v>
      </c>
      <c r="J10" s="5">
        <v>0</v>
      </c>
      <c r="K10" s="5">
        <v>0</v>
      </c>
      <c r="L10" s="5">
        <v>0</v>
      </c>
      <c r="M10" s="7">
        <f t="shared" si="0"/>
        <v>0</v>
      </c>
      <c r="N10" s="1">
        <f>SUM(J10:L10)</f>
        <v>0</v>
      </c>
    </row>
    <row r="11" spans="1:14">
      <c r="A11" s="39"/>
      <c r="B11" s="5">
        <v>4</v>
      </c>
      <c r="C11" s="5">
        <v>0</v>
      </c>
      <c r="D11" s="5">
        <v>0</v>
      </c>
      <c r="E11" s="5">
        <v>0</v>
      </c>
      <c r="F11" s="5">
        <v>6</v>
      </c>
      <c r="G11" s="5">
        <v>0</v>
      </c>
      <c r="H11" s="5">
        <v>0</v>
      </c>
      <c r="I11" s="5">
        <v>0</v>
      </c>
      <c r="J11" s="2">
        <v>0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4">
      <c r="A12" s="39"/>
      <c r="B12" s="5" t="s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2">
        <v>3</v>
      </c>
      <c r="L12" s="5">
        <v>1</v>
      </c>
      <c r="M12" s="7">
        <f t="shared" si="0"/>
        <v>0.2</v>
      </c>
      <c r="N12" s="1">
        <f>SUM(L12)</f>
        <v>1</v>
      </c>
    </row>
    <row r="13" spans="1:14">
      <c r="A13" s="39"/>
      <c r="B13" s="5" t="s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2">
        <v>5</v>
      </c>
      <c r="M13" s="5" t="s">
        <v>9</v>
      </c>
      <c r="N13" s="5">
        <f>SUM(N4:N12)</f>
        <v>238</v>
      </c>
    </row>
    <row r="14" spans="1:14">
      <c r="A14" s="35" t="s">
        <v>8</v>
      </c>
      <c r="B14" s="35"/>
      <c r="C14" s="7">
        <f>C15/SUM(C4:C13)</f>
        <v>9.7580325267750886E-3</v>
      </c>
      <c r="D14" s="7">
        <f t="shared" ref="D14:K14" si="1">D15/SUM(D4:D13)</f>
        <v>4.4846796657381616E-2</v>
      </c>
      <c r="E14" s="7">
        <f t="shared" si="1"/>
        <v>1.5673981191222569E-2</v>
      </c>
      <c r="F14" s="7">
        <f t="shared" si="1"/>
        <v>6.0728744939271252E-2</v>
      </c>
      <c r="G14" s="7">
        <f t="shared" si="1"/>
        <v>0</v>
      </c>
      <c r="H14" s="7">
        <f t="shared" si="1"/>
        <v>1.9230769230769232E-2</v>
      </c>
      <c r="I14" s="7">
        <f t="shared" si="1"/>
        <v>0</v>
      </c>
      <c r="J14" s="7">
        <f t="shared" si="1"/>
        <v>0</v>
      </c>
      <c r="K14" s="7">
        <f t="shared" si="1"/>
        <v>0</v>
      </c>
      <c r="L14" s="5" t="s">
        <v>9</v>
      </c>
      <c r="M14" s="4" t="s">
        <v>10</v>
      </c>
      <c r="N14" s="1" t="s">
        <v>11</v>
      </c>
    </row>
    <row r="15" spans="1:14">
      <c r="A15" s="35"/>
      <c r="B15" s="35"/>
      <c r="C15" s="1">
        <f>SUM(C5:C13)</f>
        <v>123</v>
      </c>
      <c r="D15" s="1">
        <f>SUM(D6:D13)</f>
        <v>483</v>
      </c>
      <c r="E15" s="1">
        <f>SUM(E7:E13)</f>
        <v>15</v>
      </c>
      <c r="F15" s="1">
        <f>SUM(F8:F13)</f>
        <v>30</v>
      </c>
      <c r="G15" s="1">
        <f>SUM(G9:G13)</f>
        <v>0</v>
      </c>
      <c r="H15" s="1">
        <f>SUM(H10:H13)</f>
        <v>1</v>
      </c>
      <c r="I15" s="1">
        <f>SUM(I11:I13)</f>
        <v>0</v>
      </c>
      <c r="J15" s="1">
        <f>SUM(J12:J13)</f>
        <v>0</v>
      </c>
      <c r="K15" s="1">
        <f>SUM(K13)</f>
        <v>0</v>
      </c>
      <c r="L15" s="5">
        <f>SUM(C15:K15)</f>
        <v>652</v>
      </c>
      <c r="M15" s="5">
        <f>SUM(L13,K12,J11,I10,H9,G8,F7,E6,D5,C4)</f>
        <v>24120</v>
      </c>
      <c r="N15" s="3">
        <f>M15/(L15+N13+M15)</f>
        <v>0.96441423430627748</v>
      </c>
    </row>
    <row r="16" spans="1:14">
      <c r="A16" s="36" t="s">
        <v>19</v>
      </c>
      <c r="B16" s="36"/>
      <c r="C16" s="8">
        <v>0.98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:N1"/>
    <mergeCell ref="A2:B3"/>
    <mergeCell ref="C2:L2"/>
    <mergeCell ref="M2:N3"/>
    <mergeCell ref="A4:A13"/>
    <mergeCell ref="A14:B1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4CB5-C482-47B9-9147-9565AD900E9A}">
  <sheetPr codeName="Planilha11"/>
  <dimension ref="A1:N16"/>
  <sheetViews>
    <sheetView workbookViewId="0">
      <selection activeCell="N13" sqref="N13"/>
    </sheetView>
  </sheetViews>
  <sheetFormatPr defaultRowHeight="15"/>
  <sheetData>
    <row r="1" spans="1:14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4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4">
      <c r="A4" s="39" t="s">
        <v>6</v>
      </c>
      <c r="B4" s="5">
        <v>0</v>
      </c>
      <c r="C4" s="2">
        <v>501209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7">
        <f>N4/SUM(C4:L4)</f>
        <v>0</v>
      </c>
      <c r="N4" s="1">
        <f>SUM(D4:L4)</f>
        <v>0</v>
      </c>
    </row>
    <row r="5" spans="1:14">
      <c r="A5" s="39"/>
      <c r="B5" s="5">
        <v>1</v>
      </c>
      <c r="C5" s="5">
        <v>0</v>
      </c>
      <c r="D5" s="2">
        <v>422498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7">
        <f t="shared" ref="M5:M12" si="0">N5/SUM(C5:L5)</f>
        <v>0</v>
      </c>
      <c r="N5" s="1">
        <f>SUM(E5:L5)</f>
        <v>0</v>
      </c>
    </row>
    <row r="6" spans="1:14">
      <c r="A6" s="39"/>
      <c r="B6" s="5">
        <v>2</v>
      </c>
      <c r="C6" s="5">
        <v>0</v>
      </c>
      <c r="D6" s="5">
        <v>0</v>
      </c>
      <c r="E6" s="2">
        <v>47622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7">
        <f t="shared" si="0"/>
        <v>0</v>
      </c>
      <c r="N6" s="1">
        <f>SUM(F6:L6)</f>
        <v>0</v>
      </c>
    </row>
    <row r="7" spans="1:14">
      <c r="A7" s="39"/>
      <c r="B7" s="5">
        <v>3</v>
      </c>
      <c r="C7" s="5">
        <v>0</v>
      </c>
      <c r="D7" s="5">
        <v>0</v>
      </c>
      <c r="E7" s="5">
        <v>0</v>
      </c>
      <c r="F7" s="2">
        <v>21121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7">
        <f t="shared" si="0"/>
        <v>0</v>
      </c>
      <c r="N7" s="1">
        <f>SUM(G7:L7)</f>
        <v>0</v>
      </c>
    </row>
    <row r="8" spans="1:14">
      <c r="A8" s="39"/>
      <c r="B8" s="5" t="s">
        <v>4</v>
      </c>
      <c r="C8" s="5">
        <v>0</v>
      </c>
      <c r="D8" s="5">
        <v>0</v>
      </c>
      <c r="E8" s="5">
        <v>0</v>
      </c>
      <c r="F8" s="5">
        <v>0</v>
      </c>
      <c r="G8" s="2">
        <v>3885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7">
        <f t="shared" si="0"/>
        <v>0</v>
      </c>
      <c r="N8" s="1">
        <f>SUM(H8:L8)</f>
        <v>0</v>
      </c>
    </row>
    <row r="9" spans="1:14">
      <c r="A9" s="39"/>
      <c r="B9" s="5" t="s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2">
        <v>1994</v>
      </c>
      <c r="I9" s="5">
        <v>0</v>
      </c>
      <c r="J9" s="5">
        <v>0</v>
      </c>
      <c r="K9" s="5">
        <v>2</v>
      </c>
      <c r="L9" s="5">
        <v>0</v>
      </c>
      <c r="M9" s="7">
        <f t="shared" si="0"/>
        <v>1.002004008016032E-3</v>
      </c>
      <c r="N9" s="1">
        <f>SUM(I9:L9)</f>
        <v>2</v>
      </c>
    </row>
    <row r="10" spans="1:14">
      <c r="A10" s="39"/>
      <c r="B10" s="5" t="s">
        <v>2</v>
      </c>
      <c r="C10" s="5">
        <v>0</v>
      </c>
      <c r="D10" s="5">
        <v>0</v>
      </c>
      <c r="E10" s="5">
        <v>2</v>
      </c>
      <c r="F10" s="5">
        <v>2</v>
      </c>
      <c r="G10" s="5">
        <v>0</v>
      </c>
      <c r="H10" s="5">
        <v>0</v>
      </c>
      <c r="I10" s="2">
        <v>1420</v>
      </c>
      <c r="J10" s="5">
        <v>0</v>
      </c>
      <c r="K10" s="5">
        <v>0</v>
      </c>
      <c r="L10" s="5">
        <v>0</v>
      </c>
      <c r="M10" s="7">
        <f t="shared" si="0"/>
        <v>0</v>
      </c>
      <c r="N10" s="1">
        <f>SUM(J10:L10)</f>
        <v>0</v>
      </c>
    </row>
    <row r="11" spans="1:14">
      <c r="A11" s="39"/>
      <c r="B11" s="5">
        <v>4</v>
      </c>
      <c r="C11" s="5">
        <v>0</v>
      </c>
      <c r="D11" s="5">
        <v>0</v>
      </c>
      <c r="E11" s="5">
        <v>0</v>
      </c>
      <c r="F11" s="5">
        <v>33</v>
      </c>
      <c r="G11" s="5">
        <v>0</v>
      </c>
      <c r="H11" s="5">
        <v>0</v>
      </c>
      <c r="I11" s="5">
        <v>3</v>
      </c>
      <c r="J11" s="2">
        <v>194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4">
      <c r="A12" s="39"/>
      <c r="B12" s="5" t="s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4</v>
      </c>
      <c r="I12" s="5">
        <v>0</v>
      </c>
      <c r="J12" s="5">
        <v>0</v>
      </c>
      <c r="K12" s="2">
        <v>8</v>
      </c>
      <c r="L12" s="5">
        <v>0</v>
      </c>
      <c r="M12" s="7">
        <f t="shared" si="0"/>
        <v>0</v>
      </c>
      <c r="N12" s="1">
        <f>SUM(L12)</f>
        <v>0</v>
      </c>
    </row>
    <row r="13" spans="1:14">
      <c r="A13" s="39"/>
      <c r="B13" s="5" t="s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2</v>
      </c>
      <c r="I13" s="5">
        <v>0</v>
      </c>
      <c r="J13" s="5">
        <v>0</v>
      </c>
      <c r="K13" s="5">
        <v>0</v>
      </c>
      <c r="L13" s="2">
        <v>1</v>
      </c>
      <c r="M13" s="5" t="s">
        <v>9</v>
      </c>
      <c r="N13" s="5">
        <f>SUM(N4:N12)</f>
        <v>2</v>
      </c>
    </row>
    <row r="14" spans="1:14">
      <c r="A14" s="35" t="s">
        <v>8</v>
      </c>
      <c r="B14" s="35"/>
      <c r="C14" s="7">
        <f>C15/SUM(C4:C13)</f>
        <v>0</v>
      </c>
      <c r="D14" s="7">
        <f t="shared" ref="D14:K14" si="1">D15/SUM(D4:D13)</f>
        <v>0</v>
      </c>
      <c r="E14" s="7">
        <f t="shared" si="1"/>
        <v>4.1995632454224761E-5</v>
      </c>
      <c r="F14" s="7">
        <f t="shared" si="1"/>
        <v>1.6543770088863678E-3</v>
      </c>
      <c r="G14" s="7">
        <f t="shared" si="1"/>
        <v>0</v>
      </c>
      <c r="H14" s="7">
        <f t="shared" si="1"/>
        <v>3.0000000000000001E-3</v>
      </c>
      <c r="I14" s="7">
        <f t="shared" si="1"/>
        <v>2.1082220660576245E-3</v>
      </c>
      <c r="J14" s="7">
        <f t="shared" si="1"/>
        <v>0</v>
      </c>
      <c r="K14" s="7">
        <f t="shared" si="1"/>
        <v>0</v>
      </c>
      <c r="L14" s="5" t="s">
        <v>9</v>
      </c>
      <c r="M14" s="4" t="s">
        <v>10</v>
      </c>
      <c r="N14" s="1" t="s">
        <v>11</v>
      </c>
    </row>
    <row r="15" spans="1:14">
      <c r="A15" s="35"/>
      <c r="B15" s="35"/>
      <c r="C15" s="1">
        <f>SUM(C5:C13)</f>
        <v>0</v>
      </c>
      <c r="D15" s="1">
        <f>SUM(D6:D13)</f>
        <v>0</v>
      </c>
      <c r="E15" s="1">
        <f>SUM(E7:E13)</f>
        <v>2</v>
      </c>
      <c r="F15" s="1">
        <f>SUM(F8:F13)</f>
        <v>35</v>
      </c>
      <c r="G15" s="1">
        <f>SUM(G9:G13)</f>
        <v>0</v>
      </c>
      <c r="H15" s="1">
        <f>SUM(H10:H13)</f>
        <v>6</v>
      </c>
      <c r="I15" s="1">
        <f>SUM(I11:I13)</f>
        <v>3</v>
      </c>
      <c r="J15" s="1">
        <f>SUM(J12:J13)</f>
        <v>0</v>
      </c>
      <c r="K15" s="1">
        <f>SUM(K13)</f>
        <v>0</v>
      </c>
      <c r="L15" s="5">
        <f>SUM(C15:K15)</f>
        <v>46</v>
      </c>
      <c r="M15" s="5">
        <f>SUM(L13,K12,J11,I10,H9,G8,F7,E6,D5,C4)</f>
        <v>999952</v>
      </c>
      <c r="N15" s="3">
        <f>M15/(L15+N13+M15)</f>
        <v>0.99995199999999995</v>
      </c>
    </row>
    <row r="16" spans="1:14">
      <c r="A16" s="36" t="s">
        <v>19</v>
      </c>
      <c r="B16" s="36"/>
      <c r="C16" s="8">
        <v>157.80000000000001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:N1"/>
    <mergeCell ref="A2:B3"/>
    <mergeCell ref="C2:L2"/>
    <mergeCell ref="M2:N3"/>
    <mergeCell ref="A4:A13"/>
    <mergeCell ref="A14:B1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013E-A6B9-4862-8A65-A64F09D76BE8}">
  <sheetPr codeName="Planilha2"/>
  <dimension ref="A1:N16"/>
  <sheetViews>
    <sheetView workbookViewId="0">
      <selection activeCell="L15" sqref="L15"/>
    </sheetView>
  </sheetViews>
  <sheetFormatPr defaultRowHeight="15"/>
  <sheetData>
    <row r="1" spans="1:14">
      <c r="A1" s="38" t="s">
        <v>20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4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4">
      <c r="A4" s="39" t="s">
        <v>6</v>
      </c>
      <c r="B4" s="5">
        <v>0</v>
      </c>
      <c r="C4" s="2">
        <v>12425</v>
      </c>
      <c r="D4" s="5">
        <v>68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7">
        <f>N4/SUM(C4:L4)</f>
        <v>5.4430481069398864E-3</v>
      </c>
      <c r="N4" s="1">
        <f>SUM(D4:L4)</f>
        <v>68</v>
      </c>
    </row>
    <row r="5" spans="1:14">
      <c r="A5" s="39"/>
      <c r="B5" s="5">
        <v>1</v>
      </c>
      <c r="C5" s="5">
        <v>10557</v>
      </c>
      <c r="D5" s="2">
        <v>42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7">
        <f t="shared" ref="M5:M12" si="0">N5/SUM(C5:L5)</f>
        <v>0</v>
      </c>
      <c r="N5" s="1">
        <f>SUM(E5:L5)</f>
        <v>0</v>
      </c>
    </row>
    <row r="6" spans="1:14">
      <c r="A6" s="39"/>
      <c r="B6" s="5">
        <v>2</v>
      </c>
      <c r="C6" s="5">
        <v>1201</v>
      </c>
      <c r="D6" s="5">
        <v>5</v>
      </c>
      <c r="E6" s="2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7">
        <f t="shared" si="0"/>
        <v>0</v>
      </c>
      <c r="N6" s="1">
        <f>SUM(F6:L6)</f>
        <v>0</v>
      </c>
    </row>
    <row r="7" spans="1:14">
      <c r="A7" s="39"/>
      <c r="B7" s="5">
        <v>3</v>
      </c>
      <c r="C7" s="5">
        <v>510</v>
      </c>
      <c r="D7" s="5">
        <v>3</v>
      </c>
      <c r="E7" s="5">
        <v>0</v>
      </c>
      <c r="F7" s="2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7">
        <f t="shared" si="0"/>
        <v>0</v>
      </c>
      <c r="N7" s="1">
        <f>SUM(G7:L7)</f>
        <v>0</v>
      </c>
    </row>
    <row r="8" spans="1:14">
      <c r="A8" s="39"/>
      <c r="B8" s="5" t="s">
        <v>4</v>
      </c>
      <c r="C8" s="5">
        <v>93</v>
      </c>
      <c r="D8" s="5">
        <v>0</v>
      </c>
      <c r="E8" s="5">
        <v>0</v>
      </c>
      <c r="F8" s="5">
        <v>0</v>
      </c>
      <c r="G8" s="2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7">
        <f t="shared" si="0"/>
        <v>0</v>
      </c>
      <c r="N8" s="1">
        <f>SUM(H8:L8)</f>
        <v>0</v>
      </c>
    </row>
    <row r="9" spans="1:14">
      <c r="A9" s="39"/>
      <c r="B9" s="5" t="s">
        <v>3</v>
      </c>
      <c r="C9" s="5">
        <v>52</v>
      </c>
      <c r="D9" s="5">
        <v>2</v>
      </c>
      <c r="E9" s="5">
        <v>0</v>
      </c>
      <c r="F9" s="5">
        <v>0</v>
      </c>
      <c r="G9" s="5">
        <v>0</v>
      </c>
      <c r="H9" s="2">
        <v>0</v>
      </c>
      <c r="I9" s="5">
        <v>0</v>
      </c>
      <c r="J9" s="5">
        <v>0</v>
      </c>
      <c r="K9" s="5">
        <v>0</v>
      </c>
      <c r="L9" s="5">
        <v>0</v>
      </c>
      <c r="M9" s="7">
        <f t="shared" si="0"/>
        <v>0</v>
      </c>
      <c r="N9" s="1">
        <f>SUM(I9:L9)</f>
        <v>0</v>
      </c>
    </row>
    <row r="10" spans="1:14">
      <c r="A10" s="39"/>
      <c r="B10" s="5" t="s">
        <v>2</v>
      </c>
      <c r="C10" s="5">
        <v>36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2">
        <v>0</v>
      </c>
      <c r="J10" s="5">
        <v>0</v>
      </c>
      <c r="K10" s="5">
        <v>0</v>
      </c>
      <c r="L10" s="5">
        <v>0</v>
      </c>
      <c r="M10" s="7">
        <f t="shared" si="0"/>
        <v>0</v>
      </c>
      <c r="N10" s="1">
        <f>SUM(J10:L10)</f>
        <v>0</v>
      </c>
    </row>
    <row r="11" spans="1:14">
      <c r="A11" s="39"/>
      <c r="B11" s="5">
        <v>4</v>
      </c>
      <c r="C11" s="5">
        <v>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2">
        <v>0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4">
      <c r="A12" s="39"/>
      <c r="B12" s="5" t="s">
        <v>1</v>
      </c>
      <c r="C12" s="5">
        <v>5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2">
        <v>0</v>
      </c>
      <c r="L12" s="5">
        <v>0</v>
      </c>
      <c r="M12" s="7">
        <f t="shared" si="0"/>
        <v>0</v>
      </c>
      <c r="N12" s="1">
        <f>SUM(L12)</f>
        <v>0</v>
      </c>
    </row>
    <row r="13" spans="1:14">
      <c r="A13" s="39"/>
      <c r="B13" s="5" t="s">
        <v>0</v>
      </c>
      <c r="C13" s="5">
        <v>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2">
        <v>0</v>
      </c>
      <c r="M13" s="5" t="s">
        <v>9</v>
      </c>
      <c r="N13" s="5">
        <f>SUM(N4:N12)</f>
        <v>68</v>
      </c>
    </row>
    <row r="14" spans="1:14">
      <c r="A14" s="35" t="s">
        <v>8</v>
      </c>
      <c r="B14" s="35"/>
      <c r="C14" s="7">
        <f>C15/SUM(C4:C13)</f>
        <v>0.50080353555644841</v>
      </c>
      <c r="D14" s="7">
        <f t="shared" ref="D14" si="1">D15/SUM(D4:D13)</f>
        <v>8.3333333333333329E-2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5" t="s">
        <v>9</v>
      </c>
      <c r="M14" s="4" t="s">
        <v>10</v>
      </c>
      <c r="N14" s="1" t="s">
        <v>11</v>
      </c>
    </row>
    <row r="15" spans="1:14">
      <c r="A15" s="35"/>
      <c r="B15" s="35"/>
      <c r="C15" s="1">
        <f>SUM(C5:C13)</f>
        <v>12465</v>
      </c>
      <c r="D15" s="1">
        <f>SUM(D6:D13)</f>
        <v>10</v>
      </c>
      <c r="E15" s="1">
        <f>SUM(E7:E13)</f>
        <v>0</v>
      </c>
      <c r="F15" s="1">
        <f>SUM(F8:F13)</f>
        <v>0</v>
      </c>
      <c r="G15" s="1">
        <f>SUM(G9:G13)</f>
        <v>0</v>
      </c>
      <c r="H15" s="1">
        <f>SUM(H10:H13)</f>
        <v>0</v>
      </c>
      <c r="I15" s="1">
        <f>SUM(I11:I13)</f>
        <v>0</v>
      </c>
      <c r="J15" s="1">
        <f>SUM(J12:J13)</f>
        <v>0</v>
      </c>
      <c r="K15" s="1">
        <f>SUM(K13)</f>
        <v>0</v>
      </c>
      <c r="L15" s="5">
        <f>SUM(C15:K15)</f>
        <v>12475</v>
      </c>
      <c r="M15" s="5">
        <f>SUM(L13,K12,J11,I10,H9,G8,F7,E6,D5,C4)</f>
        <v>12467</v>
      </c>
      <c r="N15" s="3">
        <f>M15/(L15+N13+M15)</f>
        <v>0.49848060775689723</v>
      </c>
    </row>
    <row r="16" spans="1:14">
      <c r="A16" s="36" t="s">
        <v>19</v>
      </c>
      <c r="B16" s="36"/>
      <c r="C16" s="8">
        <v>0.02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:N1"/>
    <mergeCell ref="A2:B3"/>
    <mergeCell ref="C2:L2"/>
    <mergeCell ref="M2:N3"/>
    <mergeCell ref="A4:A13"/>
    <mergeCell ref="A14:B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F2E1-B192-4FF2-9098-BC1110F78A55}">
  <sheetPr codeName="Planilha3"/>
  <dimension ref="A1:N16"/>
  <sheetViews>
    <sheetView workbookViewId="0">
      <selection activeCell="L15" sqref="L15"/>
    </sheetView>
  </sheetViews>
  <sheetFormatPr defaultRowHeight="15"/>
  <sheetData>
    <row r="1" spans="1:14">
      <c r="A1" s="38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5" t="s">
        <v>6</v>
      </c>
      <c r="B2" s="35"/>
      <c r="C2" s="38" t="s">
        <v>5</v>
      </c>
      <c r="D2" s="38"/>
      <c r="E2" s="38"/>
      <c r="F2" s="38"/>
      <c r="G2" s="38"/>
      <c r="H2" s="38"/>
      <c r="I2" s="38"/>
      <c r="J2" s="38"/>
      <c r="K2" s="38"/>
      <c r="L2" s="38"/>
      <c r="M2" s="33" t="s">
        <v>7</v>
      </c>
      <c r="N2" s="33"/>
    </row>
    <row r="3" spans="1:14">
      <c r="A3" s="35"/>
      <c r="B3" s="35"/>
      <c r="C3" s="5">
        <v>0</v>
      </c>
      <c r="D3" s="5">
        <v>1</v>
      </c>
      <c r="E3" s="5">
        <v>2</v>
      </c>
      <c r="F3" s="5">
        <v>3</v>
      </c>
      <c r="G3" s="5" t="s">
        <v>4</v>
      </c>
      <c r="H3" s="5" t="s">
        <v>3</v>
      </c>
      <c r="I3" s="5" t="s">
        <v>2</v>
      </c>
      <c r="J3" s="5">
        <v>4</v>
      </c>
      <c r="K3" s="5" t="s">
        <v>1</v>
      </c>
      <c r="L3" s="5" t="s">
        <v>0</v>
      </c>
      <c r="M3" s="33"/>
      <c r="N3" s="33"/>
    </row>
    <row r="4" spans="1:14">
      <c r="A4" s="39" t="s">
        <v>6</v>
      </c>
      <c r="B4" s="5">
        <v>0</v>
      </c>
      <c r="C4" s="2">
        <v>9988</v>
      </c>
      <c r="D4" s="5">
        <v>2497</v>
      </c>
      <c r="E4" s="5">
        <v>0</v>
      </c>
      <c r="F4" s="5">
        <v>4</v>
      </c>
      <c r="G4" s="5">
        <v>0</v>
      </c>
      <c r="H4" s="5">
        <v>0</v>
      </c>
      <c r="I4" s="5">
        <v>0</v>
      </c>
      <c r="J4" s="5">
        <v>0</v>
      </c>
      <c r="K4" s="5">
        <v>4</v>
      </c>
      <c r="L4" s="5">
        <v>0</v>
      </c>
      <c r="M4" s="7">
        <f>N4/SUM(C4:L4)</f>
        <v>0.20051228688065317</v>
      </c>
      <c r="N4" s="1">
        <f>SUM(D4:L4)</f>
        <v>2505</v>
      </c>
    </row>
    <row r="5" spans="1:14">
      <c r="A5" s="39"/>
      <c r="B5" s="5">
        <v>1</v>
      </c>
      <c r="C5" s="5">
        <v>5696</v>
      </c>
      <c r="D5" s="2">
        <v>4708</v>
      </c>
      <c r="E5" s="5">
        <v>47</v>
      </c>
      <c r="F5" s="5">
        <v>71</v>
      </c>
      <c r="G5" s="5">
        <v>32</v>
      </c>
      <c r="H5" s="5">
        <v>0</v>
      </c>
      <c r="I5" s="5">
        <v>0</v>
      </c>
      <c r="J5" s="5">
        <v>0</v>
      </c>
      <c r="K5" s="5">
        <v>37</v>
      </c>
      <c r="L5" s="5">
        <v>8</v>
      </c>
      <c r="M5" s="7">
        <f t="shared" ref="M5:M12" si="0">N5/SUM(C5:L5)</f>
        <v>1.8397962071893575E-2</v>
      </c>
      <c r="N5" s="1">
        <f>SUM(E5:L5)</f>
        <v>195</v>
      </c>
    </row>
    <row r="6" spans="1:14">
      <c r="A6" s="39"/>
      <c r="B6" s="5">
        <v>2</v>
      </c>
      <c r="C6" s="5">
        <v>444</v>
      </c>
      <c r="D6" s="5">
        <v>660</v>
      </c>
      <c r="E6" s="2">
        <v>27</v>
      </c>
      <c r="F6" s="5">
        <v>36</v>
      </c>
      <c r="G6" s="5">
        <v>29</v>
      </c>
      <c r="H6" s="5">
        <v>0</v>
      </c>
      <c r="I6" s="5">
        <v>0</v>
      </c>
      <c r="J6" s="5">
        <v>0</v>
      </c>
      <c r="K6" s="5">
        <v>10</v>
      </c>
      <c r="L6" s="5">
        <v>0</v>
      </c>
      <c r="M6" s="7">
        <f t="shared" si="0"/>
        <v>6.2189054726368161E-2</v>
      </c>
      <c r="N6" s="1">
        <f>SUM(F6:L6)</f>
        <v>75</v>
      </c>
    </row>
    <row r="7" spans="1:14">
      <c r="A7" s="39"/>
      <c r="B7" s="5">
        <v>3</v>
      </c>
      <c r="C7" s="5">
        <v>81</v>
      </c>
      <c r="D7" s="5">
        <v>378</v>
      </c>
      <c r="E7" s="5">
        <v>7</v>
      </c>
      <c r="F7" s="2">
        <v>19</v>
      </c>
      <c r="G7" s="5">
        <v>21</v>
      </c>
      <c r="H7" s="5">
        <v>0</v>
      </c>
      <c r="I7" s="5">
        <v>0</v>
      </c>
      <c r="J7" s="5">
        <v>0</v>
      </c>
      <c r="K7" s="5">
        <v>7</v>
      </c>
      <c r="L7" s="5">
        <v>0</v>
      </c>
      <c r="M7" s="7">
        <f t="shared" si="0"/>
        <v>5.4580896686159841E-2</v>
      </c>
      <c r="N7" s="1">
        <f>SUM(G7:L7)</f>
        <v>28</v>
      </c>
    </row>
    <row r="8" spans="1:14">
      <c r="A8" s="39"/>
      <c r="B8" s="5" t="s">
        <v>4</v>
      </c>
      <c r="C8" s="5">
        <v>0</v>
      </c>
      <c r="D8" s="5">
        <v>55</v>
      </c>
      <c r="E8" s="5">
        <v>9</v>
      </c>
      <c r="F8" s="5">
        <v>6</v>
      </c>
      <c r="G8" s="2">
        <v>7</v>
      </c>
      <c r="H8" s="5">
        <v>0</v>
      </c>
      <c r="I8" s="5">
        <v>0</v>
      </c>
      <c r="J8" s="5">
        <v>0</v>
      </c>
      <c r="K8" s="5">
        <v>4</v>
      </c>
      <c r="L8" s="5">
        <v>12</v>
      </c>
      <c r="M8" s="7">
        <f t="shared" si="0"/>
        <v>0.17204301075268819</v>
      </c>
      <c r="N8" s="1">
        <f>SUM(H8:L8)</f>
        <v>16</v>
      </c>
    </row>
    <row r="9" spans="1:14">
      <c r="A9" s="39"/>
      <c r="B9" s="5" t="s">
        <v>3</v>
      </c>
      <c r="C9" s="5">
        <v>42</v>
      </c>
      <c r="D9" s="5">
        <v>12</v>
      </c>
      <c r="E9" s="5">
        <v>0</v>
      </c>
      <c r="F9" s="5">
        <v>0</v>
      </c>
      <c r="G9" s="5">
        <v>0</v>
      </c>
      <c r="H9" s="2">
        <v>0</v>
      </c>
      <c r="I9" s="5">
        <v>0</v>
      </c>
      <c r="J9" s="5">
        <v>0</v>
      </c>
      <c r="K9" s="5">
        <v>0</v>
      </c>
      <c r="L9" s="5">
        <v>0</v>
      </c>
      <c r="M9" s="7">
        <f t="shared" si="0"/>
        <v>0</v>
      </c>
      <c r="N9" s="1">
        <f>SUM(I9:L9)</f>
        <v>0</v>
      </c>
    </row>
    <row r="10" spans="1:14">
      <c r="A10" s="39"/>
      <c r="B10" s="5" t="s">
        <v>2</v>
      </c>
      <c r="C10" s="5">
        <v>7</v>
      </c>
      <c r="D10" s="5">
        <v>22</v>
      </c>
      <c r="E10" s="5">
        <v>2</v>
      </c>
      <c r="F10" s="5">
        <v>3</v>
      </c>
      <c r="G10" s="5">
        <v>1</v>
      </c>
      <c r="H10" s="5">
        <v>0</v>
      </c>
      <c r="I10" s="2">
        <v>0</v>
      </c>
      <c r="J10" s="5">
        <v>0</v>
      </c>
      <c r="K10" s="5">
        <v>1</v>
      </c>
      <c r="L10" s="5">
        <v>0</v>
      </c>
      <c r="M10" s="7">
        <f t="shared" si="0"/>
        <v>2.7777777777777776E-2</v>
      </c>
      <c r="N10" s="1">
        <f>SUM(J10:L10)</f>
        <v>1</v>
      </c>
    </row>
    <row r="11" spans="1:14">
      <c r="A11" s="39"/>
      <c r="B11" s="5">
        <v>4</v>
      </c>
      <c r="C11" s="5">
        <v>0</v>
      </c>
      <c r="D11" s="5">
        <v>6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2">
        <v>0</v>
      </c>
      <c r="K11" s="5">
        <v>0</v>
      </c>
      <c r="L11" s="5">
        <v>0</v>
      </c>
      <c r="M11" s="7">
        <f t="shared" si="0"/>
        <v>0</v>
      </c>
      <c r="N11" s="1">
        <f>SUM(K11:L11)</f>
        <v>0</v>
      </c>
    </row>
    <row r="12" spans="1:14">
      <c r="A12" s="39"/>
      <c r="B12" s="5" t="s">
        <v>1</v>
      </c>
      <c r="C12" s="5">
        <v>0</v>
      </c>
      <c r="D12" s="5">
        <v>2</v>
      </c>
      <c r="E12" s="5">
        <v>0</v>
      </c>
      <c r="F12" s="5">
        <v>2</v>
      </c>
      <c r="G12" s="5">
        <v>1</v>
      </c>
      <c r="H12" s="5">
        <v>0</v>
      </c>
      <c r="I12" s="5">
        <v>0</v>
      </c>
      <c r="J12" s="5">
        <v>0</v>
      </c>
      <c r="K12" s="2">
        <v>0</v>
      </c>
      <c r="L12" s="5">
        <v>0</v>
      </c>
      <c r="M12" s="7">
        <f t="shared" si="0"/>
        <v>0</v>
      </c>
      <c r="N12" s="1">
        <f>SUM(L12)</f>
        <v>0</v>
      </c>
    </row>
    <row r="13" spans="1:14">
      <c r="A13" s="39"/>
      <c r="B13" s="5" t="s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2">
        <v>5</v>
      </c>
      <c r="M13" s="5" t="s">
        <v>9</v>
      </c>
      <c r="N13" s="5">
        <f>SUM(N4:N12)</f>
        <v>2820</v>
      </c>
    </row>
    <row r="14" spans="1:14">
      <c r="A14" s="35" t="s">
        <v>8</v>
      </c>
      <c r="B14" s="35"/>
      <c r="C14" s="7">
        <f>C15/SUM(C4:C13)</f>
        <v>0.38565629228687415</v>
      </c>
      <c r="D14" s="7">
        <f t="shared" ref="D14" si="1">D15/SUM(D4:D13)</f>
        <v>0.13609112709832133</v>
      </c>
      <c r="E14" s="7">
        <f t="shared" ref="E14" si="2">E15/SUM(E4:E13)</f>
        <v>0.19565217391304349</v>
      </c>
      <c r="F14" s="7">
        <f t="shared" ref="F14" si="3">F15/SUM(F4:F13)</f>
        <v>7.8014184397163122E-2</v>
      </c>
      <c r="G14" s="7">
        <f t="shared" ref="G14" si="4">G15/SUM(G4:G13)</f>
        <v>2.197802197802198E-2</v>
      </c>
      <c r="H14" s="7">
        <v>0</v>
      </c>
      <c r="I14" s="7">
        <v>0</v>
      </c>
      <c r="J14" s="7">
        <v>0</v>
      </c>
      <c r="K14" s="7">
        <v>0</v>
      </c>
      <c r="L14" s="5" t="s">
        <v>9</v>
      </c>
      <c r="M14" s="4" t="s">
        <v>10</v>
      </c>
      <c r="N14" s="1" t="s">
        <v>11</v>
      </c>
    </row>
    <row r="15" spans="1:14">
      <c r="A15" s="35"/>
      <c r="B15" s="35"/>
      <c r="C15" s="1">
        <f>SUM(C5:C13)</f>
        <v>6270</v>
      </c>
      <c r="D15" s="1">
        <f>SUM(D6:D13)</f>
        <v>1135</v>
      </c>
      <c r="E15" s="1">
        <f>SUM(E7:E13)</f>
        <v>18</v>
      </c>
      <c r="F15" s="1">
        <f>SUM(F8:F13)</f>
        <v>11</v>
      </c>
      <c r="G15" s="1">
        <f>SUM(G9:G13)</f>
        <v>2</v>
      </c>
      <c r="H15" s="1">
        <f>SUM(H10:H13)</f>
        <v>0</v>
      </c>
      <c r="I15" s="1">
        <f>SUM(I11:I13)</f>
        <v>0</v>
      </c>
      <c r="J15" s="1">
        <f>SUM(J12:J13)</f>
        <v>0</v>
      </c>
      <c r="K15" s="1">
        <f>SUM(K13)</f>
        <v>0</v>
      </c>
      <c r="L15" s="5">
        <f>SUM(C15:K15)</f>
        <v>7436</v>
      </c>
      <c r="M15" s="5">
        <f>SUM(L13,K12,J11,I10,H9,G8,F7,E6,D5,C4)</f>
        <v>14754</v>
      </c>
      <c r="N15" s="3">
        <f>M15/(L15+N13+M15)</f>
        <v>0.58992403038784491</v>
      </c>
    </row>
    <row r="16" spans="1:14">
      <c r="A16" s="36" t="s">
        <v>19</v>
      </c>
      <c r="B16" s="36"/>
      <c r="C16" s="8">
        <v>0.06</v>
      </c>
      <c r="D16" s="37" t="s">
        <v>30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</sheetData>
  <mergeCells count="8">
    <mergeCell ref="A16:B16"/>
    <mergeCell ref="D16:N16"/>
    <mergeCell ref="A1:N1"/>
    <mergeCell ref="A2:B3"/>
    <mergeCell ref="C2:L2"/>
    <mergeCell ref="M2:N3"/>
    <mergeCell ref="A4:A13"/>
    <mergeCell ref="A14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Conclusao</vt:lpstr>
      <vt:lpstr>Sheet1</vt:lpstr>
      <vt:lpstr>J48 25K padrão</vt:lpstr>
      <vt:lpstr>J48 25K ordenado padrão</vt:lpstr>
      <vt:lpstr>J48 25K ordenado otimizado</vt:lpstr>
      <vt:lpstr>J48 25K otimizado ordenado novo</vt:lpstr>
      <vt:lpstr>J48 1M otimizado ordenado novo</vt:lpstr>
      <vt:lpstr>Bayes 25K padrão</vt:lpstr>
      <vt:lpstr>Bayes 25K ordenado padrão</vt:lpstr>
      <vt:lpstr>Bayes 25K ordenado kernel</vt:lpstr>
      <vt:lpstr>Bayes 25K ordenado kernel novo</vt:lpstr>
      <vt:lpstr>Bayes 1M ordenado kernel novo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2018-12-11T18:17:30Z</dcterms:modified>
</cp:coreProperties>
</file>