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sair/Desktop/online course(VBA,Coding)/VBA_ScriptUni/01 Advanced Excel Features/"/>
    </mc:Choice>
  </mc:AlternateContent>
  <xr:revisionPtr revIDLastSave="0" documentId="13_ncr:1_{79D4617F-5E2A-B84C-9462-066AED0DCEE5}" xr6:coauthVersionLast="36" xr6:coauthVersionMax="36" xr10:uidLastSave="{00000000-0000-0000-0000-000000000000}"/>
  <bookViews>
    <workbookView xWindow="13180" yWindow="460" windowWidth="28040" windowHeight="16560" xr2:uid="{8F0C5C94-3CF5-324F-9448-01FC1157B012}"/>
  </bookViews>
  <sheets>
    <sheet name="Sheet1" sheetId="1" r:id="rId1"/>
    <sheet name="Sheet2" sheetId="2" r:id="rId2"/>
  </sheets>
  <definedNames>
    <definedName name="CF">Sheet1!$H$49</definedName>
    <definedName name="COUPON">Sheet1!$B$3</definedName>
    <definedName name="DT">Sheet1!$H$46</definedName>
    <definedName name="NOTIONAL">Sheet1!$H$47</definedName>
    <definedName name="RATE">Sheet1!$B$2</definedName>
    <definedName name="YIELD">Sheet1!$H$48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8" i="1"/>
  <c r="I60" i="1"/>
  <c r="G61" i="1"/>
  <c r="I61" i="1" s="1"/>
  <c r="G55" i="1"/>
  <c r="I55" i="1" s="1"/>
  <c r="G56" i="1"/>
  <c r="G57" i="1"/>
  <c r="I57" i="1" s="1"/>
  <c r="G58" i="1"/>
  <c r="G59" i="1"/>
  <c r="I59" i="1" s="1"/>
  <c r="G60" i="1"/>
  <c r="G54" i="1"/>
  <c r="I54" i="1" s="1"/>
  <c r="I53" i="1"/>
  <c r="L31" i="1"/>
  <c r="I33" i="1"/>
  <c r="I34" i="1"/>
  <c r="I35" i="1"/>
  <c r="I36" i="1"/>
  <c r="I37" i="1"/>
  <c r="I38" i="1"/>
  <c r="I39" i="1"/>
  <c r="I40" i="1"/>
  <c r="I32" i="1"/>
  <c r="D34" i="1"/>
  <c r="D33" i="1"/>
  <c r="D32" i="1"/>
  <c r="G17" i="1"/>
  <c r="F14" i="1"/>
  <c r="F15" i="1"/>
  <c r="F16" i="1"/>
  <c r="F17" i="1"/>
  <c r="F13" i="1"/>
  <c r="E14" i="1"/>
  <c r="E15" i="1"/>
  <c r="E16" i="1"/>
  <c r="E17" i="1"/>
  <c r="D14" i="1"/>
  <c r="D15" i="1"/>
  <c r="D16" i="1"/>
  <c r="D17" i="1"/>
  <c r="E13" i="1"/>
  <c r="C14" i="1"/>
  <c r="C15" i="1"/>
  <c r="C16" i="1"/>
  <c r="C17" i="1"/>
  <c r="C13" i="1"/>
  <c r="D13" i="1" s="1"/>
  <c r="A19" i="1"/>
  <c r="L52" i="1" l="1"/>
</calcChain>
</file>

<file path=xl/sharedStrings.xml><?xml version="1.0" encoding="utf-8"?>
<sst xmlns="http://schemas.openxmlformats.org/spreadsheetml/2006/main" count="57" uniqueCount="31">
  <si>
    <t>Balance</t>
  </si>
  <si>
    <t>rate/yield</t>
  </si>
  <si>
    <t>coupon</t>
  </si>
  <si>
    <t>time</t>
  </si>
  <si>
    <t>Payment</t>
  </si>
  <si>
    <t>Growth Rate</t>
  </si>
  <si>
    <t>Discount Factor</t>
  </si>
  <si>
    <t>Present Value</t>
  </si>
  <si>
    <t>TIME</t>
  </si>
  <si>
    <t>ZERO COUPON BOND</t>
  </si>
  <si>
    <t>T</t>
  </si>
  <si>
    <t>PERIOD</t>
  </si>
  <si>
    <t>N</t>
  </si>
  <si>
    <t>n</t>
  </si>
  <si>
    <t>RATE</t>
  </si>
  <si>
    <t>r</t>
  </si>
  <si>
    <t>PV ANNUAL</t>
  </si>
  <si>
    <t>PV SEMI</t>
  </si>
  <si>
    <t>PV INFINITY</t>
  </si>
  <si>
    <t>FIXED COUPON BOND WITH CONTINUOUS COMPOUNDING</t>
  </si>
  <si>
    <t>COUPON</t>
  </si>
  <si>
    <t>CF</t>
  </si>
  <si>
    <t>PERIOD SIZE</t>
  </si>
  <si>
    <t>NOTIONAL</t>
  </si>
  <si>
    <t>PV OF CF</t>
  </si>
  <si>
    <t>PV</t>
  </si>
  <si>
    <t>ADJUSTED FIXED COUPON BOND WITH CONTINUOUS COMPOUNDING</t>
  </si>
  <si>
    <t>COUPON AMOUNT</t>
  </si>
  <si>
    <t>DEVELOPER--&gt;COMBO BOX, right click, format control, FIRST DATA RANGE IN THE OTER SHEET</t>
  </si>
  <si>
    <t>50---&gt;1000</t>
  </si>
  <si>
    <t>(Spinner)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</si>
</sst>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9" fontId="0" fillId="0" borderId="0" xfId="0" applyNumberFormat="1" applyBorder="1"/>
    <xf numFmtId="44" fontId="0" fillId="0" borderId="4" xfId="1" applyFont="1" applyBorder="1"/>
    <xf numFmtId="0" fontId="0" fillId="0" borderId="4" xfId="1" applyNumberFormat="1" applyFont="1" applyBorder="1"/>
    <xf numFmtId="0" fontId="0" fillId="0" borderId="6" xfId="1" applyNumberFormat="1" applyFont="1" applyBorder="1"/>
    <xf numFmtId="0" fontId="0" fillId="0" borderId="9" xfId="0" applyBorder="1"/>
    <xf numFmtId="0" fontId="0" fillId="0" borderId="10" xfId="0" applyBorder="1"/>
    <xf numFmtId="44" fontId="0" fillId="0" borderId="3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fmlaLink="$H$49" fmlaRange="Sheet2!$A$1:$A$5" sel="5" val="0"/>
</file>

<file path=xl/ctrlProps/ctrlProp2.xml><?xml version="1.0" encoding="utf-8"?>
<formControlPr xmlns="http://schemas.microsoft.com/office/spreadsheetml/2009/9/main" objectType="Spin" dx="15" fmlaLink="$H$47" inc="25" max="1000" min="50" page="10" val="7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292100</xdr:colOff>
          <xdr:row>44</xdr:row>
          <xdr:rowOff>63500</xdr:rowOff>
        </xdr:from>
        <xdr:to>
          <xdr:col>16</xdr:col>
          <xdr:colOff>101600</xdr:colOff>
          <xdr:row>47</xdr:row>
          <xdr:rowOff>63500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5AB468C-030D-794A-BE17-9728C4943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50</xdr:row>
          <xdr:rowOff>101600</xdr:rowOff>
        </xdr:from>
        <xdr:to>
          <xdr:col>15</xdr:col>
          <xdr:colOff>228600</xdr:colOff>
          <xdr:row>55</xdr:row>
          <xdr:rowOff>101600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D95840F-DDBE-314F-860E-71B4AEA1C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E619-116F-D948-A22C-FA6954BDA294}">
  <dimension ref="A1:O61"/>
  <sheetViews>
    <sheetView tabSelected="1" topLeftCell="E35" workbookViewId="0">
      <selection activeCell="O61" sqref="O61"/>
    </sheetView>
  </sheetViews>
  <sheetFormatPr baseColWidth="10" defaultRowHeight="16" x14ac:dyDescent="0.2"/>
  <cols>
    <col min="3" max="3" width="11.6640625" bestFit="1" customWidth="1"/>
    <col min="4" max="4" width="13.83203125" bestFit="1" customWidth="1"/>
    <col min="5" max="5" width="13.83203125" customWidth="1"/>
    <col min="6" max="6" width="10.83203125" style="3"/>
  </cols>
  <sheetData>
    <row r="1" spans="1:6" x14ac:dyDescent="0.2">
      <c r="A1" t="s">
        <v>0</v>
      </c>
      <c r="B1">
        <v>100</v>
      </c>
    </row>
    <row r="2" spans="1:6" x14ac:dyDescent="0.2">
      <c r="A2" t="s">
        <v>1</v>
      </c>
      <c r="B2" s="1">
        <v>0.05</v>
      </c>
    </row>
    <row r="3" spans="1:6" x14ac:dyDescent="0.2">
      <c r="A3" t="s">
        <v>2</v>
      </c>
      <c r="B3">
        <v>5</v>
      </c>
    </row>
    <row r="4" spans="1:6" x14ac:dyDescent="0.2">
      <c r="A4" t="s">
        <v>3</v>
      </c>
      <c r="B4">
        <v>5</v>
      </c>
    </row>
    <row r="12" spans="1:6" x14ac:dyDescent="0.2">
      <c r="A12" t="s">
        <v>4</v>
      </c>
      <c r="B12" t="s">
        <v>3</v>
      </c>
      <c r="C12" t="s">
        <v>5</v>
      </c>
      <c r="D12" t="s">
        <v>6</v>
      </c>
      <c r="F12" s="3" t="s">
        <v>7</v>
      </c>
    </row>
    <row r="13" spans="1:6" x14ac:dyDescent="0.2">
      <c r="A13">
        <v>5</v>
      </c>
      <c r="B13">
        <v>1</v>
      </c>
      <c r="C13" s="2">
        <f>(1+RATE)^B13-1</f>
        <v>5.0000000000000044E-2</v>
      </c>
      <c r="D13">
        <f>1/(C13+1)</f>
        <v>0.95238095238095233</v>
      </c>
      <c r="E13">
        <f>1/(1+RATE)^B13</f>
        <v>0.95238095238095233</v>
      </c>
      <c r="F13" s="3">
        <f>A13*D13</f>
        <v>4.7619047619047619</v>
      </c>
    </row>
    <row r="14" spans="1:6" x14ac:dyDescent="0.2">
      <c r="A14">
        <v>5</v>
      </c>
      <c r="B14">
        <v>2</v>
      </c>
      <c r="C14" s="2">
        <f>(1+RATE)^B14-1</f>
        <v>0.10250000000000004</v>
      </c>
      <c r="D14">
        <f t="shared" ref="D14:D17" si="0">1/(C14+1)</f>
        <v>0.90702947845804982</v>
      </c>
      <c r="E14">
        <f>1/(1+RATE)^B14</f>
        <v>0.90702947845804982</v>
      </c>
      <c r="F14" s="3">
        <f t="shared" ref="F14:F17" si="1">A14*D14</f>
        <v>4.5351473922902494</v>
      </c>
    </row>
    <row r="15" spans="1:6" x14ac:dyDescent="0.2">
      <c r="A15">
        <v>5</v>
      </c>
      <c r="B15">
        <v>3</v>
      </c>
      <c r="C15" s="2">
        <f>(1+RATE)^B15-1</f>
        <v>0.15762500000000013</v>
      </c>
      <c r="D15">
        <f t="shared" si="0"/>
        <v>0.86383759853147601</v>
      </c>
      <c r="E15">
        <f>1/(1+RATE)^B15</f>
        <v>0.86383759853147601</v>
      </c>
      <c r="F15" s="3">
        <f t="shared" si="1"/>
        <v>4.3191879926573797</v>
      </c>
    </row>
    <row r="16" spans="1:6" x14ac:dyDescent="0.2">
      <c r="A16">
        <v>5</v>
      </c>
      <c r="B16">
        <v>4</v>
      </c>
      <c r="C16" s="2">
        <f>(1+RATE)^B16-1</f>
        <v>0.21550625000000001</v>
      </c>
      <c r="D16">
        <f t="shared" si="0"/>
        <v>0.82270247479188197</v>
      </c>
      <c r="E16">
        <f>1/(1+RATE)^B16</f>
        <v>0.82270247479188197</v>
      </c>
      <c r="F16" s="3">
        <f t="shared" si="1"/>
        <v>4.1135123739594102</v>
      </c>
    </row>
    <row r="17" spans="1:12" x14ac:dyDescent="0.2">
      <c r="A17">
        <v>5</v>
      </c>
      <c r="B17">
        <v>5</v>
      </c>
      <c r="C17" s="2">
        <f>(1+RATE)^B17-1</f>
        <v>0.27628156250000013</v>
      </c>
      <c r="D17">
        <f t="shared" si="0"/>
        <v>0.78352616646845896</v>
      </c>
      <c r="E17">
        <f>1/(1+RATE)^B17</f>
        <v>0.78352616646845896</v>
      </c>
      <c r="F17" s="3">
        <f t="shared" si="1"/>
        <v>3.9176308323422946</v>
      </c>
      <c r="G17">
        <f>F17*(1+RATE)^5</f>
        <v>5</v>
      </c>
    </row>
    <row r="19" spans="1:12" x14ac:dyDescent="0.2">
      <c r="A19">
        <f>100*(1+5%)^3</f>
        <v>115.76250000000002</v>
      </c>
    </row>
    <row r="23" spans="1:12" x14ac:dyDescent="0.2">
      <c r="A23" s="5" t="s">
        <v>9</v>
      </c>
      <c r="B23" s="6"/>
      <c r="C23" s="6"/>
      <c r="D23" s="7"/>
      <c r="F23" s="16" t="s">
        <v>19</v>
      </c>
      <c r="G23" s="17"/>
      <c r="H23" s="17"/>
      <c r="I23" s="17"/>
      <c r="J23" s="17"/>
      <c r="K23" s="17"/>
      <c r="L23" s="24"/>
    </row>
    <row r="24" spans="1:12" x14ac:dyDescent="0.2">
      <c r="A24" s="8" t="s">
        <v>8</v>
      </c>
      <c r="B24" s="9" t="s">
        <v>10</v>
      </c>
      <c r="C24" s="9">
        <v>4</v>
      </c>
      <c r="D24" s="10"/>
      <c r="F24" s="8" t="s">
        <v>8</v>
      </c>
      <c r="G24" s="9" t="s">
        <v>10</v>
      </c>
      <c r="H24" s="9">
        <v>2</v>
      </c>
      <c r="I24" s="9"/>
      <c r="J24" s="9"/>
      <c r="K24" s="9"/>
      <c r="L24" s="10"/>
    </row>
    <row r="25" spans="1:12" x14ac:dyDescent="0.2">
      <c r="A25" s="8" t="s">
        <v>11</v>
      </c>
      <c r="B25" s="9" t="s">
        <v>13</v>
      </c>
      <c r="C25" s="9">
        <v>2</v>
      </c>
      <c r="D25" s="10"/>
      <c r="F25" s="8" t="s">
        <v>22</v>
      </c>
      <c r="G25" s="9" t="s">
        <v>13</v>
      </c>
      <c r="H25" s="9">
        <v>0.25</v>
      </c>
      <c r="I25" s="9"/>
      <c r="J25" s="9"/>
      <c r="K25" s="9"/>
      <c r="L25" s="10"/>
    </row>
    <row r="26" spans="1:12" x14ac:dyDescent="0.2">
      <c r="A26" s="8" t="s">
        <v>23</v>
      </c>
      <c r="B26" s="9" t="s">
        <v>12</v>
      </c>
      <c r="C26" s="9">
        <v>100</v>
      </c>
      <c r="D26" s="10"/>
      <c r="F26" s="8" t="s">
        <v>23</v>
      </c>
      <c r="G26" s="9" t="s">
        <v>12</v>
      </c>
      <c r="H26" s="9">
        <v>100</v>
      </c>
      <c r="I26" s="9"/>
      <c r="J26" s="9"/>
      <c r="K26" s="9"/>
      <c r="L26" s="10"/>
    </row>
    <row r="27" spans="1:12" x14ac:dyDescent="0.2">
      <c r="A27" s="8" t="s">
        <v>14</v>
      </c>
      <c r="B27" s="9" t="s">
        <v>15</v>
      </c>
      <c r="C27" s="11">
        <v>0.03</v>
      </c>
      <c r="D27" s="10"/>
      <c r="F27" s="8" t="s">
        <v>14</v>
      </c>
      <c r="G27" s="9" t="s">
        <v>15</v>
      </c>
      <c r="H27" s="18">
        <v>0.03</v>
      </c>
      <c r="I27" s="9"/>
      <c r="J27" s="9"/>
      <c r="K27" s="9"/>
      <c r="L27" s="10"/>
    </row>
    <row r="28" spans="1:12" x14ac:dyDescent="0.2">
      <c r="A28" s="8"/>
      <c r="B28" s="9"/>
      <c r="C28" s="9"/>
      <c r="D28" s="10"/>
      <c r="F28" s="19" t="s">
        <v>20</v>
      </c>
      <c r="G28" s="15" t="s">
        <v>21</v>
      </c>
      <c r="H28" s="9">
        <v>25</v>
      </c>
      <c r="I28" s="9"/>
      <c r="J28" s="9"/>
      <c r="K28" s="9"/>
      <c r="L28" s="10"/>
    </row>
    <row r="29" spans="1:12" x14ac:dyDescent="0.2">
      <c r="A29" s="8"/>
      <c r="B29" s="9"/>
      <c r="C29" s="9"/>
      <c r="D29" s="10"/>
      <c r="F29" s="19"/>
      <c r="G29" s="9"/>
      <c r="H29" s="9"/>
      <c r="I29" s="9"/>
      <c r="J29" s="9"/>
      <c r="K29" s="9"/>
      <c r="L29" s="10"/>
    </row>
    <row r="30" spans="1:12" x14ac:dyDescent="0.2">
      <c r="A30" s="8"/>
      <c r="B30" s="9"/>
      <c r="C30" s="9"/>
      <c r="D30" s="10"/>
      <c r="F30" s="19"/>
      <c r="G30" s="9"/>
      <c r="H30" s="9"/>
      <c r="I30" s="9"/>
      <c r="J30" s="9"/>
      <c r="K30" s="9"/>
      <c r="L30" s="10"/>
    </row>
    <row r="31" spans="1:12" x14ac:dyDescent="0.2">
      <c r="A31" s="8" t="s">
        <v>8</v>
      </c>
      <c r="B31" s="9"/>
      <c r="C31" s="9"/>
      <c r="D31" s="10"/>
      <c r="F31" s="19" t="s">
        <v>8</v>
      </c>
      <c r="G31" s="9" t="s">
        <v>20</v>
      </c>
      <c r="H31" s="9"/>
      <c r="I31" s="9" t="s">
        <v>24</v>
      </c>
      <c r="J31" s="9"/>
      <c r="K31" s="22" t="s">
        <v>25</v>
      </c>
      <c r="L31" s="23">
        <f>SUM(I32:I40)</f>
        <v>287.56764134237528</v>
      </c>
    </row>
    <row r="32" spans="1:12" x14ac:dyDescent="0.2">
      <c r="A32" s="8">
        <v>0</v>
      </c>
      <c r="B32" s="9"/>
      <c r="C32" s="9" t="s">
        <v>16</v>
      </c>
      <c r="D32" s="10">
        <f xml:space="preserve"> C26/(1+C27)^C24</f>
        <v>88.848704791568892</v>
      </c>
      <c r="F32" s="20">
        <v>0</v>
      </c>
      <c r="G32" s="9">
        <v>0</v>
      </c>
      <c r="H32" s="9"/>
      <c r="I32" s="9">
        <f>G32*EXP(-$H$27*F32)</f>
        <v>0</v>
      </c>
      <c r="J32" s="9"/>
      <c r="K32" s="9"/>
      <c r="L32" s="10"/>
    </row>
    <row r="33" spans="1:15" x14ac:dyDescent="0.2">
      <c r="A33" s="8">
        <v>0.5</v>
      </c>
      <c r="B33" s="9"/>
      <c r="C33" s="9" t="s">
        <v>17</v>
      </c>
      <c r="D33" s="10">
        <f>C26/(1+C27/2)^(C24*2)</f>
        <v>88.771112380098742</v>
      </c>
      <c r="F33" s="20">
        <v>0.25</v>
      </c>
      <c r="G33" s="9">
        <v>25</v>
      </c>
      <c r="H33" s="9"/>
      <c r="I33" s="9">
        <f t="shared" ref="I33:I40" si="2">G33*EXP(-$H$27*F33)</f>
        <v>24.81320137047846</v>
      </c>
      <c r="J33" s="9"/>
      <c r="K33" s="9"/>
      <c r="L33" s="10"/>
    </row>
    <row r="34" spans="1:15" x14ac:dyDescent="0.2">
      <c r="A34" s="8">
        <v>1</v>
      </c>
      <c r="B34" s="9"/>
      <c r="C34" s="9" t="s">
        <v>18</v>
      </c>
      <c r="D34" s="10">
        <f>C26/EXP(C27*C24)</f>
        <v>88.692043671715751</v>
      </c>
      <c r="F34" s="20">
        <v>0.5</v>
      </c>
      <c r="G34" s="9">
        <v>25</v>
      </c>
      <c r="H34" s="9"/>
      <c r="I34" s="9">
        <f t="shared" si="2"/>
        <v>24.627798490076565</v>
      </c>
      <c r="J34" s="9"/>
      <c r="K34" s="9"/>
      <c r="L34" s="10"/>
    </row>
    <row r="35" spans="1:15" x14ac:dyDescent="0.2">
      <c r="A35" s="8">
        <v>1.5</v>
      </c>
      <c r="B35" s="9"/>
      <c r="C35" s="9"/>
      <c r="D35" s="10"/>
      <c r="F35" s="20">
        <v>0.75</v>
      </c>
      <c r="G35" s="9">
        <v>25</v>
      </c>
      <c r="H35" s="9"/>
      <c r="I35" s="9">
        <f t="shared" si="2"/>
        <v>24.443780929833409</v>
      </c>
      <c r="J35" s="9"/>
      <c r="K35" s="9"/>
      <c r="L35" s="10"/>
    </row>
    <row r="36" spans="1:15" x14ac:dyDescent="0.2">
      <c r="A36" s="8">
        <v>2</v>
      </c>
      <c r="B36" s="9"/>
      <c r="C36" s="9"/>
      <c r="D36" s="10"/>
      <c r="F36" s="20">
        <v>1</v>
      </c>
      <c r="G36" s="9">
        <v>25</v>
      </c>
      <c r="H36" s="9"/>
      <c r="I36" s="9">
        <f t="shared" si="2"/>
        <v>24.261138338712705</v>
      </c>
      <c r="J36" s="9"/>
      <c r="K36" s="9"/>
      <c r="L36" s="10"/>
    </row>
    <row r="37" spans="1:15" x14ac:dyDescent="0.2">
      <c r="A37" s="8">
        <v>2.5</v>
      </c>
      <c r="B37" s="9"/>
      <c r="C37" s="9"/>
      <c r="D37" s="10"/>
      <c r="F37" s="20">
        <v>1.25</v>
      </c>
      <c r="G37" s="9">
        <v>25</v>
      </c>
      <c r="H37" s="9"/>
      <c r="I37" s="9">
        <f t="shared" si="2"/>
        <v>24.079860443020547</v>
      </c>
      <c r="J37" s="9"/>
      <c r="K37" s="9"/>
      <c r="L37" s="10"/>
    </row>
    <row r="38" spans="1:15" x14ac:dyDescent="0.2">
      <c r="A38" s="8">
        <v>3</v>
      </c>
      <c r="B38" s="9"/>
      <c r="C38" s="9"/>
      <c r="D38" s="10"/>
      <c r="F38" s="20">
        <v>1.5</v>
      </c>
      <c r="G38" s="9">
        <v>25</v>
      </c>
      <c r="H38" s="9"/>
      <c r="I38" s="9">
        <f t="shared" si="2"/>
        <v>23.8999370458275</v>
      </c>
      <c r="J38" s="9"/>
      <c r="K38" s="9"/>
      <c r="L38" s="10"/>
    </row>
    <row r="39" spans="1:15" x14ac:dyDescent="0.2">
      <c r="A39" s="8">
        <v>3.5</v>
      </c>
      <c r="B39" s="9"/>
      <c r="C39" s="9"/>
      <c r="D39" s="10"/>
      <c r="F39" s="20">
        <v>1.75</v>
      </c>
      <c r="G39" s="9">
        <v>25</v>
      </c>
      <c r="H39" s="9"/>
      <c r="I39" s="9">
        <f t="shared" si="2"/>
        <v>23.721358026395031</v>
      </c>
      <c r="J39" s="9"/>
      <c r="K39" s="9"/>
      <c r="L39" s="10"/>
    </row>
    <row r="40" spans="1:15" x14ac:dyDescent="0.2">
      <c r="A40" s="12">
        <v>4</v>
      </c>
      <c r="B40" s="13"/>
      <c r="C40" s="13"/>
      <c r="D40" s="14"/>
      <c r="F40" s="21">
        <v>2</v>
      </c>
      <c r="G40" s="13">
        <v>125</v>
      </c>
      <c r="H40" s="13"/>
      <c r="I40" s="13">
        <f t="shared" si="2"/>
        <v>117.72056669803109</v>
      </c>
      <c r="J40" s="13"/>
      <c r="K40" s="13"/>
      <c r="L40" s="14"/>
    </row>
    <row r="43" spans="1:15" x14ac:dyDescent="0.2">
      <c r="N43" t="s">
        <v>28</v>
      </c>
    </row>
    <row r="44" spans="1:15" x14ac:dyDescent="0.2">
      <c r="F44" s="16" t="s">
        <v>26</v>
      </c>
      <c r="G44" s="17"/>
      <c r="H44" s="17"/>
      <c r="I44" s="17"/>
      <c r="J44" s="17"/>
      <c r="K44" s="17"/>
      <c r="L44" s="24"/>
      <c r="N44" s="4" t="s">
        <v>27</v>
      </c>
      <c r="O44" s="4"/>
    </row>
    <row r="45" spans="1:15" x14ac:dyDescent="0.2">
      <c r="F45" s="8" t="s">
        <v>8</v>
      </c>
      <c r="G45" s="9" t="s">
        <v>10</v>
      </c>
      <c r="H45" s="9">
        <v>2</v>
      </c>
      <c r="I45" s="9"/>
      <c r="J45" s="9"/>
      <c r="K45" s="9"/>
      <c r="L45" s="10"/>
    </row>
    <row r="46" spans="1:15" x14ac:dyDescent="0.2">
      <c r="F46" s="8" t="s">
        <v>22</v>
      </c>
      <c r="G46" s="9" t="s">
        <v>13</v>
      </c>
      <c r="H46" s="9">
        <v>0.25</v>
      </c>
      <c r="I46" s="9"/>
      <c r="J46" s="9"/>
      <c r="K46" s="9"/>
      <c r="L46" s="10"/>
    </row>
    <row r="47" spans="1:15" x14ac:dyDescent="0.2">
      <c r="F47" s="8" t="s">
        <v>23</v>
      </c>
      <c r="G47" s="9" t="s">
        <v>12</v>
      </c>
      <c r="H47" s="9">
        <v>75</v>
      </c>
      <c r="I47" s="9"/>
      <c r="J47" s="9"/>
      <c r="K47" s="9"/>
      <c r="L47" s="10"/>
    </row>
    <row r="48" spans="1:15" x14ac:dyDescent="0.2">
      <c r="F48" s="8" t="s">
        <v>14</v>
      </c>
      <c r="G48" s="9" t="s">
        <v>15</v>
      </c>
      <c r="H48" s="18">
        <v>0.03</v>
      </c>
      <c r="I48" s="9"/>
      <c r="J48" s="9"/>
      <c r="K48" s="9"/>
      <c r="L48" s="10"/>
    </row>
    <row r="49" spans="6:15" x14ac:dyDescent="0.2">
      <c r="F49" s="19" t="s">
        <v>20</v>
      </c>
      <c r="G49" s="15" t="s">
        <v>21</v>
      </c>
      <c r="H49" s="9">
        <v>5</v>
      </c>
      <c r="I49" s="9"/>
      <c r="J49" s="9"/>
      <c r="K49" s="9"/>
      <c r="L49" s="10"/>
    </row>
    <row r="50" spans="6:15" x14ac:dyDescent="0.2">
      <c r="F50" s="19"/>
      <c r="G50" s="9"/>
      <c r="H50" s="9"/>
      <c r="I50" s="9"/>
      <c r="J50" s="9"/>
      <c r="K50" s="9"/>
      <c r="L50" s="10"/>
      <c r="N50" t="s">
        <v>23</v>
      </c>
      <c r="O50" t="s">
        <v>29</v>
      </c>
    </row>
    <row r="51" spans="6:15" x14ac:dyDescent="0.2">
      <c r="F51" s="19"/>
      <c r="G51" s="9"/>
      <c r="H51" s="9"/>
      <c r="I51" s="9"/>
      <c r="J51" s="9"/>
      <c r="K51" s="9"/>
      <c r="L51" s="10"/>
    </row>
    <row r="52" spans="6:15" x14ac:dyDescent="0.2">
      <c r="F52" s="19" t="s">
        <v>8</v>
      </c>
      <c r="G52" s="9" t="s">
        <v>20</v>
      </c>
      <c r="H52" s="9"/>
      <c r="I52" s="9" t="s">
        <v>24</v>
      </c>
      <c r="J52" s="9"/>
      <c r="K52" s="22" t="s">
        <v>25</v>
      </c>
      <c r="L52" s="23">
        <f>SUM(I53:I61)</f>
        <v>109.31057761560874</v>
      </c>
    </row>
    <row r="53" spans="6:15" x14ac:dyDescent="0.2">
      <c r="F53" s="20">
        <v>0</v>
      </c>
      <c r="G53" s="9">
        <v>0</v>
      </c>
      <c r="H53" s="9"/>
      <c r="I53" s="9">
        <f>G53*EXP(-RATE*F53)</f>
        <v>0</v>
      </c>
      <c r="J53" s="9"/>
      <c r="K53" s="9"/>
      <c r="L53" s="10"/>
    </row>
    <row r="54" spans="6:15" x14ac:dyDescent="0.2">
      <c r="F54" s="20">
        <v>0.25</v>
      </c>
      <c r="G54" s="9">
        <f>CF</f>
        <v>5</v>
      </c>
      <c r="H54" s="9"/>
      <c r="I54" s="9">
        <f>G54*EXP(-YIELD*F54)</f>
        <v>4.9626402740956923</v>
      </c>
      <c r="J54" s="9"/>
      <c r="K54" s="9"/>
      <c r="L54" s="10"/>
    </row>
    <row r="55" spans="6:15" x14ac:dyDescent="0.2">
      <c r="F55" s="20">
        <v>0.5</v>
      </c>
      <c r="G55" s="9">
        <f>CF</f>
        <v>5</v>
      </c>
      <c r="H55" s="9"/>
      <c r="I55" s="9">
        <f>G55*EXP(-YIELD*F55)</f>
        <v>4.9255596980153129</v>
      </c>
      <c r="J55" s="9"/>
      <c r="K55" s="9"/>
      <c r="L55" s="10"/>
    </row>
    <row r="56" spans="6:15" x14ac:dyDescent="0.2">
      <c r="F56" s="20">
        <v>0.75</v>
      </c>
      <c r="G56" s="9">
        <f>CF</f>
        <v>5</v>
      </c>
      <c r="H56" s="9"/>
      <c r="I56" s="9">
        <f>G56*EXP(-YIELD*F56)</f>
        <v>4.8887561859666819</v>
      </c>
      <c r="J56" s="9"/>
      <c r="K56" s="9"/>
      <c r="L56" s="10"/>
    </row>
    <row r="57" spans="6:15" x14ac:dyDescent="0.2">
      <c r="F57" s="20">
        <v>1</v>
      </c>
      <c r="G57" s="9">
        <f>CF</f>
        <v>5</v>
      </c>
      <c r="H57" s="9"/>
      <c r="I57" s="9">
        <f>G57*EXP(-YIELD*F57)</f>
        <v>4.8522276677425404</v>
      </c>
      <c r="J57" s="9"/>
      <c r="K57" s="9"/>
      <c r="L57" s="10"/>
      <c r="O57" t="s">
        <v>30</v>
      </c>
    </row>
    <row r="58" spans="6:15" x14ac:dyDescent="0.2">
      <c r="F58" s="20">
        <v>1.25</v>
      </c>
      <c r="G58" s="9">
        <f>CF</f>
        <v>5</v>
      </c>
      <c r="H58" s="9"/>
      <c r="I58" s="9">
        <f>G58*EXP(-YIELD*F58)</f>
        <v>4.8159720886041093</v>
      </c>
      <c r="J58" s="9"/>
      <c r="K58" s="9"/>
      <c r="L58" s="10"/>
    </row>
    <row r="59" spans="6:15" x14ac:dyDescent="0.2">
      <c r="F59" s="20">
        <v>1.5</v>
      </c>
      <c r="G59" s="9">
        <f>CF</f>
        <v>5</v>
      </c>
      <c r="H59" s="9"/>
      <c r="I59" s="9">
        <f>G59*EXP(-YIELD*F59)</f>
        <v>4.7799874091654999</v>
      </c>
      <c r="J59" s="9"/>
      <c r="K59" s="9"/>
      <c r="L59" s="10"/>
    </row>
    <row r="60" spans="6:15" x14ac:dyDescent="0.2">
      <c r="F60" s="20">
        <v>1.75</v>
      </c>
      <c r="G60" s="9">
        <f>CF</f>
        <v>5</v>
      </c>
      <c r="H60" s="9"/>
      <c r="I60" s="9">
        <f>G60*EXP(-YIELD*F60)</f>
        <v>4.7442716052790059</v>
      </c>
      <c r="J60" s="9"/>
      <c r="K60" s="9"/>
      <c r="L60" s="10"/>
    </row>
    <row r="61" spans="6:15" x14ac:dyDescent="0.2">
      <c r="F61" s="21">
        <v>2</v>
      </c>
      <c r="G61" s="9">
        <f>CF+NOTIONAL</f>
        <v>80</v>
      </c>
      <c r="H61" s="13"/>
      <c r="I61" s="9">
        <f>G61*EXP(-YIELD*F61)</f>
        <v>75.341162686739892</v>
      </c>
      <c r="J61" s="13"/>
      <c r="K61" s="13"/>
      <c r="L61" s="14"/>
    </row>
  </sheetData>
  <mergeCells count="4">
    <mergeCell ref="A23:D23"/>
    <mergeCell ref="F23:L23"/>
    <mergeCell ref="F44:L44"/>
    <mergeCell ref="N44:O4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13</xdr:col>
                    <xdr:colOff>292100</xdr:colOff>
                    <xdr:row>44</xdr:row>
                    <xdr:rowOff>63500</xdr:rowOff>
                  </from>
                  <to>
                    <xdr:col>16</xdr:col>
                    <xdr:colOff>101600</xdr:colOff>
                    <xdr:row>47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13</xdr:col>
                    <xdr:colOff>609600</xdr:colOff>
                    <xdr:row>50</xdr:row>
                    <xdr:rowOff>101600</xdr:rowOff>
                  </from>
                  <to>
                    <xdr:col>15</xdr:col>
                    <xdr:colOff>228600</xdr:colOff>
                    <xdr:row>55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4607-3A66-2B45-B985-E60F44C33A48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CF</vt:lpstr>
      <vt:lpstr>COUPON</vt:lpstr>
      <vt:lpstr>DT</vt:lpstr>
      <vt:lpstr>NOTIONAL</vt:lpstr>
      <vt:lpstr>RATE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Bin's Air</dc:creator>
  <cp:lastModifiedBy>Bin's Air</cp:lastModifiedBy>
  <dcterms:created xsi:type="dcterms:W3CDTF">2019-05-06T05:46:38Z</dcterms:created>
  <dcterms:modified xsi:type="dcterms:W3CDTF">2019-05-06T06:27:08Z</dcterms:modified>
</cp:coreProperties>
</file>