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0955" windowHeight="9975"/>
  </bookViews>
  <sheets>
    <sheet name="Site 57-Church Avenue Junction" sheetId="3" r:id="rId1"/>
    <sheet name="Site 57 - Data" sheetId="1" r:id="rId2"/>
    <sheet name="Site 57 - ARMS" sheetId="2" r:id="rId3"/>
  </sheets>
  <definedNames>
    <definedName name="_xlnm.Print_Area" localSheetId="2">'Site 57 - ARMS'!$A$1:$DH$73</definedName>
    <definedName name="_xlnm.Print_Area" localSheetId="1">'Site 57 - Data'!$A$1:$FL$73</definedName>
    <definedName name="_xlnm.Print_Titles" localSheetId="2">'Site 57 - ARMS'!$1:$5</definedName>
    <definedName name="_xlnm.Print_Titles" localSheetId="1">'Site 57 - Data'!$1:$5</definedName>
  </definedNames>
  <calcPr calcId="125725"/>
</workbook>
</file>

<file path=xl/calcChain.xml><?xml version="1.0" encoding="utf-8"?>
<calcChain xmlns="http://schemas.openxmlformats.org/spreadsheetml/2006/main">
  <c r="DF70" i="2"/>
  <c r="DE70"/>
  <c r="DD70"/>
  <c r="DC70"/>
  <c r="DB70"/>
  <c r="DA70"/>
  <c r="CZ70"/>
  <c r="CY70"/>
  <c r="CX70"/>
  <c r="CW70"/>
  <c r="CV70"/>
  <c r="DG70" s="1"/>
  <c r="CR70"/>
  <c r="CQ70"/>
  <c r="CP70"/>
  <c r="CO70"/>
  <c r="CN70"/>
  <c r="CM70"/>
  <c r="CL70"/>
  <c r="CK70"/>
  <c r="CJ70"/>
  <c r="CI70"/>
  <c r="CS70" s="1"/>
  <c r="CH70"/>
  <c r="CD70"/>
  <c r="CC70"/>
  <c r="CB70"/>
  <c r="CA70"/>
  <c r="BZ70"/>
  <c r="BY70"/>
  <c r="BX70"/>
  <c r="BW70"/>
  <c r="BV70"/>
  <c r="BU70"/>
  <c r="BT70"/>
  <c r="BP70"/>
  <c r="BO70"/>
  <c r="BN70"/>
  <c r="BM70"/>
  <c r="BL70"/>
  <c r="BK70"/>
  <c r="BJ70"/>
  <c r="BI70"/>
  <c r="BH70"/>
  <c r="BG70"/>
  <c r="BQ70" s="1"/>
  <c r="BF70"/>
  <c r="BB70"/>
  <c r="BA70"/>
  <c r="AZ70"/>
  <c r="AY70"/>
  <c r="AX70"/>
  <c r="AW70"/>
  <c r="AV70"/>
  <c r="AU70"/>
  <c r="AT70"/>
  <c r="AS70"/>
  <c r="AR70"/>
  <c r="AN70"/>
  <c r="AM70"/>
  <c r="AL70"/>
  <c r="AK70"/>
  <c r="AJ70"/>
  <c r="AI70"/>
  <c r="AH70"/>
  <c r="AG70"/>
  <c r="AF70"/>
  <c r="AE70"/>
  <c r="AO70" s="1"/>
  <c r="AD70"/>
  <c r="Z70"/>
  <c r="Y70"/>
  <c r="X70"/>
  <c r="W70"/>
  <c r="V70"/>
  <c r="U70"/>
  <c r="T70"/>
  <c r="S70"/>
  <c r="R70"/>
  <c r="Q70"/>
  <c r="P70"/>
  <c r="L70"/>
  <c r="K70"/>
  <c r="J70"/>
  <c r="I70"/>
  <c r="H70"/>
  <c r="G70"/>
  <c r="F70"/>
  <c r="E70"/>
  <c r="D70"/>
  <c r="C70"/>
  <c r="M70" s="1"/>
  <c r="DI70" s="1"/>
  <c r="DJ70" s="1"/>
  <c r="B70"/>
  <c r="DF69"/>
  <c r="DE69"/>
  <c r="DD69"/>
  <c r="DC69"/>
  <c r="DB69"/>
  <c r="DA69"/>
  <c r="CZ69"/>
  <c r="CY69"/>
  <c r="CX69"/>
  <c r="CW69"/>
  <c r="CV69"/>
  <c r="DG69" s="1"/>
  <c r="CR69"/>
  <c r="CQ69"/>
  <c r="CP69"/>
  <c r="CO69"/>
  <c r="CN69"/>
  <c r="CM69"/>
  <c r="CL69"/>
  <c r="CK69"/>
  <c r="CJ69"/>
  <c r="CI69"/>
  <c r="CH69"/>
  <c r="CD69"/>
  <c r="CC69"/>
  <c r="CB69"/>
  <c r="CA69"/>
  <c r="BZ69"/>
  <c r="BY69"/>
  <c r="BX69"/>
  <c r="BW69"/>
  <c r="BV69"/>
  <c r="BU69"/>
  <c r="BT69"/>
  <c r="CE69" s="1"/>
  <c r="BP69"/>
  <c r="BO69"/>
  <c r="BN69"/>
  <c r="BM69"/>
  <c r="BL69"/>
  <c r="BK69"/>
  <c r="BJ69"/>
  <c r="BI69"/>
  <c r="BH69"/>
  <c r="BG69"/>
  <c r="BF69"/>
  <c r="BB69"/>
  <c r="BA69"/>
  <c r="AZ69"/>
  <c r="AY69"/>
  <c r="AX69"/>
  <c r="AW69"/>
  <c r="AV69"/>
  <c r="AU69"/>
  <c r="AT69"/>
  <c r="AS69"/>
  <c r="AR69"/>
  <c r="BC69" s="1"/>
  <c r="AN69"/>
  <c r="AM69"/>
  <c r="AL69"/>
  <c r="AK69"/>
  <c r="AJ69"/>
  <c r="AI69"/>
  <c r="AH69"/>
  <c r="AG69"/>
  <c r="AF69"/>
  <c r="AE69"/>
  <c r="AD69"/>
  <c r="Z69"/>
  <c r="Y69"/>
  <c r="X69"/>
  <c r="W69"/>
  <c r="V69"/>
  <c r="U69"/>
  <c r="T69"/>
  <c r="S69"/>
  <c r="R69"/>
  <c r="Q69"/>
  <c r="P69"/>
  <c r="AA69" s="1"/>
  <c r="L69"/>
  <c r="K69"/>
  <c r="J69"/>
  <c r="I69"/>
  <c r="H69"/>
  <c r="G69"/>
  <c r="F69"/>
  <c r="E69"/>
  <c r="D69"/>
  <c r="C69"/>
  <c r="B69"/>
  <c r="DF68"/>
  <c r="DE68"/>
  <c r="DD68"/>
  <c r="DC68"/>
  <c r="DB68"/>
  <c r="DA68"/>
  <c r="CZ68"/>
  <c r="CY68"/>
  <c r="CX68"/>
  <c r="CW68"/>
  <c r="CV68"/>
  <c r="CR68"/>
  <c r="CQ68"/>
  <c r="CP68"/>
  <c r="CO68"/>
  <c r="CN68"/>
  <c r="CM68"/>
  <c r="CL68"/>
  <c r="CK68"/>
  <c r="CJ68"/>
  <c r="CI68"/>
  <c r="CS68" s="1"/>
  <c r="CH68"/>
  <c r="CD68"/>
  <c r="CC68"/>
  <c r="CB68"/>
  <c r="CA68"/>
  <c r="BZ68"/>
  <c r="BY68"/>
  <c r="BX68"/>
  <c r="BW68"/>
  <c r="BV68"/>
  <c r="BU68"/>
  <c r="BT68"/>
  <c r="BP68"/>
  <c r="BO68"/>
  <c r="BN68"/>
  <c r="BM68"/>
  <c r="BL68"/>
  <c r="BK68"/>
  <c r="BJ68"/>
  <c r="BI68"/>
  <c r="BH68"/>
  <c r="BG68"/>
  <c r="BQ68" s="1"/>
  <c r="BF68"/>
  <c r="BB68"/>
  <c r="BA68"/>
  <c r="AZ68"/>
  <c r="AY68"/>
  <c r="AX68"/>
  <c r="AW68"/>
  <c r="AV68"/>
  <c r="AU68"/>
  <c r="AT68"/>
  <c r="AS68"/>
  <c r="AR68"/>
  <c r="AN68"/>
  <c r="AM68"/>
  <c r="AL68"/>
  <c r="AK68"/>
  <c r="AJ68"/>
  <c r="AI68"/>
  <c r="AH68"/>
  <c r="AG68"/>
  <c r="AF68"/>
  <c r="AE68"/>
  <c r="AO68" s="1"/>
  <c r="AD68"/>
  <c r="Z68"/>
  <c r="Y68"/>
  <c r="X68"/>
  <c r="W68"/>
  <c r="V68"/>
  <c r="U68"/>
  <c r="T68"/>
  <c r="S68"/>
  <c r="R68"/>
  <c r="Q68"/>
  <c r="P68"/>
  <c r="L68"/>
  <c r="K68"/>
  <c r="J68"/>
  <c r="I68"/>
  <c r="H68"/>
  <c r="G68"/>
  <c r="F68"/>
  <c r="E68"/>
  <c r="D68"/>
  <c r="C68"/>
  <c r="M68" s="1"/>
  <c r="DI68" s="1"/>
  <c r="B68"/>
  <c r="DF67"/>
  <c r="DF71" s="1"/>
  <c r="DE67"/>
  <c r="DE71" s="1"/>
  <c r="DD67"/>
  <c r="DD71" s="1"/>
  <c r="DC67"/>
  <c r="DC71" s="1"/>
  <c r="DB67"/>
  <c r="DB71" s="1"/>
  <c r="DA67"/>
  <c r="DA71" s="1"/>
  <c r="CZ67"/>
  <c r="CZ71" s="1"/>
  <c r="CY67"/>
  <c r="CY71" s="1"/>
  <c r="CX67"/>
  <c r="CX71" s="1"/>
  <c r="CW67"/>
  <c r="CW71" s="1"/>
  <c r="CV67"/>
  <c r="DG67" s="1"/>
  <c r="CR67"/>
  <c r="CR71" s="1"/>
  <c r="CQ67"/>
  <c r="CQ71" s="1"/>
  <c r="CP67"/>
  <c r="CP71" s="1"/>
  <c r="CO67"/>
  <c r="CO71" s="1"/>
  <c r="CN67"/>
  <c r="CN71" s="1"/>
  <c r="CM67"/>
  <c r="CM71" s="1"/>
  <c r="CL67"/>
  <c r="CL71" s="1"/>
  <c r="CK67"/>
  <c r="CK71" s="1"/>
  <c r="CJ67"/>
  <c r="CJ71" s="1"/>
  <c r="CI67"/>
  <c r="CI71" s="1"/>
  <c r="CH67"/>
  <c r="CH71" s="1"/>
  <c r="CD67"/>
  <c r="CD71" s="1"/>
  <c r="CC67"/>
  <c r="CC71" s="1"/>
  <c r="CB67"/>
  <c r="CB71" s="1"/>
  <c r="CA67"/>
  <c r="CA71" s="1"/>
  <c r="BZ67"/>
  <c r="BZ71" s="1"/>
  <c r="BY67"/>
  <c r="BY71" s="1"/>
  <c r="BX67"/>
  <c r="BX71" s="1"/>
  <c r="BW67"/>
  <c r="BW71" s="1"/>
  <c r="BV67"/>
  <c r="BV71" s="1"/>
  <c r="BU67"/>
  <c r="BU71" s="1"/>
  <c r="BT67"/>
  <c r="CE67" s="1"/>
  <c r="BP67"/>
  <c r="BP71" s="1"/>
  <c r="BO67"/>
  <c r="BO71" s="1"/>
  <c r="BN67"/>
  <c r="BN71" s="1"/>
  <c r="BM67"/>
  <c r="BM71" s="1"/>
  <c r="BL67"/>
  <c r="BL71" s="1"/>
  <c r="BK67"/>
  <c r="BK71" s="1"/>
  <c r="BJ67"/>
  <c r="BJ71" s="1"/>
  <c r="BI67"/>
  <c r="BI71" s="1"/>
  <c r="BH67"/>
  <c r="BH71" s="1"/>
  <c r="BG67"/>
  <c r="BG71" s="1"/>
  <c r="BF67"/>
  <c r="BF71" s="1"/>
  <c r="BB67"/>
  <c r="BB71" s="1"/>
  <c r="BA67"/>
  <c r="BA71" s="1"/>
  <c r="AZ67"/>
  <c r="AZ71" s="1"/>
  <c r="AY67"/>
  <c r="AY71" s="1"/>
  <c r="AX67"/>
  <c r="AX71" s="1"/>
  <c r="AW67"/>
  <c r="AW71" s="1"/>
  <c r="AV67"/>
  <c r="AV71" s="1"/>
  <c r="AU67"/>
  <c r="AU71" s="1"/>
  <c r="AT67"/>
  <c r="AT71" s="1"/>
  <c r="AS67"/>
  <c r="AS71" s="1"/>
  <c r="AR67"/>
  <c r="BC67" s="1"/>
  <c r="AN67"/>
  <c r="AN71" s="1"/>
  <c r="AM67"/>
  <c r="AM71" s="1"/>
  <c r="AL67"/>
  <c r="AL71" s="1"/>
  <c r="AK67"/>
  <c r="AK71" s="1"/>
  <c r="AJ67"/>
  <c r="AJ71" s="1"/>
  <c r="AI67"/>
  <c r="AI71" s="1"/>
  <c r="AH67"/>
  <c r="AH71" s="1"/>
  <c r="AG67"/>
  <c r="AG71" s="1"/>
  <c r="AF67"/>
  <c r="AF71" s="1"/>
  <c r="AE67"/>
  <c r="AE71" s="1"/>
  <c r="AD67"/>
  <c r="AD71" s="1"/>
  <c r="Z67"/>
  <c r="Z71" s="1"/>
  <c r="Y67"/>
  <c r="Y71" s="1"/>
  <c r="X67"/>
  <c r="X71" s="1"/>
  <c r="W67"/>
  <c r="W71" s="1"/>
  <c r="V67"/>
  <c r="V71" s="1"/>
  <c r="U67"/>
  <c r="U71" s="1"/>
  <c r="T67"/>
  <c r="T71" s="1"/>
  <c r="S67"/>
  <c r="S71" s="1"/>
  <c r="R67"/>
  <c r="R71" s="1"/>
  <c r="Q67"/>
  <c r="Q71" s="1"/>
  <c r="P67"/>
  <c r="AA67" s="1"/>
  <c r="L67"/>
  <c r="L71" s="1"/>
  <c r="K67"/>
  <c r="K71" s="1"/>
  <c r="J67"/>
  <c r="J71" s="1"/>
  <c r="I67"/>
  <c r="I71" s="1"/>
  <c r="H67"/>
  <c r="H71" s="1"/>
  <c r="G67"/>
  <c r="G71" s="1"/>
  <c r="F67"/>
  <c r="F71" s="1"/>
  <c r="E67"/>
  <c r="E71" s="1"/>
  <c r="D67"/>
  <c r="D71" s="1"/>
  <c r="C67"/>
  <c r="C71" s="1"/>
  <c r="B67"/>
  <c r="B71" s="1"/>
  <c r="DF65"/>
  <c r="DE65"/>
  <c r="DD65"/>
  <c r="DC65"/>
  <c r="DB65"/>
  <c r="DA65"/>
  <c r="CZ65"/>
  <c r="CY65"/>
  <c r="CX65"/>
  <c r="CW65"/>
  <c r="CV65"/>
  <c r="DG65" s="1"/>
  <c r="CR65"/>
  <c r="CQ65"/>
  <c r="CP65"/>
  <c r="CO65"/>
  <c r="CN65"/>
  <c r="CM65"/>
  <c r="CL65"/>
  <c r="CK65"/>
  <c r="CJ65"/>
  <c r="CI65"/>
  <c r="CH65"/>
  <c r="CD65"/>
  <c r="CC65"/>
  <c r="CB65"/>
  <c r="CA65"/>
  <c r="BZ65"/>
  <c r="BY65"/>
  <c r="BX65"/>
  <c r="BW65"/>
  <c r="BV65"/>
  <c r="BU65"/>
  <c r="BT65"/>
  <c r="CE65" s="1"/>
  <c r="BP65"/>
  <c r="BO65"/>
  <c r="BN65"/>
  <c r="BM65"/>
  <c r="BL65"/>
  <c r="BK65"/>
  <c r="BJ65"/>
  <c r="BI65"/>
  <c r="BH65"/>
  <c r="BG65"/>
  <c r="BF65"/>
  <c r="BB65"/>
  <c r="BA65"/>
  <c r="AZ65"/>
  <c r="AY65"/>
  <c r="AX65"/>
  <c r="AW65"/>
  <c r="AV65"/>
  <c r="AU65"/>
  <c r="AT65"/>
  <c r="AS65"/>
  <c r="AR65"/>
  <c r="BC65" s="1"/>
  <c r="AN65"/>
  <c r="AM65"/>
  <c r="AL65"/>
  <c r="AK65"/>
  <c r="AJ65"/>
  <c r="AI65"/>
  <c r="AH65"/>
  <c r="AG65"/>
  <c r="AF65"/>
  <c r="AE65"/>
  <c r="AD65"/>
  <c r="Z65"/>
  <c r="Y65"/>
  <c r="X65"/>
  <c r="W65"/>
  <c r="V65"/>
  <c r="U65"/>
  <c r="T65"/>
  <c r="S65"/>
  <c r="R65"/>
  <c r="Q65"/>
  <c r="P65"/>
  <c r="AA65" s="1"/>
  <c r="L65"/>
  <c r="K65"/>
  <c r="J65"/>
  <c r="I65"/>
  <c r="H65"/>
  <c r="G65"/>
  <c r="F65"/>
  <c r="E65"/>
  <c r="D65"/>
  <c r="C65"/>
  <c r="B65"/>
  <c r="DF64"/>
  <c r="DE64"/>
  <c r="DD64"/>
  <c r="DC64"/>
  <c r="DB64"/>
  <c r="DA64"/>
  <c r="CZ64"/>
  <c r="CY64"/>
  <c r="CX64"/>
  <c r="CW64"/>
  <c r="CV64"/>
  <c r="CR64"/>
  <c r="CQ64"/>
  <c r="CP64"/>
  <c r="CO64"/>
  <c r="CN64"/>
  <c r="CM64"/>
  <c r="CL64"/>
  <c r="CK64"/>
  <c r="CJ64"/>
  <c r="CI64"/>
  <c r="CS64" s="1"/>
  <c r="CH64"/>
  <c r="CD64"/>
  <c r="CC64"/>
  <c r="CB64"/>
  <c r="CA64"/>
  <c r="BZ64"/>
  <c r="BY64"/>
  <c r="BX64"/>
  <c r="BW64"/>
  <c r="BV64"/>
  <c r="BU64"/>
  <c r="BT64"/>
  <c r="BP64"/>
  <c r="BO64"/>
  <c r="BN64"/>
  <c r="BM64"/>
  <c r="BL64"/>
  <c r="BK64"/>
  <c r="BJ64"/>
  <c r="BI64"/>
  <c r="BH64"/>
  <c r="BG64"/>
  <c r="BQ64" s="1"/>
  <c r="BF64"/>
  <c r="BB64"/>
  <c r="BA64"/>
  <c r="AZ64"/>
  <c r="AY64"/>
  <c r="AX64"/>
  <c r="AW64"/>
  <c r="AV64"/>
  <c r="AU64"/>
  <c r="AT64"/>
  <c r="AS64"/>
  <c r="AR64"/>
  <c r="AN64"/>
  <c r="AM64"/>
  <c r="AL64"/>
  <c r="AK64"/>
  <c r="AJ64"/>
  <c r="AI64"/>
  <c r="AH64"/>
  <c r="AG64"/>
  <c r="AF64"/>
  <c r="AE64"/>
  <c r="AO64" s="1"/>
  <c r="AD64"/>
  <c r="Z64"/>
  <c r="Y64"/>
  <c r="X64"/>
  <c r="W64"/>
  <c r="V64"/>
  <c r="U64"/>
  <c r="T64"/>
  <c r="S64"/>
  <c r="R64"/>
  <c r="Q64"/>
  <c r="P64"/>
  <c r="L64"/>
  <c r="K64"/>
  <c r="J64"/>
  <c r="I64"/>
  <c r="H64"/>
  <c r="G64"/>
  <c r="F64"/>
  <c r="E64"/>
  <c r="D64"/>
  <c r="C64"/>
  <c r="M64" s="1"/>
  <c r="DI64" s="1"/>
  <c r="B64"/>
  <c r="DF63"/>
  <c r="DE63"/>
  <c r="DD63"/>
  <c r="DC63"/>
  <c r="DB63"/>
  <c r="DA63"/>
  <c r="CZ63"/>
  <c r="CY63"/>
  <c r="CX63"/>
  <c r="CW63"/>
  <c r="CV63"/>
  <c r="DG63" s="1"/>
  <c r="CR63"/>
  <c r="CQ63"/>
  <c r="CP63"/>
  <c r="CO63"/>
  <c r="CN63"/>
  <c r="CM63"/>
  <c r="CL63"/>
  <c r="CK63"/>
  <c r="CJ63"/>
  <c r="CI63"/>
  <c r="CH63"/>
  <c r="CD63"/>
  <c r="CC63"/>
  <c r="CB63"/>
  <c r="CA63"/>
  <c r="BZ63"/>
  <c r="BY63"/>
  <c r="BX63"/>
  <c r="BW63"/>
  <c r="BV63"/>
  <c r="BU63"/>
  <c r="BT63"/>
  <c r="CE63" s="1"/>
  <c r="BP63"/>
  <c r="BO63"/>
  <c r="BN63"/>
  <c r="BM63"/>
  <c r="BL63"/>
  <c r="BK63"/>
  <c r="BJ63"/>
  <c r="BI63"/>
  <c r="BH63"/>
  <c r="BG63"/>
  <c r="BF63"/>
  <c r="BB63"/>
  <c r="BA63"/>
  <c r="AZ63"/>
  <c r="AY63"/>
  <c r="AX63"/>
  <c r="AW63"/>
  <c r="AV63"/>
  <c r="AU63"/>
  <c r="AT63"/>
  <c r="AS63"/>
  <c r="AR63"/>
  <c r="BC63" s="1"/>
  <c r="AN63"/>
  <c r="AM63"/>
  <c r="AL63"/>
  <c r="AK63"/>
  <c r="AJ63"/>
  <c r="AI63"/>
  <c r="AH63"/>
  <c r="AG63"/>
  <c r="AF63"/>
  <c r="AE63"/>
  <c r="AD63"/>
  <c r="Z63"/>
  <c r="Y63"/>
  <c r="X63"/>
  <c r="W63"/>
  <c r="V63"/>
  <c r="U63"/>
  <c r="T63"/>
  <c r="S63"/>
  <c r="R63"/>
  <c r="Q63"/>
  <c r="P63"/>
  <c r="AA63" s="1"/>
  <c r="L63"/>
  <c r="K63"/>
  <c r="J63"/>
  <c r="I63"/>
  <c r="H63"/>
  <c r="G63"/>
  <c r="F63"/>
  <c r="E63"/>
  <c r="D63"/>
  <c r="C63"/>
  <c r="B63"/>
  <c r="DF62"/>
  <c r="DF66" s="1"/>
  <c r="DE62"/>
  <c r="DE66" s="1"/>
  <c r="DD62"/>
  <c r="DD66" s="1"/>
  <c r="DC62"/>
  <c r="DC66" s="1"/>
  <c r="DB62"/>
  <c r="DB66" s="1"/>
  <c r="DA62"/>
  <c r="DA66" s="1"/>
  <c r="CZ62"/>
  <c r="CZ66" s="1"/>
  <c r="CY62"/>
  <c r="CY66" s="1"/>
  <c r="CX62"/>
  <c r="CX66" s="1"/>
  <c r="CW62"/>
  <c r="CW66" s="1"/>
  <c r="CV62"/>
  <c r="CV66" s="1"/>
  <c r="CR62"/>
  <c r="CR66" s="1"/>
  <c r="CQ62"/>
  <c r="CQ66" s="1"/>
  <c r="CP62"/>
  <c r="CP66" s="1"/>
  <c r="CO62"/>
  <c r="CO66" s="1"/>
  <c r="CN62"/>
  <c r="CN66" s="1"/>
  <c r="CM62"/>
  <c r="CM66" s="1"/>
  <c r="CL62"/>
  <c r="CL66" s="1"/>
  <c r="CK62"/>
  <c r="CK66" s="1"/>
  <c r="CJ62"/>
  <c r="CJ66" s="1"/>
  <c r="CI62"/>
  <c r="CI66" s="1"/>
  <c r="CH62"/>
  <c r="CH66" s="1"/>
  <c r="CD62"/>
  <c r="CD66" s="1"/>
  <c r="CC62"/>
  <c r="CC66" s="1"/>
  <c r="CB62"/>
  <c r="CB66" s="1"/>
  <c r="CA62"/>
  <c r="CA66" s="1"/>
  <c r="BZ62"/>
  <c r="BZ66" s="1"/>
  <c r="BY62"/>
  <c r="BY66" s="1"/>
  <c r="BX62"/>
  <c r="BX66" s="1"/>
  <c r="BW62"/>
  <c r="BW66" s="1"/>
  <c r="BV62"/>
  <c r="BV66" s="1"/>
  <c r="BU62"/>
  <c r="BU66" s="1"/>
  <c r="BT62"/>
  <c r="BT66" s="1"/>
  <c r="BP62"/>
  <c r="BP66" s="1"/>
  <c r="BO62"/>
  <c r="BO66" s="1"/>
  <c r="BN62"/>
  <c r="BN66" s="1"/>
  <c r="BM62"/>
  <c r="BM66" s="1"/>
  <c r="BL62"/>
  <c r="BL66" s="1"/>
  <c r="BK62"/>
  <c r="BK66" s="1"/>
  <c r="BJ62"/>
  <c r="BJ66" s="1"/>
  <c r="BI62"/>
  <c r="BI66" s="1"/>
  <c r="BH62"/>
  <c r="BH66" s="1"/>
  <c r="BG62"/>
  <c r="BQ62" s="1"/>
  <c r="BF62"/>
  <c r="BF66" s="1"/>
  <c r="BB62"/>
  <c r="BB66" s="1"/>
  <c r="BA62"/>
  <c r="BA66" s="1"/>
  <c r="AZ62"/>
  <c r="AZ66" s="1"/>
  <c r="AY62"/>
  <c r="AY66" s="1"/>
  <c r="AX62"/>
  <c r="AX66" s="1"/>
  <c r="AW62"/>
  <c r="AW66" s="1"/>
  <c r="AV62"/>
  <c r="AV66" s="1"/>
  <c r="AU62"/>
  <c r="AU66" s="1"/>
  <c r="AT62"/>
  <c r="AT66" s="1"/>
  <c r="AS62"/>
  <c r="AS66" s="1"/>
  <c r="AR62"/>
  <c r="AR66" s="1"/>
  <c r="AN62"/>
  <c r="AN66" s="1"/>
  <c r="AM62"/>
  <c r="AM66" s="1"/>
  <c r="AL62"/>
  <c r="AL66" s="1"/>
  <c r="AK62"/>
  <c r="AK66" s="1"/>
  <c r="AJ62"/>
  <c r="AJ66" s="1"/>
  <c r="AI62"/>
  <c r="AI66" s="1"/>
  <c r="AH62"/>
  <c r="AH66" s="1"/>
  <c r="AG62"/>
  <c r="AG66" s="1"/>
  <c r="AF62"/>
  <c r="AF66" s="1"/>
  <c r="AE62"/>
  <c r="AE66" s="1"/>
  <c r="AD62"/>
  <c r="AD66" s="1"/>
  <c r="Z62"/>
  <c r="Z66" s="1"/>
  <c r="Y62"/>
  <c r="Y66" s="1"/>
  <c r="X62"/>
  <c r="X66" s="1"/>
  <c r="W62"/>
  <c r="W66" s="1"/>
  <c r="V62"/>
  <c r="V66" s="1"/>
  <c r="U62"/>
  <c r="U66" s="1"/>
  <c r="T62"/>
  <c r="T66" s="1"/>
  <c r="S62"/>
  <c r="S66" s="1"/>
  <c r="R62"/>
  <c r="R66" s="1"/>
  <c r="Q62"/>
  <c r="Q66" s="1"/>
  <c r="P62"/>
  <c r="P66" s="1"/>
  <c r="L62"/>
  <c r="L66" s="1"/>
  <c r="K62"/>
  <c r="K66" s="1"/>
  <c r="J62"/>
  <c r="J66" s="1"/>
  <c r="I62"/>
  <c r="I66" s="1"/>
  <c r="H62"/>
  <c r="H66" s="1"/>
  <c r="G62"/>
  <c r="G66" s="1"/>
  <c r="F62"/>
  <c r="F66" s="1"/>
  <c r="E62"/>
  <c r="E66" s="1"/>
  <c r="D62"/>
  <c r="D66" s="1"/>
  <c r="C62"/>
  <c r="M62" s="1"/>
  <c r="B62"/>
  <c r="B66" s="1"/>
  <c r="DF60"/>
  <c r="DE60"/>
  <c r="DD60"/>
  <c r="DC60"/>
  <c r="DB60"/>
  <c r="DA60"/>
  <c r="CZ60"/>
  <c r="CY60"/>
  <c r="CX60"/>
  <c r="CW60"/>
  <c r="CV60"/>
  <c r="DG60" s="1"/>
  <c r="CR60"/>
  <c r="CQ60"/>
  <c r="CP60"/>
  <c r="CO60"/>
  <c r="CN60"/>
  <c r="CM60"/>
  <c r="CL60"/>
  <c r="CK60"/>
  <c r="CJ60"/>
  <c r="CI60"/>
  <c r="CH60"/>
  <c r="CD60"/>
  <c r="CC60"/>
  <c r="CB60"/>
  <c r="CA60"/>
  <c r="BZ60"/>
  <c r="BY60"/>
  <c r="BX60"/>
  <c r="BW60"/>
  <c r="BV60"/>
  <c r="BU60"/>
  <c r="BT60"/>
  <c r="CE60" s="1"/>
  <c r="BP60"/>
  <c r="BO60"/>
  <c r="BN60"/>
  <c r="BM60"/>
  <c r="BL60"/>
  <c r="BK60"/>
  <c r="BJ60"/>
  <c r="BI60"/>
  <c r="BH60"/>
  <c r="BG60"/>
  <c r="BF60"/>
  <c r="BB60"/>
  <c r="BA60"/>
  <c r="AZ60"/>
  <c r="AY60"/>
  <c r="AX60"/>
  <c r="AW60"/>
  <c r="AV60"/>
  <c r="AU60"/>
  <c r="AT60"/>
  <c r="AS60"/>
  <c r="AR60"/>
  <c r="BC60" s="1"/>
  <c r="AN60"/>
  <c r="AM60"/>
  <c r="AL60"/>
  <c r="AK60"/>
  <c r="AJ60"/>
  <c r="AI60"/>
  <c r="AH60"/>
  <c r="AG60"/>
  <c r="AF60"/>
  <c r="AE60"/>
  <c r="AD60"/>
  <c r="Z60"/>
  <c r="Y60"/>
  <c r="X60"/>
  <c r="W60"/>
  <c r="V60"/>
  <c r="U60"/>
  <c r="T60"/>
  <c r="S60"/>
  <c r="R60"/>
  <c r="Q60"/>
  <c r="P60"/>
  <c r="AA60" s="1"/>
  <c r="L60"/>
  <c r="K60"/>
  <c r="J60"/>
  <c r="I60"/>
  <c r="H60"/>
  <c r="G60"/>
  <c r="F60"/>
  <c r="E60"/>
  <c r="D60"/>
  <c r="C60"/>
  <c r="B60"/>
  <c r="DF59"/>
  <c r="DE59"/>
  <c r="DD59"/>
  <c r="DC59"/>
  <c r="DB59"/>
  <c r="DA59"/>
  <c r="CZ59"/>
  <c r="CY59"/>
  <c r="CX59"/>
  <c r="CW59"/>
  <c r="CV59"/>
  <c r="CR59"/>
  <c r="CQ59"/>
  <c r="CP59"/>
  <c r="CO59"/>
  <c r="CN59"/>
  <c r="CM59"/>
  <c r="CL59"/>
  <c r="CK59"/>
  <c r="CJ59"/>
  <c r="CI59"/>
  <c r="CS59" s="1"/>
  <c r="CH59"/>
  <c r="CD59"/>
  <c r="CC59"/>
  <c r="CB59"/>
  <c r="CA59"/>
  <c r="BZ59"/>
  <c r="BY59"/>
  <c r="BX59"/>
  <c r="BW59"/>
  <c r="BV59"/>
  <c r="BU59"/>
  <c r="BT59"/>
  <c r="BP59"/>
  <c r="BO59"/>
  <c r="BN59"/>
  <c r="BM59"/>
  <c r="BL59"/>
  <c r="BK59"/>
  <c r="BJ59"/>
  <c r="BI59"/>
  <c r="BH59"/>
  <c r="BG59"/>
  <c r="BQ59" s="1"/>
  <c r="BF59"/>
  <c r="BB59"/>
  <c r="BA59"/>
  <c r="AZ59"/>
  <c r="AY59"/>
  <c r="AX59"/>
  <c r="AW59"/>
  <c r="AV59"/>
  <c r="AU59"/>
  <c r="AT59"/>
  <c r="AS59"/>
  <c r="AR59"/>
  <c r="AN59"/>
  <c r="AM59"/>
  <c r="AL59"/>
  <c r="AK59"/>
  <c r="AJ59"/>
  <c r="AI59"/>
  <c r="AH59"/>
  <c r="AG59"/>
  <c r="AF59"/>
  <c r="AE59"/>
  <c r="AO59" s="1"/>
  <c r="AD59"/>
  <c r="Z59"/>
  <c r="Y59"/>
  <c r="X59"/>
  <c r="W59"/>
  <c r="V59"/>
  <c r="U59"/>
  <c r="T59"/>
  <c r="S59"/>
  <c r="R59"/>
  <c r="Q59"/>
  <c r="P59"/>
  <c r="L59"/>
  <c r="K59"/>
  <c r="J59"/>
  <c r="I59"/>
  <c r="H59"/>
  <c r="G59"/>
  <c r="F59"/>
  <c r="E59"/>
  <c r="D59"/>
  <c r="C59"/>
  <c r="M59" s="1"/>
  <c r="DI59" s="1"/>
  <c r="B59"/>
  <c r="DF58"/>
  <c r="DE58"/>
  <c r="DD58"/>
  <c r="DC58"/>
  <c r="DB58"/>
  <c r="DA58"/>
  <c r="CZ58"/>
  <c r="CY58"/>
  <c r="CX58"/>
  <c r="CW58"/>
  <c r="CV58"/>
  <c r="DG58" s="1"/>
  <c r="CR58"/>
  <c r="CQ58"/>
  <c r="CP58"/>
  <c r="CO58"/>
  <c r="CN58"/>
  <c r="CM58"/>
  <c r="CL58"/>
  <c r="CK58"/>
  <c r="CJ58"/>
  <c r="CI58"/>
  <c r="CH58"/>
  <c r="CD58"/>
  <c r="CC58"/>
  <c r="CB58"/>
  <c r="CA58"/>
  <c r="BZ58"/>
  <c r="BY58"/>
  <c r="BX58"/>
  <c r="BW58"/>
  <c r="BV58"/>
  <c r="BU58"/>
  <c r="BT58"/>
  <c r="CE58" s="1"/>
  <c r="BP58"/>
  <c r="BO58"/>
  <c r="BN58"/>
  <c r="BM58"/>
  <c r="BL58"/>
  <c r="BK58"/>
  <c r="BJ58"/>
  <c r="BI58"/>
  <c r="BH58"/>
  <c r="BG58"/>
  <c r="BF58"/>
  <c r="BB58"/>
  <c r="BA58"/>
  <c r="AZ58"/>
  <c r="AY58"/>
  <c r="AX58"/>
  <c r="AW58"/>
  <c r="AV58"/>
  <c r="AU58"/>
  <c r="AT58"/>
  <c r="AS58"/>
  <c r="AR58"/>
  <c r="BC58" s="1"/>
  <c r="AN58"/>
  <c r="AM58"/>
  <c r="AL58"/>
  <c r="AK58"/>
  <c r="AJ58"/>
  <c r="AI58"/>
  <c r="AH58"/>
  <c r="AG58"/>
  <c r="AF58"/>
  <c r="AE58"/>
  <c r="AD58"/>
  <c r="Z58"/>
  <c r="Y58"/>
  <c r="X58"/>
  <c r="W58"/>
  <c r="V58"/>
  <c r="U58"/>
  <c r="T58"/>
  <c r="S58"/>
  <c r="R58"/>
  <c r="Q58"/>
  <c r="P58"/>
  <c r="AA58" s="1"/>
  <c r="L58"/>
  <c r="K58"/>
  <c r="J58"/>
  <c r="I58"/>
  <c r="H58"/>
  <c r="G58"/>
  <c r="F58"/>
  <c r="E58"/>
  <c r="D58"/>
  <c r="C58"/>
  <c r="B58"/>
  <c r="DF57"/>
  <c r="DF61" s="1"/>
  <c r="DF72" s="1"/>
  <c r="DE57"/>
  <c r="DE61" s="1"/>
  <c r="DE72" s="1"/>
  <c r="DD57"/>
  <c r="DD61" s="1"/>
  <c r="DD72" s="1"/>
  <c r="DC57"/>
  <c r="DC61" s="1"/>
  <c r="DC72" s="1"/>
  <c r="DB57"/>
  <c r="DB61" s="1"/>
  <c r="DB72" s="1"/>
  <c r="DA57"/>
  <c r="DA61" s="1"/>
  <c r="DA72" s="1"/>
  <c r="CZ57"/>
  <c r="CZ61" s="1"/>
  <c r="CZ72" s="1"/>
  <c r="CY57"/>
  <c r="CY61" s="1"/>
  <c r="CY72" s="1"/>
  <c r="CX57"/>
  <c r="CX61" s="1"/>
  <c r="CX72" s="1"/>
  <c r="CW57"/>
  <c r="CW61" s="1"/>
  <c r="CW72" s="1"/>
  <c r="CV57"/>
  <c r="CV61" s="1"/>
  <c r="CR57"/>
  <c r="CR61" s="1"/>
  <c r="CR72" s="1"/>
  <c r="CQ57"/>
  <c r="CQ61" s="1"/>
  <c r="CQ72" s="1"/>
  <c r="CP57"/>
  <c r="CP61" s="1"/>
  <c r="CP72" s="1"/>
  <c r="CO57"/>
  <c r="CO61" s="1"/>
  <c r="CO72" s="1"/>
  <c r="CN57"/>
  <c r="CN61" s="1"/>
  <c r="CN72" s="1"/>
  <c r="CM57"/>
  <c r="CM61" s="1"/>
  <c r="CM72" s="1"/>
  <c r="CL57"/>
  <c r="CL61" s="1"/>
  <c r="CL72" s="1"/>
  <c r="CK57"/>
  <c r="CK61" s="1"/>
  <c r="CK72" s="1"/>
  <c r="CJ57"/>
  <c r="CJ61" s="1"/>
  <c r="CJ72" s="1"/>
  <c r="CI57"/>
  <c r="CS57" s="1"/>
  <c r="CH57"/>
  <c r="CH61" s="1"/>
  <c r="CH72" s="1"/>
  <c r="CD57"/>
  <c r="CD61" s="1"/>
  <c r="CD72" s="1"/>
  <c r="CC57"/>
  <c r="CC61" s="1"/>
  <c r="CC72" s="1"/>
  <c r="CB57"/>
  <c r="CB61" s="1"/>
  <c r="CB72" s="1"/>
  <c r="CA57"/>
  <c r="CA61" s="1"/>
  <c r="CA72" s="1"/>
  <c r="BZ57"/>
  <c r="BZ61" s="1"/>
  <c r="BZ72" s="1"/>
  <c r="BY57"/>
  <c r="BY61" s="1"/>
  <c r="BY72" s="1"/>
  <c r="BX57"/>
  <c r="BX61" s="1"/>
  <c r="BX72" s="1"/>
  <c r="BW57"/>
  <c r="BW61" s="1"/>
  <c r="BW72" s="1"/>
  <c r="BV57"/>
  <c r="BV61" s="1"/>
  <c r="BV72" s="1"/>
  <c r="BU57"/>
  <c r="BU61" s="1"/>
  <c r="BU72" s="1"/>
  <c r="BT57"/>
  <c r="BT61" s="1"/>
  <c r="BP57"/>
  <c r="BP61" s="1"/>
  <c r="BP72" s="1"/>
  <c r="BO57"/>
  <c r="BO61" s="1"/>
  <c r="BO72" s="1"/>
  <c r="BN57"/>
  <c r="BN61" s="1"/>
  <c r="BN72" s="1"/>
  <c r="BM57"/>
  <c r="BM61" s="1"/>
  <c r="BM72" s="1"/>
  <c r="BL57"/>
  <c r="BL61" s="1"/>
  <c r="BL72" s="1"/>
  <c r="BK57"/>
  <c r="BK61" s="1"/>
  <c r="BK72" s="1"/>
  <c r="BJ57"/>
  <c r="BJ61" s="1"/>
  <c r="BJ72" s="1"/>
  <c r="BI57"/>
  <c r="BI61" s="1"/>
  <c r="BI72" s="1"/>
  <c r="BH57"/>
  <c r="BH61" s="1"/>
  <c r="BH72" s="1"/>
  <c r="BG57"/>
  <c r="BQ57" s="1"/>
  <c r="BF57"/>
  <c r="BF61" s="1"/>
  <c r="BF72" s="1"/>
  <c r="BB57"/>
  <c r="BB61" s="1"/>
  <c r="BB72" s="1"/>
  <c r="BA57"/>
  <c r="BA61" s="1"/>
  <c r="BA72" s="1"/>
  <c r="AZ57"/>
  <c r="AZ61" s="1"/>
  <c r="AZ72" s="1"/>
  <c r="AY57"/>
  <c r="AY61" s="1"/>
  <c r="AY72" s="1"/>
  <c r="AX57"/>
  <c r="AX61" s="1"/>
  <c r="AX72" s="1"/>
  <c r="AW57"/>
  <c r="AW61" s="1"/>
  <c r="AW72" s="1"/>
  <c r="AV57"/>
  <c r="AV61" s="1"/>
  <c r="AV72" s="1"/>
  <c r="AU57"/>
  <c r="AU61" s="1"/>
  <c r="AU72" s="1"/>
  <c r="AT57"/>
  <c r="AT61" s="1"/>
  <c r="AT72" s="1"/>
  <c r="AS57"/>
  <c r="AR57"/>
  <c r="AR61" s="1"/>
  <c r="AN57"/>
  <c r="AN61" s="1"/>
  <c r="AN72" s="1"/>
  <c r="AM57"/>
  <c r="AM61" s="1"/>
  <c r="AM72" s="1"/>
  <c r="AL57"/>
  <c r="AL61" s="1"/>
  <c r="AL72" s="1"/>
  <c r="AK57"/>
  <c r="AK61" s="1"/>
  <c r="AK72" s="1"/>
  <c r="AJ57"/>
  <c r="AJ61" s="1"/>
  <c r="AJ72" s="1"/>
  <c r="AI57"/>
  <c r="AI61" s="1"/>
  <c r="AI72" s="1"/>
  <c r="AH57"/>
  <c r="AH61" s="1"/>
  <c r="AH72" s="1"/>
  <c r="AG57"/>
  <c r="AG61" s="1"/>
  <c r="AG72" s="1"/>
  <c r="AF57"/>
  <c r="AF61" s="1"/>
  <c r="AF72" s="1"/>
  <c r="AE57"/>
  <c r="AE61" s="1"/>
  <c r="AE72" s="1"/>
  <c r="AD57"/>
  <c r="AD61" s="1"/>
  <c r="AD72" s="1"/>
  <c r="Z57"/>
  <c r="Z61" s="1"/>
  <c r="Z72" s="1"/>
  <c r="Y57"/>
  <c r="Y61" s="1"/>
  <c r="Y72" s="1"/>
  <c r="X57"/>
  <c r="X61" s="1"/>
  <c r="X72" s="1"/>
  <c r="W57"/>
  <c r="W61" s="1"/>
  <c r="W72" s="1"/>
  <c r="V57"/>
  <c r="V61" s="1"/>
  <c r="V72" s="1"/>
  <c r="U57"/>
  <c r="U61" s="1"/>
  <c r="U72" s="1"/>
  <c r="T57"/>
  <c r="T61" s="1"/>
  <c r="T72" s="1"/>
  <c r="S57"/>
  <c r="S61" s="1"/>
  <c r="S72" s="1"/>
  <c r="R57"/>
  <c r="R61" s="1"/>
  <c r="R72" s="1"/>
  <c r="Q57"/>
  <c r="Q61" s="1"/>
  <c r="Q72" s="1"/>
  <c r="P57"/>
  <c r="P61" s="1"/>
  <c r="L57"/>
  <c r="L61" s="1"/>
  <c r="L72" s="1"/>
  <c r="K57"/>
  <c r="K61" s="1"/>
  <c r="K72" s="1"/>
  <c r="J57"/>
  <c r="J61" s="1"/>
  <c r="J72" s="1"/>
  <c r="I57"/>
  <c r="I61" s="1"/>
  <c r="I72" s="1"/>
  <c r="H57"/>
  <c r="H61" s="1"/>
  <c r="H72" s="1"/>
  <c r="G57"/>
  <c r="G61" s="1"/>
  <c r="G72" s="1"/>
  <c r="F57"/>
  <c r="F61" s="1"/>
  <c r="F72" s="1"/>
  <c r="E57"/>
  <c r="E61" s="1"/>
  <c r="E72" s="1"/>
  <c r="D57"/>
  <c r="D61" s="1"/>
  <c r="D72" s="1"/>
  <c r="C57"/>
  <c r="C61" s="1"/>
  <c r="B57"/>
  <c r="B61" s="1"/>
  <c r="B72" s="1"/>
  <c r="DF54"/>
  <c r="DE54"/>
  <c r="DD54"/>
  <c r="DC54"/>
  <c r="DB54"/>
  <c r="DA54"/>
  <c r="CZ54"/>
  <c r="CY54"/>
  <c r="CX54"/>
  <c r="CW54"/>
  <c r="CV54"/>
  <c r="DG54" s="1"/>
  <c r="CR54"/>
  <c r="CQ54"/>
  <c r="CP54"/>
  <c r="CO54"/>
  <c r="CN54"/>
  <c r="CM54"/>
  <c r="CL54"/>
  <c r="CK54"/>
  <c r="CJ54"/>
  <c r="CI54"/>
  <c r="CH54"/>
  <c r="CD54"/>
  <c r="CC54"/>
  <c r="CB54"/>
  <c r="CA54"/>
  <c r="BZ54"/>
  <c r="BY54"/>
  <c r="BX54"/>
  <c r="BW54"/>
  <c r="BV54"/>
  <c r="BU54"/>
  <c r="BT54"/>
  <c r="CE54" s="1"/>
  <c r="BP54"/>
  <c r="BO54"/>
  <c r="BN54"/>
  <c r="BM54"/>
  <c r="BL54"/>
  <c r="BK54"/>
  <c r="BJ54"/>
  <c r="BI54"/>
  <c r="BH54"/>
  <c r="BG54"/>
  <c r="BF54"/>
  <c r="BB54"/>
  <c r="BA54"/>
  <c r="AZ54"/>
  <c r="AY54"/>
  <c r="AX54"/>
  <c r="AW54"/>
  <c r="AV54"/>
  <c r="AU54"/>
  <c r="AT54"/>
  <c r="AS54"/>
  <c r="AR54"/>
  <c r="BC54" s="1"/>
  <c r="AN54"/>
  <c r="AM54"/>
  <c r="AL54"/>
  <c r="AK54"/>
  <c r="AJ54"/>
  <c r="AI54"/>
  <c r="AH54"/>
  <c r="AG54"/>
  <c r="AF54"/>
  <c r="AE54"/>
  <c r="AD54"/>
  <c r="Z54"/>
  <c r="Y54"/>
  <c r="X54"/>
  <c r="W54"/>
  <c r="V54"/>
  <c r="U54"/>
  <c r="T54"/>
  <c r="S54"/>
  <c r="R54"/>
  <c r="Q54"/>
  <c r="P54"/>
  <c r="AA54" s="1"/>
  <c r="L54"/>
  <c r="K54"/>
  <c r="J54"/>
  <c r="I54"/>
  <c r="H54"/>
  <c r="G54"/>
  <c r="F54"/>
  <c r="E54"/>
  <c r="D54"/>
  <c r="C54"/>
  <c r="B54"/>
  <c r="DF53"/>
  <c r="DE53"/>
  <c r="DD53"/>
  <c r="DC53"/>
  <c r="DB53"/>
  <c r="DA53"/>
  <c r="CZ53"/>
  <c r="CY53"/>
  <c r="CX53"/>
  <c r="CW53"/>
  <c r="CV53"/>
  <c r="CR53"/>
  <c r="CQ53"/>
  <c r="CP53"/>
  <c r="CO53"/>
  <c r="CN53"/>
  <c r="CM53"/>
  <c r="CL53"/>
  <c r="CK53"/>
  <c r="CJ53"/>
  <c r="CI53"/>
  <c r="CS53" s="1"/>
  <c r="CH53"/>
  <c r="CD53"/>
  <c r="CC53"/>
  <c r="CB53"/>
  <c r="CA53"/>
  <c r="BZ53"/>
  <c r="BY53"/>
  <c r="BX53"/>
  <c r="BW53"/>
  <c r="BV53"/>
  <c r="BU53"/>
  <c r="BT53"/>
  <c r="BP53"/>
  <c r="BO53"/>
  <c r="BN53"/>
  <c r="BM53"/>
  <c r="BL53"/>
  <c r="BK53"/>
  <c r="BJ53"/>
  <c r="BI53"/>
  <c r="BH53"/>
  <c r="BG53"/>
  <c r="BQ53" s="1"/>
  <c r="BF53"/>
  <c r="BB53"/>
  <c r="BA53"/>
  <c r="AZ53"/>
  <c r="AY53"/>
  <c r="AX53"/>
  <c r="AW53"/>
  <c r="AV53"/>
  <c r="AU53"/>
  <c r="AT53"/>
  <c r="AS53"/>
  <c r="AR53"/>
  <c r="AN53"/>
  <c r="AM53"/>
  <c r="AL53"/>
  <c r="AK53"/>
  <c r="AJ53"/>
  <c r="AI53"/>
  <c r="AH53"/>
  <c r="AG53"/>
  <c r="AF53"/>
  <c r="AE53"/>
  <c r="AO53" s="1"/>
  <c r="AD53"/>
  <c r="Z53"/>
  <c r="Y53"/>
  <c r="X53"/>
  <c r="W53"/>
  <c r="V53"/>
  <c r="U53"/>
  <c r="T53"/>
  <c r="S53"/>
  <c r="R53"/>
  <c r="Q53"/>
  <c r="P53"/>
  <c r="L53"/>
  <c r="K53"/>
  <c r="J53"/>
  <c r="I53"/>
  <c r="H53"/>
  <c r="G53"/>
  <c r="F53"/>
  <c r="E53"/>
  <c r="D53"/>
  <c r="C53"/>
  <c r="M53" s="1"/>
  <c r="DI53" s="1"/>
  <c r="B53"/>
  <c r="DF52"/>
  <c r="DE52"/>
  <c r="DD52"/>
  <c r="DC52"/>
  <c r="DB52"/>
  <c r="DA52"/>
  <c r="CZ52"/>
  <c r="CY52"/>
  <c r="CX52"/>
  <c r="CW52"/>
  <c r="CV52"/>
  <c r="DG52" s="1"/>
  <c r="CR52"/>
  <c r="CQ52"/>
  <c r="CP52"/>
  <c r="CO52"/>
  <c r="CN52"/>
  <c r="CM52"/>
  <c r="CL52"/>
  <c r="CK52"/>
  <c r="CJ52"/>
  <c r="CI52"/>
  <c r="CH52"/>
  <c r="CD52"/>
  <c r="CC52"/>
  <c r="CB52"/>
  <c r="CA52"/>
  <c r="BZ52"/>
  <c r="BY52"/>
  <c r="BX52"/>
  <c r="BW52"/>
  <c r="BV52"/>
  <c r="BU52"/>
  <c r="BT52"/>
  <c r="CE52" s="1"/>
  <c r="BP52"/>
  <c r="BO52"/>
  <c r="BN52"/>
  <c r="BM52"/>
  <c r="BL52"/>
  <c r="BK52"/>
  <c r="BJ52"/>
  <c r="BI52"/>
  <c r="BH52"/>
  <c r="BG52"/>
  <c r="BF52"/>
  <c r="BB52"/>
  <c r="BA52"/>
  <c r="AZ52"/>
  <c r="AY52"/>
  <c r="AX52"/>
  <c r="AW52"/>
  <c r="AV52"/>
  <c r="AU52"/>
  <c r="AT52"/>
  <c r="AS52"/>
  <c r="AR52"/>
  <c r="BC52" s="1"/>
  <c r="AN52"/>
  <c r="AM52"/>
  <c r="AL52"/>
  <c r="AK52"/>
  <c r="AJ52"/>
  <c r="AI52"/>
  <c r="AH52"/>
  <c r="AG52"/>
  <c r="AF52"/>
  <c r="AE52"/>
  <c r="AD52"/>
  <c r="Z52"/>
  <c r="Y52"/>
  <c r="X52"/>
  <c r="W52"/>
  <c r="V52"/>
  <c r="U52"/>
  <c r="T52"/>
  <c r="S52"/>
  <c r="R52"/>
  <c r="Q52"/>
  <c r="P52"/>
  <c r="AA52" s="1"/>
  <c r="L52"/>
  <c r="K52"/>
  <c r="J52"/>
  <c r="I52"/>
  <c r="H52"/>
  <c r="G52"/>
  <c r="F52"/>
  <c r="E52"/>
  <c r="D52"/>
  <c r="C52"/>
  <c r="B52"/>
  <c r="DF51"/>
  <c r="DF55" s="1"/>
  <c r="DE51"/>
  <c r="DE55" s="1"/>
  <c r="DD51"/>
  <c r="DD55" s="1"/>
  <c r="DC51"/>
  <c r="DC55" s="1"/>
  <c r="DB51"/>
  <c r="DB55" s="1"/>
  <c r="DA51"/>
  <c r="DA55" s="1"/>
  <c r="CZ51"/>
  <c r="CZ55" s="1"/>
  <c r="CY51"/>
  <c r="CY55" s="1"/>
  <c r="CX51"/>
  <c r="CX55" s="1"/>
  <c r="CW51"/>
  <c r="CV51"/>
  <c r="CV55" s="1"/>
  <c r="CR51"/>
  <c r="CR55" s="1"/>
  <c r="CQ51"/>
  <c r="CQ55" s="1"/>
  <c r="CP51"/>
  <c r="CP55" s="1"/>
  <c r="CO51"/>
  <c r="CO55" s="1"/>
  <c r="CN51"/>
  <c r="CN55" s="1"/>
  <c r="CM51"/>
  <c r="CM55" s="1"/>
  <c r="CL51"/>
  <c r="CL55" s="1"/>
  <c r="CK51"/>
  <c r="CK55" s="1"/>
  <c r="CJ51"/>
  <c r="CJ55" s="1"/>
  <c r="CI51"/>
  <c r="CI55" s="1"/>
  <c r="CH51"/>
  <c r="CH55" s="1"/>
  <c r="CD51"/>
  <c r="CD55" s="1"/>
  <c r="CC51"/>
  <c r="CC55" s="1"/>
  <c r="CB51"/>
  <c r="CB55" s="1"/>
  <c r="CA51"/>
  <c r="CA55" s="1"/>
  <c r="BZ51"/>
  <c r="BZ55" s="1"/>
  <c r="BY51"/>
  <c r="BY55" s="1"/>
  <c r="BX51"/>
  <c r="BX55" s="1"/>
  <c r="BW51"/>
  <c r="BW55" s="1"/>
  <c r="BV51"/>
  <c r="BV55" s="1"/>
  <c r="BU51"/>
  <c r="BU55" s="1"/>
  <c r="BT51"/>
  <c r="BT55" s="1"/>
  <c r="BP51"/>
  <c r="BP55" s="1"/>
  <c r="BO51"/>
  <c r="BO55" s="1"/>
  <c r="BN51"/>
  <c r="BN55" s="1"/>
  <c r="BM51"/>
  <c r="BM55" s="1"/>
  <c r="BL51"/>
  <c r="BL55" s="1"/>
  <c r="BK51"/>
  <c r="BK55" s="1"/>
  <c r="BJ51"/>
  <c r="BJ55" s="1"/>
  <c r="BI51"/>
  <c r="BI55" s="1"/>
  <c r="BH51"/>
  <c r="BH55" s="1"/>
  <c r="BG51"/>
  <c r="BQ51" s="1"/>
  <c r="BF51"/>
  <c r="BF55" s="1"/>
  <c r="BB51"/>
  <c r="BB55" s="1"/>
  <c r="BA51"/>
  <c r="BA55" s="1"/>
  <c r="AZ51"/>
  <c r="AZ55" s="1"/>
  <c r="AY51"/>
  <c r="AY55" s="1"/>
  <c r="AX51"/>
  <c r="AX55" s="1"/>
  <c r="AW51"/>
  <c r="AW55" s="1"/>
  <c r="AV51"/>
  <c r="AV55" s="1"/>
  <c r="AU51"/>
  <c r="AU55" s="1"/>
  <c r="AT51"/>
  <c r="AT55" s="1"/>
  <c r="AS51"/>
  <c r="AS55" s="1"/>
  <c r="AR51"/>
  <c r="AR55" s="1"/>
  <c r="AN51"/>
  <c r="AN55" s="1"/>
  <c r="AM51"/>
  <c r="AM55" s="1"/>
  <c r="AL51"/>
  <c r="AL55" s="1"/>
  <c r="AK51"/>
  <c r="AK55" s="1"/>
  <c r="AJ51"/>
  <c r="AJ55" s="1"/>
  <c r="AI51"/>
  <c r="AI55" s="1"/>
  <c r="AH51"/>
  <c r="AH55" s="1"/>
  <c r="AG51"/>
  <c r="AG55" s="1"/>
  <c r="AF51"/>
  <c r="AF55" s="1"/>
  <c r="AE51"/>
  <c r="AO51" s="1"/>
  <c r="AD51"/>
  <c r="AD55" s="1"/>
  <c r="Z51"/>
  <c r="Z55" s="1"/>
  <c r="Y51"/>
  <c r="Y55" s="1"/>
  <c r="X51"/>
  <c r="X55" s="1"/>
  <c r="W51"/>
  <c r="W55" s="1"/>
  <c r="V51"/>
  <c r="V55" s="1"/>
  <c r="U51"/>
  <c r="U55" s="1"/>
  <c r="T51"/>
  <c r="T55" s="1"/>
  <c r="S51"/>
  <c r="S55" s="1"/>
  <c r="R51"/>
  <c r="R55" s="1"/>
  <c r="Q51"/>
  <c r="Q55" s="1"/>
  <c r="P51"/>
  <c r="P55" s="1"/>
  <c r="L51"/>
  <c r="L55" s="1"/>
  <c r="K51"/>
  <c r="K55" s="1"/>
  <c r="J51"/>
  <c r="J55" s="1"/>
  <c r="I51"/>
  <c r="I55" s="1"/>
  <c r="H51"/>
  <c r="H55" s="1"/>
  <c r="G51"/>
  <c r="G55" s="1"/>
  <c r="F51"/>
  <c r="F55" s="1"/>
  <c r="E51"/>
  <c r="E55" s="1"/>
  <c r="D51"/>
  <c r="D55" s="1"/>
  <c r="C51"/>
  <c r="M51" s="1"/>
  <c r="B51"/>
  <c r="B55" s="1"/>
  <c r="DF49"/>
  <c r="DE49"/>
  <c r="DD49"/>
  <c r="DC49"/>
  <c r="DB49"/>
  <c r="DA49"/>
  <c r="CZ49"/>
  <c r="CY49"/>
  <c r="CX49"/>
  <c r="CW49"/>
  <c r="CV49"/>
  <c r="DG49" s="1"/>
  <c r="CR49"/>
  <c r="CQ49"/>
  <c r="CP49"/>
  <c r="CO49"/>
  <c r="CN49"/>
  <c r="CM49"/>
  <c r="CL49"/>
  <c r="CK49"/>
  <c r="CJ49"/>
  <c r="CI49"/>
  <c r="CH49"/>
  <c r="CD49"/>
  <c r="CC49"/>
  <c r="CB49"/>
  <c r="CA49"/>
  <c r="BZ49"/>
  <c r="BY49"/>
  <c r="BX49"/>
  <c r="BW49"/>
  <c r="BV49"/>
  <c r="BU49"/>
  <c r="BT49"/>
  <c r="CE49" s="1"/>
  <c r="BP49"/>
  <c r="BO49"/>
  <c r="BN49"/>
  <c r="BM49"/>
  <c r="BL49"/>
  <c r="BK49"/>
  <c r="BJ49"/>
  <c r="BI49"/>
  <c r="BH49"/>
  <c r="BG49"/>
  <c r="BF49"/>
  <c r="BB49"/>
  <c r="BA49"/>
  <c r="AZ49"/>
  <c r="AY49"/>
  <c r="AX49"/>
  <c r="AW49"/>
  <c r="AV49"/>
  <c r="AU49"/>
  <c r="AT49"/>
  <c r="AS49"/>
  <c r="AR49"/>
  <c r="BC49" s="1"/>
  <c r="AN49"/>
  <c r="AM49"/>
  <c r="AL49"/>
  <c r="AK49"/>
  <c r="AJ49"/>
  <c r="AI49"/>
  <c r="AH49"/>
  <c r="AG49"/>
  <c r="AF49"/>
  <c r="AE49"/>
  <c r="AD49"/>
  <c r="Z49"/>
  <c r="Y49"/>
  <c r="X49"/>
  <c r="W49"/>
  <c r="V49"/>
  <c r="U49"/>
  <c r="T49"/>
  <c r="S49"/>
  <c r="R49"/>
  <c r="Q49"/>
  <c r="P49"/>
  <c r="AA49" s="1"/>
  <c r="L49"/>
  <c r="K49"/>
  <c r="J49"/>
  <c r="I49"/>
  <c r="H49"/>
  <c r="G49"/>
  <c r="F49"/>
  <c r="E49"/>
  <c r="D49"/>
  <c r="C49"/>
  <c r="B49"/>
  <c r="DF48"/>
  <c r="DE48"/>
  <c r="DD48"/>
  <c r="DC48"/>
  <c r="DB48"/>
  <c r="DA48"/>
  <c r="CZ48"/>
  <c r="CY48"/>
  <c r="CX48"/>
  <c r="CW48"/>
  <c r="CV48"/>
  <c r="CR48"/>
  <c r="CQ48"/>
  <c r="CP48"/>
  <c r="CO48"/>
  <c r="CN48"/>
  <c r="CM48"/>
  <c r="CL48"/>
  <c r="CK48"/>
  <c r="CJ48"/>
  <c r="CI48"/>
  <c r="CS48" s="1"/>
  <c r="CH48"/>
  <c r="CD48"/>
  <c r="CC48"/>
  <c r="CB48"/>
  <c r="CA48"/>
  <c r="BZ48"/>
  <c r="BY48"/>
  <c r="BX48"/>
  <c r="BW48"/>
  <c r="BV48"/>
  <c r="BU48"/>
  <c r="BT48"/>
  <c r="BP48"/>
  <c r="BO48"/>
  <c r="BN48"/>
  <c r="BM48"/>
  <c r="BL48"/>
  <c r="BK48"/>
  <c r="BJ48"/>
  <c r="BI48"/>
  <c r="BH48"/>
  <c r="BG48"/>
  <c r="BQ48" s="1"/>
  <c r="BF48"/>
  <c r="BB48"/>
  <c r="BA48"/>
  <c r="AZ48"/>
  <c r="AY48"/>
  <c r="AX48"/>
  <c r="AW48"/>
  <c r="AV48"/>
  <c r="AU48"/>
  <c r="AT48"/>
  <c r="AS48"/>
  <c r="AR48"/>
  <c r="AN48"/>
  <c r="AM48"/>
  <c r="AL48"/>
  <c r="AK48"/>
  <c r="AJ48"/>
  <c r="AI48"/>
  <c r="AH48"/>
  <c r="AG48"/>
  <c r="AF48"/>
  <c r="AE48"/>
  <c r="AO48" s="1"/>
  <c r="AD48"/>
  <c r="Z48"/>
  <c r="Y48"/>
  <c r="X48"/>
  <c r="W48"/>
  <c r="V48"/>
  <c r="U48"/>
  <c r="T48"/>
  <c r="S48"/>
  <c r="R48"/>
  <c r="Q48"/>
  <c r="P48"/>
  <c r="L48"/>
  <c r="K48"/>
  <c r="J48"/>
  <c r="I48"/>
  <c r="H48"/>
  <c r="G48"/>
  <c r="F48"/>
  <c r="E48"/>
  <c r="D48"/>
  <c r="C48"/>
  <c r="M48" s="1"/>
  <c r="DI48" s="1"/>
  <c r="B48"/>
  <c r="DF47"/>
  <c r="DE47"/>
  <c r="DD47"/>
  <c r="DC47"/>
  <c r="DB47"/>
  <c r="DA47"/>
  <c r="CZ47"/>
  <c r="CY47"/>
  <c r="CX47"/>
  <c r="CW47"/>
  <c r="CV47"/>
  <c r="DG47" s="1"/>
  <c r="CR47"/>
  <c r="CQ47"/>
  <c r="CP47"/>
  <c r="CO47"/>
  <c r="CN47"/>
  <c r="CM47"/>
  <c r="CL47"/>
  <c r="CK47"/>
  <c r="CJ47"/>
  <c r="CI47"/>
  <c r="CH47"/>
  <c r="CD47"/>
  <c r="CC47"/>
  <c r="CB47"/>
  <c r="CA47"/>
  <c r="BZ47"/>
  <c r="BY47"/>
  <c r="BX47"/>
  <c r="BW47"/>
  <c r="BV47"/>
  <c r="BU47"/>
  <c r="BT47"/>
  <c r="CE47" s="1"/>
  <c r="BP47"/>
  <c r="BO47"/>
  <c r="BN47"/>
  <c r="BM47"/>
  <c r="BL47"/>
  <c r="BK47"/>
  <c r="BJ47"/>
  <c r="BI47"/>
  <c r="BH47"/>
  <c r="BG47"/>
  <c r="BF47"/>
  <c r="BB47"/>
  <c r="BA47"/>
  <c r="AZ47"/>
  <c r="AY47"/>
  <c r="AX47"/>
  <c r="AW47"/>
  <c r="AV47"/>
  <c r="AU47"/>
  <c r="AT47"/>
  <c r="AS47"/>
  <c r="AR47"/>
  <c r="BC47" s="1"/>
  <c r="AN47"/>
  <c r="AM47"/>
  <c r="AL47"/>
  <c r="AK47"/>
  <c r="AJ47"/>
  <c r="AI47"/>
  <c r="AH47"/>
  <c r="AG47"/>
  <c r="AF47"/>
  <c r="AE47"/>
  <c r="AD47"/>
  <c r="Z47"/>
  <c r="Y47"/>
  <c r="X47"/>
  <c r="W47"/>
  <c r="V47"/>
  <c r="U47"/>
  <c r="T47"/>
  <c r="S47"/>
  <c r="R47"/>
  <c r="Q47"/>
  <c r="P47"/>
  <c r="AA47" s="1"/>
  <c r="L47"/>
  <c r="K47"/>
  <c r="J47"/>
  <c r="I47"/>
  <c r="H47"/>
  <c r="G47"/>
  <c r="F47"/>
  <c r="E47"/>
  <c r="D47"/>
  <c r="C47"/>
  <c r="B47"/>
  <c r="DF46"/>
  <c r="DF50" s="1"/>
  <c r="DE46"/>
  <c r="DE50" s="1"/>
  <c r="DD46"/>
  <c r="DD50" s="1"/>
  <c r="DC46"/>
  <c r="DC50" s="1"/>
  <c r="DB46"/>
  <c r="DB50" s="1"/>
  <c r="DA46"/>
  <c r="DA50" s="1"/>
  <c r="CZ46"/>
  <c r="CZ50" s="1"/>
  <c r="CY46"/>
  <c r="CY50" s="1"/>
  <c r="CX46"/>
  <c r="CX50" s="1"/>
  <c r="CW46"/>
  <c r="CW50" s="1"/>
  <c r="CV46"/>
  <c r="CV50" s="1"/>
  <c r="CR46"/>
  <c r="CR50" s="1"/>
  <c r="CQ46"/>
  <c r="CQ50" s="1"/>
  <c r="CP46"/>
  <c r="CP50" s="1"/>
  <c r="CO46"/>
  <c r="CO50" s="1"/>
  <c r="CN46"/>
  <c r="CN50" s="1"/>
  <c r="CM46"/>
  <c r="CM50" s="1"/>
  <c r="CL46"/>
  <c r="CL50" s="1"/>
  <c r="CK46"/>
  <c r="CK50" s="1"/>
  <c r="CJ46"/>
  <c r="CJ50" s="1"/>
  <c r="CI46"/>
  <c r="CS46" s="1"/>
  <c r="CH46"/>
  <c r="CH50" s="1"/>
  <c r="CD46"/>
  <c r="CD50" s="1"/>
  <c r="CC46"/>
  <c r="CC50" s="1"/>
  <c r="CB46"/>
  <c r="CB50" s="1"/>
  <c r="CA46"/>
  <c r="CA50" s="1"/>
  <c r="BZ46"/>
  <c r="BZ50" s="1"/>
  <c r="BY46"/>
  <c r="BY50" s="1"/>
  <c r="BX46"/>
  <c r="BX50" s="1"/>
  <c r="BW46"/>
  <c r="BW50" s="1"/>
  <c r="BV46"/>
  <c r="BV50" s="1"/>
  <c r="BU46"/>
  <c r="BU50" s="1"/>
  <c r="BT46"/>
  <c r="BT50" s="1"/>
  <c r="BP46"/>
  <c r="BP50" s="1"/>
  <c r="BO46"/>
  <c r="BO50" s="1"/>
  <c r="BN46"/>
  <c r="BN50" s="1"/>
  <c r="BM46"/>
  <c r="BM50" s="1"/>
  <c r="BL46"/>
  <c r="BL50" s="1"/>
  <c r="BK46"/>
  <c r="BK50" s="1"/>
  <c r="BJ46"/>
  <c r="BJ50" s="1"/>
  <c r="BI46"/>
  <c r="BI50" s="1"/>
  <c r="BH46"/>
  <c r="BH50" s="1"/>
  <c r="BG46"/>
  <c r="BQ46" s="1"/>
  <c r="BF46"/>
  <c r="BF50" s="1"/>
  <c r="BB46"/>
  <c r="BB50" s="1"/>
  <c r="BA46"/>
  <c r="BA50" s="1"/>
  <c r="AZ46"/>
  <c r="AZ50" s="1"/>
  <c r="AY46"/>
  <c r="AY50" s="1"/>
  <c r="AX46"/>
  <c r="AX50" s="1"/>
  <c r="AW46"/>
  <c r="AW50" s="1"/>
  <c r="AV46"/>
  <c r="AV50" s="1"/>
  <c r="AU46"/>
  <c r="AU50" s="1"/>
  <c r="AT46"/>
  <c r="AT50" s="1"/>
  <c r="AS46"/>
  <c r="AS50" s="1"/>
  <c r="AR46"/>
  <c r="AR50" s="1"/>
  <c r="AN46"/>
  <c r="AN50" s="1"/>
  <c r="AM46"/>
  <c r="AM50" s="1"/>
  <c r="AL46"/>
  <c r="AL50" s="1"/>
  <c r="AK46"/>
  <c r="AK50" s="1"/>
  <c r="AJ46"/>
  <c r="AJ50" s="1"/>
  <c r="AI46"/>
  <c r="AI50" s="1"/>
  <c r="AH46"/>
  <c r="AH50" s="1"/>
  <c r="AG46"/>
  <c r="AG50" s="1"/>
  <c r="AF46"/>
  <c r="AF50" s="1"/>
  <c r="AE46"/>
  <c r="AO46" s="1"/>
  <c r="AD46"/>
  <c r="AD50" s="1"/>
  <c r="Z46"/>
  <c r="Z50" s="1"/>
  <c r="Y46"/>
  <c r="Y50" s="1"/>
  <c r="X46"/>
  <c r="X50" s="1"/>
  <c r="W46"/>
  <c r="W50" s="1"/>
  <c r="V46"/>
  <c r="V50" s="1"/>
  <c r="U46"/>
  <c r="U50" s="1"/>
  <c r="T46"/>
  <c r="T50" s="1"/>
  <c r="S46"/>
  <c r="S50" s="1"/>
  <c r="R46"/>
  <c r="R50" s="1"/>
  <c r="Q46"/>
  <c r="Q50" s="1"/>
  <c r="P46"/>
  <c r="P50" s="1"/>
  <c r="L46"/>
  <c r="L50" s="1"/>
  <c r="K46"/>
  <c r="K50" s="1"/>
  <c r="J46"/>
  <c r="J50" s="1"/>
  <c r="I46"/>
  <c r="I50" s="1"/>
  <c r="H46"/>
  <c r="H50" s="1"/>
  <c r="G46"/>
  <c r="G50" s="1"/>
  <c r="F46"/>
  <c r="F50" s="1"/>
  <c r="E46"/>
  <c r="E50" s="1"/>
  <c r="D46"/>
  <c r="D50" s="1"/>
  <c r="C46"/>
  <c r="M46" s="1"/>
  <c r="B46"/>
  <c r="B50" s="1"/>
  <c r="DF44"/>
  <c r="DE44"/>
  <c r="DD44"/>
  <c r="DC44"/>
  <c r="DB44"/>
  <c r="DA44"/>
  <c r="CZ44"/>
  <c r="CY44"/>
  <c r="CX44"/>
  <c r="CW44"/>
  <c r="CV44"/>
  <c r="DG44" s="1"/>
  <c r="CR44"/>
  <c r="CQ44"/>
  <c r="CP44"/>
  <c r="CO44"/>
  <c r="CN44"/>
  <c r="CM44"/>
  <c r="CL44"/>
  <c r="CK44"/>
  <c r="CJ44"/>
  <c r="CI44"/>
  <c r="CH44"/>
  <c r="CD44"/>
  <c r="CC44"/>
  <c r="CB44"/>
  <c r="CA44"/>
  <c r="BZ44"/>
  <c r="BY44"/>
  <c r="BX44"/>
  <c r="BW44"/>
  <c r="BV44"/>
  <c r="BU44"/>
  <c r="BT44"/>
  <c r="CE44" s="1"/>
  <c r="BP44"/>
  <c r="BO44"/>
  <c r="BN44"/>
  <c r="BM44"/>
  <c r="BL44"/>
  <c r="BK44"/>
  <c r="BJ44"/>
  <c r="BI44"/>
  <c r="BH44"/>
  <c r="BG44"/>
  <c r="BF44"/>
  <c r="BB44"/>
  <c r="BA44"/>
  <c r="AZ44"/>
  <c r="AY44"/>
  <c r="AX44"/>
  <c r="AW44"/>
  <c r="AV44"/>
  <c r="AU44"/>
  <c r="AT44"/>
  <c r="AS44"/>
  <c r="AR44"/>
  <c r="BC44" s="1"/>
  <c r="AN44"/>
  <c r="AM44"/>
  <c r="AL44"/>
  <c r="AK44"/>
  <c r="AJ44"/>
  <c r="AI44"/>
  <c r="AH44"/>
  <c r="AG44"/>
  <c r="AF44"/>
  <c r="AE44"/>
  <c r="AD44"/>
  <c r="Z44"/>
  <c r="Y44"/>
  <c r="X44"/>
  <c r="W44"/>
  <c r="V44"/>
  <c r="U44"/>
  <c r="T44"/>
  <c r="S44"/>
  <c r="R44"/>
  <c r="Q44"/>
  <c r="P44"/>
  <c r="AA44" s="1"/>
  <c r="L44"/>
  <c r="K44"/>
  <c r="J44"/>
  <c r="I44"/>
  <c r="H44"/>
  <c r="G44"/>
  <c r="F44"/>
  <c r="E44"/>
  <c r="D44"/>
  <c r="C44"/>
  <c r="B44"/>
  <c r="DF43"/>
  <c r="DE43"/>
  <c r="DD43"/>
  <c r="DC43"/>
  <c r="DB43"/>
  <c r="DA43"/>
  <c r="CZ43"/>
  <c r="CY43"/>
  <c r="CX43"/>
  <c r="CW43"/>
  <c r="CV43"/>
  <c r="CR43"/>
  <c r="CQ43"/>
  <c r="CP43"/>
  <c r="CO43"/>
  <c r="CN43"/>
  <c r="CM43"/>
  <c r="CL43"/>
  <c r="CK43"/>
  <c r="CJ43"/>
  <c r="CI43"/>
  <c r="CS43" s="1"/>
  <c r="CH43"/>
  <c r="CD43"/>
  <c r="CC43"/>
  <c r="CB43"/>
  <c r="CA43"/>
  <c r="BZ43"/>
  <c r="BY43"/>
  <c r="BX43"/>
  <c r="BW43"/>
  <c r="BV43"/>
  <c r="BU43"/>
  <c r="BT43"/>
  <c r="BP43"/>
  <c r="BO43"/>
  <c r="BN43"/>
  <c r="BM43"/>
  <c r="BL43"/>
  <c r="BK43"/>
  <c r="BJ43"/>
  <c r="BI43"/>
  <c r="BH43"/>
  <c r="BG43"/>
  <c r="BQ43" s="1"/>
  <c r="BF43"/>
  <c r="BB43"/>
  <c r="BA43"/>
  <c r="AZ43"/>
  <c r="AY43"/>
  <c r="AX43"/>
  <c r="AW43"/>
  <c r="AV43"/>
  <c r="AU43"/>
  <c r="AT43"/>
  <c r="AS43"/>
  <c r="AR43"/>
  <c r="AN43"/>
  <c r="AM43"/>
  <c r="AL43"/>
  <c r="AK43"/>
  <c r="AJ43"/>
  <c r="AI43"/>
  <c r="AH43"/>
  <c r="AG43"/>
  <c r="AF43"/>
  <c r="AE43"/>
  <c r="AO43" s="1"/>
  <c r="AD43"/>
  <c r="Z43"/>
  <c r="Y43"/>
  <c r="X43"/>
  <c r="W43"/>
  <c r="V43"/>
  <c r="U43"/>
  <c r="T43"/>
  <c r="S43"/>
  <c r="R43"/>
  <c r="Q43"/>
  <c r="P43"/>
  <c r="L43"/>
  <c r="K43"/>
  <c r="J43"/>
  <c r="I43"/>
  <c r="H43"/>
  <c r="G43"/>
  <c r="F43"/>
  <c r="E43"/>
  <c r="D43"/>
  <c r="C43"/>
  <c r="M43" s="1"/>
  <c r="DI43" s="1"/>
  <c r="B43"/>
  <c r="DF42"/>
  <c r="DE42"/>
  <c r="DD42"/>
  <c r="DC42"/>
  <c r="DB42"/>
  <c r="DA42"/>
  <c r="CZ42"/>
  <c r="CY42"/>
  <c r="CX42"/>
  <c r="CW42"/>
  <c r="CV42"/>
  <c r="DG42" s="1"/>
  <c r="CR42"/>
  <c r="CQ42"/>
  <c r="CP42"/>
  <c r="CO42"/>
  <c r="CN42"/>
  <c r="CM42"/>
  <c r="CL42"/>
  <c r="CK42"/>
  <c r="CJ42"/>
  <c r="CI42"/>
  <c r="CH42"/>
  <c r="CD42"/>
  <c r="CC42"/>
  <c r="CB42"/>
  <c r="CA42"/>
  <c r="BZ42"/>
  <c r="BY42"/>
  <c r="BX42"/>
  <c r="BW42"/>
  <c r="BV42"/>
  <c r="BU42"/>
  <c r="BT42"/>
  <c r="CE42" s="1"/>
  <c r="BP42"/>
  <c r="BO42"/>
  <c r="BN42"/>
  <c r="BM42"/>
  <c r="BL42"/>
  <c r="BK42"/>
  <c r="BJ42"/>
  <c r="BI42"/>
  <c r="BH42"/>
  <c r="BG42"/>
  <c r="BF42"/>
  <c r="BB42"/>
  <c r="BA42"/>
  <c r="AZ42"/>
  <c r="AY42"/>
  <c r="AX42"/>
  <c r="AW42"/>
  <c r="AV42"/>
  <c r="AU42"/>
  <c r="AT42"/>
  <c r="AS42"/>
  <c r="AR42"/>
  <c r="BC42" s="1"/>
  <c r="AN42"/>
  <c r="AM42"/>
  <c r="AL42"/>
  <c r="AK42"/>
  <c r="AJ42"/>
  <c r="AI42"/>
  <c r="AH42"/>
  <c r="AG42"/>
  <c r="AF42"/>
  <c r="AE42"/>
  <c r="AD42"/>
  <c r="Z42"/>
  <c r="Y42"/>
  <c r="X42"/>
  <c r="W42"/>
  <c r="V42"/>
  <c r="U42"/>
  <c r="T42"/>
  <c r="S42"/>
  <c r="R42"/>
  <c r="Q42"/>
  <c r="P42"/>
  <c r="AA42" s="1"/>
  <c r="L42"/>
  <c r="K42"/>
  <c r="J42"/>
  <c r="I42"/>
  <c r="H42"/>
  <c r="G42"/>
  <c r="F42"/>
  <c r="E42"/>
  <c r="D42"/>
  <c r="C42"/>
  <c r="B42"/>
  <c r="DF41"/>
  <c r="DF45" s="1"/>
  <c r="DF56" s="1"/>
  <c r="DE41"/>
  <c r="DE45" s="1"/>
  <c r="DE56" s="1"/>
  <c r="DD41"/>
  <c r="DD45" s="1"/>
  <c r="DD56" s="1"/>
  <c r="DC41"/>
  <c r="DC45" s="1"/>
  <c r="DC56" s="1"/>
  <c r="DB41"/>
  <c r="DB45" s="1"/>
  <c r="DB56" s="1"/>
  <c r="DA41"/>
  <c r="DA45" s="1"/>
  <c r="DA56" s="1"/>
  <c r="CZ41"/>
  <c r="CZ45" s="1"/>
  <c r="CZ56" s="1"/>
  <c r="CY41"/>
  <c r="CY45" s="1"/>
  <c r="CY56" s="1"/>
  <c r="CX41"/>
  <c r="CX45" s="1"/>
  <c r="CX56" s="1"/>
  <c r="CW41"/>
  <c r="CW45" s="1"/>
  <c r="CV41"/>
  <c r="CV45" s="1"/>
  <c r="CV56" s="1"/>
  <c r="CR41"/>
  <c r="CR45" s="1"/>
  <c r="CR56" s="1"/>
  <c r="CQ41"/>
  <c r="CQ45" s="1"/>
  <c r="CQ56" s="1"/>
  <c r="CP41"/>
  <c r="CP45" s="1"/>
  <c r="CP56" s="1"/>
  <c r="CO41"/>
  <c r="CO45" s="1"/>
  <c r="CO56" s="1"/>
  <c r="CN41"/>
  <c r="CN45" s="1"/>
  <c r="CN56" s="1"/>
  <c r="CM41"/>
  <c r="CM45" s="1"/>
  <c r="CM56" s="1"/>
  <c r="CL41"/>
  <c r="CL45" s="1"/>
  <c r="CL56" s="1"/>
  <c r="CK41"/>
  <c r="CK45" s="1"/>
  <c r="CK56" s="1"/>
  <c r="CJ41"/>
  <c r="CJ45" s="1"/>
  <c r="CJ56" s="1"/>
  <c r="CI41"/>
  <c r="CS41" s="1"/>
  <c r="CH41"/>
  <c r="CH45" s="1"/>
  <c r="CH56" s="1"/>
  <c r="CD41"/>
  <c r="CD45" s="1"/>
  <c r="CD56" s="1"/>
  <c r="CC41"/>
  <c r="CC45" s="1"/>
  <c r="CC56" s="1"/>
  <c r="CB41"/>
  <c r="CB45" s="1"/>
  <c r="CB56" s="1"/>
  <c r="CA41"/>
  <c r="CA45" s="1"/>
  <c r="CA56" s="1"/>
  <c r="BZ41"/>
  <c r="BZ45" s="1"/>
  <c r="BZ56" s="1"/>
  <c r="BY41"/>
  <c r="BY45" s="1"/>
  <c r="BY56" s="1"/>
  <c r="BX41"/>
  <c r="BX45" s="1"/>
  <c r="BX56" s="1"/>
  <c r="BW41"/>
  <c r="BW45" s="1"/>
  <c r="BW56" s="1"/>
  <c r="BV41"/>
  <c r="BV45" s="1"/>
  <c r="BV56" s="1"/>
  <c r="BU41"/>
  <c r="BU45" s="1"/>
  <c r="BU56" s="1"/>
  <c r="BT41"/>
  <c r="BT45" s="1"/>
  <c r="BT56" s="1"/>
  <c r="BP41"/>
  <c r="BP45" s="1"/>
  <c r="BP56" s="1"/>
  <c r="BO41"/>
  <c r="BO45" s="1"/>
  <c r="BO56" s="1"/>
  <c r="BN41"/>
  <c r="BN45" s="1"/>
  <c r="BN56" s="1"/>
  <c r="BM41"/>
  <c r="BM45" s="1"/>
  <c r="BM56" s="1"/>
  <c r="BL41"/>
  <c r="BL45" s="1"/>
  <c r="BL56" s="1"/>
  <c r="BK41"/>
  <c r="BK45" s="1"/>
  <c r="BK56" s="1"/>
  <c r="BJ41"/>
  <c r="BJ45" s="1"/>
  <c r="BJ56" s="1"/>
  <c r="BI41"/>
  <c r="BI45" s="1"/>
  <c r="BI56" s="1"/>
  <c r="BH41"/>
  <c r="BH45" s="1"/>
  <c r="BH56" s="1"/>
  <c r="BG41"/>
  <c r="BQ41" s="1"/>
  <c r="BF41"/>
  <c r="BF45" s="1"/>
  <c r="BF56" s="1"/>
  <c r="BB41"/>
  <c r="BB45" s="1"/>
  <c r="BB56" s="1"/>
  <c r="BA41"/>
  <c r="BA45" s="1"/>
  <c r="BA56" s="1"/>
  <c r="AZ41"/>
  <c r="AZ45" s="1"/>
  <c r="AZ56" s="1"/>
  <c r="AY41"/>
  <c r="AY45" s="1"/>
  <c r="AY56" s="1"/>
  <c r="AX41"/>
  <c r="AX45" s="1"/>
  <c r="AX56" s="1"/>
  <c r="AW41"/>
  <c r="AW45" s="1"/>
  <c r="AW56" s="1"/>
  <c r="AV41"/>
  <c r="AV45" s="1"/>
  <c r="AV56" s="1"/>
  <c r="AU41"/>
  <c r="AU45" s="1"/>
  <c r="AU56" s="1"/>
  <c r="AT41"/>
  <c r="AT45" s="1"/>
  <c r="AT56" s="1"/>
  <c r="AS41"/>
  <c r="AS45" s="1"/>
  <c r="AS56" s="1"/>
  <c r="AR41"/>
  <c r="AR45" s="1"/>
  <c r="AR56" s="1"/>
  <c r="AN41"/>
  <c r="AN45" s="1"/>
  <c r="AN56" s="1"/>
  <c r="AM41"/>
  <c r="AM45" s="1"/>
  <c r="AM56" s="1"/>
  <c r="AL41"/>
  <c r="AL45" s="1"/>
  <c r="AL56" s="1"/>
  <c r="AK41"/>
  <c r="AK45" s="1"/>
  <c r="AK56" s="1"/>
  <c r="AJ41"/>
  <c r="AJ45" s="1"/>
  <c r="AJ56" s="1"/>
  <c r="AI41"/>
  <c r="AI45" s="1"/>
  <c r="AI56" s="1"/>
  <c r="AH41"/>
  <c r="AH45" s="1"/>
  <c r="AH56" s="1"/>
  <c r="AG41"/>
  <c r="AG45" s="1"/>
  <c r="AG56" s="1"/>
  <c r="AF41"/>
  <c r="AF45" s="1"/>
  <c r="AF56" s="1"/>
  <c r="AE41"/>
  <c r="AO41" s="1"/>
  <c r="AD41"/>
  <c r="AD45" s="1"/>
  <c r="AD56" s="1"/>
  <c r="Z41"/>
  <c r="Z45" s="1"/>
  <c r="Z56" s="1"/>
  <c r="Y41"/>
  <c r="Y45" s="1"/>
  <c r="Y56" s="1"/>
  <c r="X41"/>
  <c r="X45" s="1"/>
  <c r="X56" s="1"/>
  <c r="W41"/>
  <c r="W45" s="1"/>
  <c r="W56" s="1"/>
  <c r="V41"/>
  <c r="V45" s="1"/>
  <c r="V56" s="1"/>
  <c r="U41"/>
  <c r="U45" s="1"/>
  <c r="U56" s="1"/>
  <c r="T41"/>
  <c r="T45" s="1"/>
  <c r="T56" s="1"/>
  <c r="S41"/>
  <c r="S45" s="1"/>
  <c r="S56" s="1"/>
  <c r="R41"/>
  <c r="R45" s="1"/>
  <c r="R56" s="1"/>
  <c r="Q41"/>
  <c r="Q45" s="1"/>
  <c r="Q56" s="1"/>
  <c r="P41"/>
  <c r="P45" s="1"/>
  <c r="P56" s="1"/>
  <c r="L41"/>
  <c r="L45" s="1"/>
  <c r="L56" s="1"/>
  <c r="K41"/>
  <c r="K45" s="1"/>
  <c r="K56" s="1"/>
  <c r="J41"/>
  <c r="J45" s="1"/>
  <c r="J56" s="1"/>
  <c r="I41"/>
  <c r="I45" s="1"/>
  <c r="I56" s="1"/>
  <c r="H41"/>
  <c r="H45" s="1"/>
  <c r="H56" s="1"/>
  <c r="G41"/>
  <c r="G45" s="1"/>
  <c r="G56" s="1"/>
  <c r="F41"/>
  <c r="F45" s="1"/>
  <c r="F56" s="1"/>
  <c r="E41"/>
  <c r="E45" s="1"/>
  <c r="E56" s="1"/>
  <c r="D41"/>
  <c r="D45" s="1"/>
  <c r="D56" s="1"/>
  <c r="C41"/>
  <c r="M41" s="1"/>
  <c r="B41"/>
  <c r="B45" s="1"/>
  <c r="B56" s="1"/>
  <c r="DF38"/>
  <c r="DE38"/>
  <c r="DD38"/>
  <c r="DC38"/>
  <c r="DB38"/>
  <c r="DA38"/>
  <c r="CZ38"/>
  <c r="CY38"/>
  <c r="CX38"/>
  <c r="CW38"/>
  <c r="CV38"/>
  <c r="DG38" s="1"/>
  <c r="CR38"/>
  <c r="CQ38"/>
  <c r="CP38"/>
  <c r="CO38"/>
  <c r="CN38"/>
  <c r="CM38"/>
  <c r="CL38"/>
  <c r="CK38"/>
  <c r="CJ38"/>
  <c r="CI38"/>
  <c r="CH38"/>
  <c r="CD38"/>
  <c r="CC38"/>
  <c r="CB38"/>
  <c r="CA38"/>
  <c r="BZ38"/>
  <c r="BY38"/>
  <c r="BX38"/>
  <c r="BW38"/>
  <c r="BV38"/>
  <c r="BU38"/>
  <c r="BT38"/>
  <c r="CE38" s="1"/>
  <c r="BP38"/>
  <c r="BO38"/>
  <c r="BN38"/>
  <c r="BM38"/>
  <c r="BL38"/>
  <c r="BK38"/>
  <c r="BJ38"/>
  <c r="BI38"/>
  <c r="BH38"/>
  <c r="BG38"/>
  <c r="BF38"/>
  <c r="BB38"/>
  <c r="BA38"/>
  <c r="AZ38"/>
  <c r="AY38"/>
  <c r="AX38"/>
  <c r="AW38"/>
  <c r="AV38"/>
  <c r="AU38"/>
  <c r="AT38"/>
  <c r="AS38"/>
  <c r="AR38"/>
  <c r="BC38" s="1"/>
  <c r="AN38"/>
  <c r="AM38"/>
  <c r="AL38"/>
  <c r="AK38"/>
  <c r="AJ38"/>
  <c r="AI38"/>
  <c r="AH38"/>
  <c r="AG38"/>
  <c r="AF38"/>
  <c r="AE38"/>
  <c r="AD38"/>
  <c r="Z38"/>
  <c r="Y38"/>
  <c r="X38"/>
  <c r="W38"/>
  <c r="V38"/>
  <c r="U38"/>
  <c r="T38"/>
  <c r="S38"/>
  <c r="R38"/>
  <c r="Q38"/>
  <c r="P38"/>
  <c r="AA38" s="1"/>
  <c r="L38"/>
  <c r="K38"/>
  <c r="J38"/>
  <c r="I38"/>
  <c r="H38"/>
  <c r="G38"/>
  <c r="F38"/>
  <c r="E38"/>
  <c r="D38"/>
  <c r="C38"/>
  <c r="B38"/>
  <c r="DF37"/>
  <c r="DE37"/>
  <c r="DD37"/>
  <c r="DC37"/>
  <c r="DB37"/>
  <c r="DA37"/>
  <c r="CZ37"/>
  <c r="CY37"/>
  <c r="CX37"/>
  <c r="CW37"/>
  <c r="CV37"/>
  <c r="CR37"/>
  <c r="CQ37"/>
  <c r="CP37"/>
  <c r="CO37"/>
  <c r="CN37"/>
  <c r="CM37"/>
  <c r="CL37"/>
  <c r="CK37"/>
  <c r="CJ37"/>
  <c r="CI37"/>
  <c r="CS37" s="1"/>
  <c r="CH37"/>
  <c r="CD37"/>
  <c r="CC37"/>
  <c r="CB37"/>
  <c r="CA37"/>
  <c r="BZ37"/>
  <c r="BY37"/>
  <c r="BX37"/>
  <c r="BW37"/>
  <c r="BV37"/>
  <c r="BU37"/>
  <c r="BT37"/>
  <c r="BP37"/>
  <c r="BO37"/>
  <c r="BN37"/>
  <c r="BM37"/>
  <c r="BL37"/>
  <c r="BK37"/>
  <c r="BJ37"/>
  <c r="BI37"/>
  <c r="BH37"/>
  <c r="BG37"/>
  <c r="BQ37" s="1"/>
  <c r="BF37"/>
  <c r="BB37"/>
  <c r="BA37"/>
  <c r="AZ37"/>
  <c r="AY37"/>
  <c r="AX37"/>
  <c r="AW37"/>
  <c r="AV37"/>
  <c r="AU37"/>
  <c r="AT37"/>
  <c r="AS37"/>
  <c r="AR37"/>
  <c r="AN37"/>
  <c r="AM37"/>
  <c r="AL37"/>
  <c r="AK37"/>
  <c r="AJ37"/>
  <c r="AI37"/>
  <c r="AH37"/>
  <c r="AG37"/>
  <c r="AF37"/>
  <c r="AE37"/>
  <c r="AO37" s="1"/>
  <c r="AD37"/>
  <c r="Z37"/>
  <c r="Y37"/>
  <c r="X37"/>
  <c r="W37"/>
  <c r="V37"/>
  <c r="U37"/>
  <c r="T37"/>
  <c r="S37"/>
  <c r="R37"/>
  <c r="Q37"/>
  <c r="P37"/>
  <c r="L37"/>
  <c r="K37"/>
  <c r="J37"/>
  <c r="I37"/>
  <c r="H37"/>
  <c r="G37"/>
  <c r="F37"/>
  <c r="E37"/>
  <c r="D37"/>
  <c r="C37"/>
  <c r="M37" s="1"/>
  <c r="DI37" s="1"/>
  <c r="B37"/>
  <c r="DF36"/>
  <c r="DE36"/>
  <c r="DD36"/>
  <c r="DC36"/>
  <c r="DB36"/>
  <c r="DA36"/>
  <c r="CZ36"/>
  <c r="CY36"/>
  <c r="CX36"/>
  <c r="CW36"/>
  <c r="CV36"/>
  <c r="DG36" s="1"/>
  <c r="CR36"/>
  <c r="CQ36"/>
  <c r="CP36"/>
  <c r="CO36"/>
  <c r="CN36"/>
  <c r="CM36"/>
  <c r="CL36"/>
  <c r="CK36"/>
  <c r="CJ36"/>
  <c r="CI36"/>
  <c r="CH36"/>
  <c r="CD36"/>
  <c r="CC36"/>
  <c r="CB36"/>
  <c r="CA36"/>
  <c r="BZ36"/>
  <c r="BY36"/>
  <c r="BX36"/>
  <c r="BW36"/>
  <c r="BV36"/>
  <c r="BU36"/>
  <c r="BT36"/>
  <c r="CE36" s="1"/>
  <c r="BP36"/>
  <c r="BO36"/>
  <c r="BN36"/>
  <c r="BM36"/>
  <c r="BL36"/>
  <c r="BK36"/>
  <c r="BJ36"/>
  <c r="BI36"/>
  <c r="BH36"/>
  <c r="BG36"/>
  <c r="BF36"/>
  <c r="BB36"/>
  <c r="BA36"/>
  <c r="AZ36"/>
  <c r="AY36"/>
  <c r="AX36"/>
  <c r="AW36"/>
  <c r="AV36"/>
  <c r="AU36"/>
  <c r="AT36"/>
  <c r="AS36"/>
  <c r="AR36"/>
  <c r="BC36" s="1"/>
  <c r="AN36"/>
  <c r="AM36"/>
  <c r="AL36"/>
  <c r="AK36"/>
  <c r="AJ36"/>
  <c r="AI36"/>
  <c r="AH36"/>
  <c r="AG36"/>
  <c r="AF36"/>
  <c r="AE36"/>
  <c r="AD36"/>
  <c r="Z36"/>
  <c r="Y36"/>
  <c r="X36"/>
  <c r="W36"/>
  <c r="V36"/>
  <c r="U36"/>
  <c r="T36"/>
  <c r="S36"/>
  <c r="R36"/>
  <c r="Q36"/>
  <c r="P36"/>
  <c r="AA36" s="1"/>
  <c r="L36"/>
  <c r="K36"/>
  <c r="J36"/>
  <c r="I36"/>
  <c r="H36"/>
  <c r="G36"/>
  <c r="F36"/>
  <c r="E36"/>
  <c r="D36"/>
  <c r="C36"/>
  <c r="B36"/>
  <c r="DF35"/>
  <c r="DF39" s="1"/>
  <c r="DE35"/>
  <c r="DE39" s="1"/>
  <c r="DD35"/>
  <c r="DD39" s="1"/>
  <c r="DC35"/>
  <c r="DC39" s="1"/>
  <c r="DB35"/>
  <c r="DB39" s="1"/>
  <c r="DA35"/>
  <c r="DA39" s="1"/>
  <c r="CZ35"/>
  <c r="CZ39" s="1"/>
  <c r="CY35"/>
  <c r="CY39" s="1"/>
  <c r="CX35"/>
  <c r="CX39" s="1"/>
  <c r="CW35"/>
  <c r="CW39" s="1"/>
  <c r="CV35"/>
  <c r="CV39" s="1"/>
  <c r="CR35"/>
  <c r="CR39" s="1"/>
  <c r="CQ35"/>
  <c r="CQ39" s="1"/>
  <c r="CP35"/>
  <c r="CP39" s="1"/>
  <c r="CO35"/>
  <c r="CO39" s="1"/>
  <c r="CN35"/>
  <c r="CN39" s="1"/>
  <c r="CM35"/>
  <c r="CM39" s="1"/>
  <c r="CL35"/>
  <c r="CL39" s="1"/>
  <c r="CK35"/>
  <c r="CK39" s="1"/>
  <c r="CJ35"/>
  <c r="CJ39" s="1"/>
  <c r="CI35"/>
  <c r="CI39" s="1"/>
  <c r="CH35"/>
  <c r="CH39" s="1"/>
  <c r="CD35"/>
  <c r="CD39" s="1"/>
  <c r="CC35"/>
  <c r="CC39" s="1"/>
  <c r="CB35"/>
  <c r="CB39" s="1"/>
  <c r="CA35"/>
  <c r="CA39" s="1"/>
  <c r="BZ35"/>
  <c r="BZ39" s="1"/>
  <c r="BY35"/>
  <c r="BY39" s="1"/>
  <c r="BX35"/>
  <c r="BX39" s="1"/>
  <c r="BW35"/>
  <c r="BW39" s="1"/>
  <c r="BV35"/>
  <c r="BV39" s="1"/>
  <c r="BU35"/>
  <c r="BU39" s="1"/>
  <c r="BT35"/>
  <c r="BT39" s="1"/>
  <c r="BP35"/>
  <c r="BP39" s="1"/>
  <c r="BO35"/>
  <c r="BO39" s="1"/>
  <c r="BN35"/>
  <c r="BN39" s="1"/>
  <c r="BM35"/>
  <c r="BM39" s="1"/>
  <c r="BL35"/>
  <c r="BL39" s="1"/>
  <c r="BK35"/>
  <c r="BK39" s="1"/>
  <c r="BJ35"/>
  <c r="BJ39" s="1"/>
  <c r="BI35"/>
  <c r="BI39" s="1"/>
  <c r="BH35"/>
  <c r="BH39" s="1"/>
  <c r="BG35"/>
  <c r="BG39" s="1"/>
  <c r="BF35"/>
  <c r="BF39" s="1"/>
  <c r="BB35"/>
  <c r="BB39" s="1"/>
  <c r="BA35"/>
  <c r="BA39" s="1"/>
  <c r="AZ35"/>
  <c r="AZ39" s="1"/>
  <c r="AY35"/>
  <c r="AY39" s="1"/>
  <c r="AX35"/>
  <c r="AX39" s="1"/>
  <c r="AW35"/>
  <c r="AW39" s="1"/>
  <c r="AV35"/>
  <c r="AV39" s="1"/>
  <c r="AU35"/>
  <c r="AU39" s="1"/>
  <c r="AT35"/>
  <c r="AT39" s="1"/>
  <c r="AS35"/>
  <c r="AS39" s="1"/>
  <c r="AR35"/>
  <c r="AR39" s="1"/>
  <c r="AN35"/>
  <c r="AM35"/>
  <c r="AM39" s="1"/>
  <c r="AL35"/>
  <c r="AK35"/>
  <c r="AK39" s="1"/>
  <c r="AJ35"/>
  <c r="AI35"/>
  <c r="AI39" s="1"/>
  <c r="AH35"/>
  <c r="AG35"/>
  <c r="AG39" s="1"/>
  <c r="AF35"/>
  <c r="AE35"/>
  <c r="AE39" s="1"/>
  <c r="AD35"/>
  <c r="Z35"/>
  <c r="Z39" s="1"/>
  <c r="Y35"/>
  <c r="Y39" s="1"/>
  <c r="X35"/>
  <c r="X39" s="1"/>
  <c r="W35"/>
  <c r="W39" s="1"/>
  <c r="V35"/>
  <c r="V39" s="1"/>
  <c r="U35"/>
  <c r="U39" s="1"/>
  <c r="T35"/>
  <c r="T39" s="1"/>
  <c r="S35"/>
  <c r="S39" s="1"/>
  <c r="R35"/>
  <c r="R39" s="1"/>
  <c r="Q35"/>
  <c r="Q39" s="1"/>
  <c r="P35"/>
  <c r="P39" s="1"/>
  <c r="L35"/>
  <c r="K35"/>
  <c r="K39" s="1"/>
  <c r="J35"/>
  <c r="I35"/>
  <c r="I39" s="1"/>
  <c r="H35"/>
  <c r="G35"/>
  <c r="G39" s="1"/>
  <c r="F35"/>
  <c r="E35"/>
  <c r="E39" s="1"/>
  <c r="D35"/>
  <c r="C35"/>
  <c r="C39" s="1"/>
  <c r="B35"/>
  <c r="DF33"/>
  <c r="DE33"/>
  <c r="DD33"/>
  <c r="DC33"/>
  <c r="DB33"/>
  <c r="DA33"/>
  <c r="CZ33"/>
  <c r="CY33"/>
  <c r="CX33"/>
  <c r="CW33"/>
  <c r="CV33"/>
  <c r="DG33" s="1"/>
  <c r="CR33"/>
  <c r="CQ33"/>
  <c r="CP33"/>
  <c r="CO33"/>
  <c r="CN33"/>
  <c r="CM33"/>
  <c r="CL33"/>
  <c r="CK33"/>
  <c r="CJ33"/>
  <c r="CI33"/>
  <c r="CH33"/>
  <c r="CD33"/>
  <c r="CC33"/>
  <c r="CB33"/>
  <c r="CA33"/>
  <c r="BZ33"/>
  <c r="BY33"/>
  <c r="BX33"/>
  <c r="BW33"/>
  <c r="BV33"/>
  <c r="BU33"/>
  <c r="BT33"/>
  <c r="CE33" s="1"/>
  <c r="BP33"/>
  <c r="BO33"/>
  <c r="BN33"/>
  <c r="BM33"/>
  <c r="BL33"/>
  <c r="BK33"/>
  <c r="BJ33"/>
  <c r="BI33"/>
  <c r="BH33"/>
  <c r="BG33"/>
  <c r="BF33"/>
  <c r="BB33"/>
  <c r="BA33"/>
  <c r="AZ33"/>
  <c r="AY33"/>
  <c r="AX33"/>
  <c r="AW33"/>
  <c r="AV33"/>
  <c r="AU33"/>
  <c r="AT33"/>
  <c r="AS33"/>
  <c r="AR33"/>
  <c r="BC33" s="1"/>
  <c r="AN33"/>
  <c r="AM33"/>
  <c r="AL33"/>
  <c r="AK33"/>
  <c r="AJ33"/>
  <c r="AI33"/>
  <c r="AH33"/>
  <c r="AG33"/>
  <c r="AF33"/>
  <c r="AE33"/>
  <c r="AD33"/>
  <c r="Z33"/>
  <c r="Y33"/>
  <c r="X33"/>
  <c r="W33"/>
  <c r="V33"/>
  <c r="U33"/>
  <c r="T33"/>
  <c r="S33"/>
  <c r="R33"/>
  <c r="Q33"/>
  <c r="P33"/>
  <c r="AA33" s="1"/>
  <c r="L33"/>
  <c r="K33"/>
  <c r="J33"/>
  <c r="I33"/>
  <c r="H33"/>
  <c r="G33"/>
  <c r="F33"/>
  <c r="E33"/>
  <c r="D33"/>
  <c r="C33"/>
  <c r="B33"/>
  <c r="DF32"/>
  <c r="DE32"/>
  <c r="DD32"/>
  <c r="DC32"/>
  <c r="DB32"/>
  <c r="DA32"/>
  <c r="CZ32"/>
  <c r="CY32"/>
  <c r="CX32"/>
  <c r="CW32"/>
  <c r="CV32"/>
  <c r="CR32"/>
  <c r="CQ32"/>
  <c r="CP32"/>
  <c r="CO32"/>
  <c r="CN32"/>
  <c r="CM32"/>
  <c r="CL32"/>
  <c r="CK32"/>
  <c r="CJ32"/>
  <c r="CI32"/>
  <c r="CS32" s="1"/>
  <c r="CH32"/>
  <c r="CD32"/>
  <c r="CC32"/>
  <c r="CB32"/>
  <c r="CA32"/>
  <c r="BZ32"/>
  <c r="BY32"/>
  <c r="BX32"/>
  <c r="BW32"/>
  <c r="BV32"/>
  <c r="BU32"/>
  <c r="BT32"/>
  <c r="BP32"/>
  <c r="BO32"/>
  <c r="BN32"/>
  <c r="BM32"/>
  <c r="BL32"/>
  <c r="BK32"/>
  <c r="BJ32"/>
  <c r="BI32"/>
  <c r="BH32"/>
  <c r="BG32"/>
  <c r="BQ32" s="1"/>
  <c r="BF32"/>
  <c r="BB32"/>
  <c r="BA32"/>
  <c r="AZ32"/>
  <c r="AY32"/>
  <c r="AX32"/>
  <c r="AW32"/>
  <c r="AV32"/>
  <c r="AU32"/>
  <c r="AT32"/>
  <c r="AS32"/>
  <c r="AR32"/>
  <c r="AN32"/>
  <c r="AM32"/>
  <c r="AL32"/>
  <c r="AK32"/>
  <c r="AJ32"/>
  <c r="AI32"/>
  <c r="AH32"/>
  <c r="AG32"/>
  <c r="AF32"/>
  <c r="AE32"/>
  <c r="AO32" s="1"/>
  <c r="AD32"/>
  <c r="Z32"/>
  <c r="Y32"/>
  <c r="X32"/>
  <c r="W32"/>
  <c r="V32"/>
  <c r="U32"/>
  <c r="T32"/>
  <c r="S32"/>
  <c r="R32"/>
  <c r="Q32"/>
  <c r="P32"/>
  <c r="L32"/>
  <c r="K32"/>
  <c r="J32"/>
  <c r="I32"/>
  <c r="H32"/>
  <c r="G32"/>
  <c r="F32"/>
  <c r="E32"/>
  <c r="D32"/>
  <c r="C32"/>
  <c r="M32" s="1"/>
  <c r="DI32" s="1"/>
  <c r="B32"/>
  <c r="DF31"/>
  <c r="DE31"/>
  <c r="DD31"/>
  <c r="DC31"/>
  <c r="DB31"/>
  <c r="DA31"/>
  <c r="CZ31"/>
  <c r="CY31"/>
  <c r="CX31"/>
  <c r="CW31"/>
  <c r="CV31"/>
  <c r="DG31" s="1"/>
  <c r="CR31"/>
  <c r="CQ31"/>
  <c r="CP31"/>
  <c r="CO31"/>
  <c r="CN31"/>
  <c r="CM31"/>
  <c r="CL31"/>
  <c r="CK31"/>
  <c r="CJ31"/>
  <c r="CI31"/>
  <c r="CH31"/>
  <c r="CD31"/>
  <c r="CC31"/>
  <c r="CB31"/>
  <c r="CA31"/>
  <c r="BZ31"/>
  <c r="BY31"/>
  <c r="BX31"/>
  <c r="BW31"/>
  <c r="BV31"/>
  <c r="BU31"/>
  <c r="BT31"/>
  <c r="CE31" s="1"/>
  <c r="BP31"/>
  <c r="BO31"/>
  <c r="BN31"/>
  <c r="BM31"/>
  <c r="BL31"/>
  <c r="BK31"/>
  <c r="BJ31"/>
  <c r="BI31"/>
  <c r="BH31"/>
  <c r="BG31"/>
  <c r="BF31"/>
  <c r="BB31"/>
  <c r="BA31"/>
  <c r="AZ31"/>
  <c r="AY31"/>
  <c r="AX31"/>
  <c r="AW31"/>
  <c r="AV31"/>
  <c r="AU31"/>
  <c r="AT31"/>
  <c r="AS31"/>
  <c r="AR31"/>
  <c r="BC31" s="1"/>
  <c r="AN31"/>
  <c r="AM31"/>
  <c r="AL31"/>
  <c r="AK31"/>
  <c r="AJ31"/>
  <c r="AI31"/>
  <c r="AH31"/>
  <c r="AG31"/>
  <c r="AF31"/>
  <c r="AE31"/>
  <c r="AD31"/>
  <c r="Z31"/>
  <c r="Y31"/>
  <c r="X31"/>
  <c r="W31"/>
  <c r="V31"/>
  <c r="U31"/>
  <c r="T31"/>
  <c r="S31"/>
  <c r="R31"/>
  <c r="Q31"/>
  <c r="P31"/>
  <c r="AA31" s="1"/>
  <c r="L31"/>
  <c r="K31"/>
  <c r="J31"/>
  <c r="I31"/>
  <c r="H31"/>
  <c r="G31"/>
  <c r="F31"/>
  <c r="E31"/>
  <c r="D31"/>
  <c r="C31"/>
  <c r="B31"/>
  <c r="DF30"/>
  <c r="DE30"/>
  <c r="DE34" s="1"/>
  <c r="DD30"/>
  <c r="DC30"/>
  <c r="DC34" s="1"/>
  <c r="DB30"/>
  <c r="DA30"/>
  <c r="DA34" s="1"/>
  <c r="CZ30"/>
  <c r="CZ34" s="1"/>
  <c r="CY30"/>
  <c r="CY34" s="1"/>
  <c r="CX30"/>
  <c r="CX34" s="1"/>
  <c r="CW30"/>
  <c r="CW34" s="1"/>
  <c r="CV30"/>
  <c r="CV34" s="1"/>
  <c r="CR30"/>
  <c r="CR34" s="1"/>
  <c r="CQ30"/>
  <c r="CQ34" s="1"/>
  <c r="CP30"/>
  <c r="CP34" s="1"/>
  <c r="CO30"/>
  <c r="CO34" s="1"/>
  <c r="CN30"/>
  <c r="CN34" s="1"/>
  <c r="CM30"/>
  <c r="CM34" s="1"/>
  <c r="CL30"/>
  <c r="CL34" s="1"/>
  <c r="CK30"/>
  <c r="CK34" s="1"/>
  <c r="CJ30"/>
  <c r="CI30"/>
  <c r="CI34" s="1"/>
  <c r="CH30"/>
  <c r="CH34" s="1"/>
  <c r="CD30"/>
  <c r="CD34" s="1"/>
  <c r="CC30"/>
  <c r="CC34" s="1"/>
  <c r="CB30"/>
  <c r="CB34" s="1"/>
  <c r="CA30"/>
  <c r="CA34" s="1"/>
  <c r="BZ30"/>
  <c r="BZ34" s="1"/>
  <c r="BY30"/>
  <c r="BY34" s="1"/>
  <c r="BX30"/>
  <c r="BX34" s="1"/>
  <c r="BW30"/>
  <c r="BW34" s="1"/>
  <c r="BV30"/>
  <c r="BV34" s="1"/>
  <c r="BU30"/>
  <c r="BU34" s="1"/>
  <c r="BT30"/>
  <c r="BT34" s="1"/>
  <c r="BP30"/>
  <c r="BP34" s="1"/>
  <c r="BO30"/>
  <c r="BO34" s="1"/>
  <c r="BN30"/>
  <c r="BN34" s="1"/>
  <c r="BM30"/>
  <c r="BM34" s="1"/>
  <c r="BL30"/>
  <c r="BL34" s="1"/>
  <c r="BK30"/>
  <c r="BK34" s="1"/>
  <c r="BJ30"/>
  <c r="BJ34" s="1"/>
  <c r="BI30"/>
  <c r="BI34" s="1"/>
  <c r="BH30"/>
  <c r="BG30"/>
  <c r="BG34" s="1"/>
  <c r="BF30"/>
  <c r="BF34" s="1"/>
  <c r="BB30"/>
  <c r="BB34" s="1"/>
  <c r="BA30"/>
  <c r="BA34" s="1"/>
  <c r="AZ30"/>
  <c r="AZ34" s="1"/>
  <c r="AY30"/>
  <c r="AY34" s="1"/>
  <c r="AX30"/>
  <c r="AX34" s="1"/>
  <c r="AW30"/>
  <c r="AW34" s="1"/>
  <c r="AV30"/>
  <c r="AV34" s="1"/>
  <c r="AU30"/>
  <c r="AU34" s="1"/>
  <c r="AT30"/>
  <c r="AT34" s="1"/>
  <c r="AS30"/>
  <c r="AS34" s="1"/>
  <c r="AR30"/>
  <c r="AR34" s="1"/>
  <c r="AN30"/>
  <c r="AN34" s="1"/>
  <c r="AM30"/>
  <c r="AM34" s="1"/>
  <c r="AL30"/>
  <c r="AL34" s="1"/>
  <c r="AK30"/>
  <c r="AK34" s="1"/>
  <c r="AJ30"/>
  <c r="AJ34" s="1"/>
  <c r="AI30"/>
  <c r="AI34" s="1"/>
  <c r="AH30"/>
  <c r="AH34" s="1"/>
  <c r="AG30"/>
  <c r="AG34" s="1"/>
  <c r="AF30"/>
  <c r="AE30"/>
  <c r="AE34" s="1"/>
  <c r="AD30"/>
  <c r="AD34" s="1"/>
  <c r="Z30"/>
  <c r="Z34" s="1"/>
  <c r="Y30"/>
  <c r="Y34" s="1"/>
  <c r="X30"/>
  <c r="X34" s="1"/>
  <c r="W30"/>
  <c r="W34" s="1"/>
  <c r="V30"/>
  <c r="V34" s="1"/>
  <c r="U30"/>
  <c r="U34" s="1"/>
  <c r="T30"/>
  <c r="T34" s="1"/>
  <c r="S30"/>
  <c r="S34" s="1"/>
  <c r="R30"/>
  <c r="R34" s="1"/>
  <c r="Q30"/>
  <c r="Q34" s="1"/>
  <c r="P30"/>
  <c r="P34" s="1"/>
  <c r="L30"/>
  <c r="L34" s="1"/>
  <c r="K30"/>
  <c r="K34" s="1"/>
  <c r="J30"/>
  <c r="J34" s="1"/>
  <c r="I30"/>
  <c r="I34" s="1"/>
  <c r="H30"/>
  <c r="H34" s="1"/>
  <c r="G30"/>
  <c r="G34" s="1"/>
  <c r="F30"/>
  <c r="F34" s="1"/>
  <c r="E30"/>
  <c r="E34" s="1"/>
  <c r="D30"/>
  <c r="C30"/>
  <c r="C34" s="1"/>
  <c r="B30"/>
  <c r="B34" s="1"/>
  <c r="DF28"/>
  <c r="DE28"/>
  <c r="DD28"/>
  <c r="DC28"/>
  <c r="DB28"/>
  <c r="DA28"/>
  <c r="CZ28"/>
  <c r="CY28"/>
  <c r="CX28"/>
  <c r="CW28"/>
  <c r="CV28"/>
  <c r="DG28" s="1"/>
  <c r="CR28"/>
  <c r="CQ28"/>
  <c r="CP28"/>
  <c r="CO28"/>
  <c r="CN28"/>
  <c r="CM28"/>
  <c r="CL28"/>
  <c r="CK28"/>
  <c r="CJ28"/>
  <c r="CI28"/>
  <c r="CH28"/>
  <c r="CD28"/>
  <c r="CC28"/>
  <c r="CB28"/>
  <c r="CA28"/>
  <c r="BZ28"/>
  <c r="BY28"/>
  <c r="BX28"/>
  <c r="BW28"/>
  <c r="BV28"/>
  <c r="BU28"/>
  <c r="BT28"/>
  <c r="CE28" s="1"/>
  <c r="BP28"/>
  <c r="BO28"/>
  <c r="BN28"/>
  <c r="BM28"/>
  <c r="BL28"/>
  <c r="BK28"/>
  <c r="BJ28"/>
  <c r="BI28"/>
  <c r="BH28"/>
  <c r="BG28"/>
  <c r="BF28"/>
  <c r="BB28"/>
  <c r="BA28"/>
  <c r="AZ28"/>
  <c r="AY28"/>
  <c r="AX28"/>
  <c r="AW28"/>
  <c r="AV28"/>
  <c r="AU28"/>
  <c r="AT28"/>
  <c r="AS28"/>
  <c r="AR28"/>
  <c r="BC28" s="1"/>
  <c r="AN28"/>
  <c r="AM28"/>
  <c r="AL28"/>
  <c r="AK28"/>
  <c r="AJ28"/>
  <c r="AI28"/>
  <c r="AH28"/>
  <c r="AG28"/>
  <c r="AF28"/>
  <c r="AE28"/>
  <c r="AD28"/>
  <c r="Z28"/>
  <c r="Y28"/>
  <c r="X28"/>
  <c r="W28"/>
  <c r="V28"/>
  <c r="U28"/>
  <c r="T28"/>
  <c r="S28"/>
  <c r="R28"/>
  <c r="Q28"/>
  <c r="P28"/>
  <c r="AA28" s="1"/>
  <c r="L28"/>
  <c r="K28"/>
  <c r="J28"/>
  <c r="I28"/>
  <c r="H28"/>
  <c r="G28"/>
  <c r="F28"/>
  <c r="E28"/>
  <c r="D28"/>
  <c r="C28"/>
  <c r="B28"/>
  <c r="DF27"/>
  <c r="DE27"/>
  <c r="DD27"/>
  <c r="DC27"/>
  <c r="DB27"/>
  <c r="DA27"/>
  <c r="CZ27"/>
  <c r="CY27"/>
  <c r="CX27"/>
  <c r="CW27"/>
  <c r="CV27"/>
  <c r="CR27"/>
  <c r="CQ27"/>
  <c r="CP27"/>
  <c r="CO27"/>
  <c r="CN27"/>
  <c r="CM27"/>
  <c r="CL27"/>
  <c r="CK27"/>
  <c r="CJ27"/>
  <c r="CI27"/>
  <c r="CS27" s="1"/>
  <c r="CH27"/>
  <c r="CD27"/>
  <c r="CC27"/>
  <c r="CB27"/>
  <c r="CA27"/>
  <c r="BZ27"/>
  <c r="BY27"/>
  <c r="BX27"/>
  <c r="BW27"/>
  <c r="BV27"/>
  <c r="BU27"/>
  <c r="BT27"/>
  <c r="BP27"/>
  <c r="BO27"/>
  <c r="BN27"/>
  <c r="BM27"/>
  <c r="BL27"/>
  <c r="BK27"/>
  <c r="BJ27"/>
  <c r="BI27"/>
  <c r="BH27"/>
  <c r="BG27"/>
  <c r="BQ27" s="1"/>
  <c r="BF27"/>
  <c r="BB27"/>
  <c r="BA27"/>
  <c r="AZ27"/>
  <c r="AY27"/>
  <c r="AX27"/>
  <c r="AW27"/>
  <c r="AV27"/>
  <c r="AU27"/>
  <c r="AT27"/>
  <c r="AS27"/>
  <c r="AR27"/>
  <c r="AN27"/>
  <c r="AM27"/>
  <c r="AL27"/>
  <c r="AK27"/>
  <c r="AJ27"/>
  <c r="AI27"/>
  <c r="AH27"/>
  <c r="AG27"/>
  <c r="AF27"/>
  <c r="AE27"/>
  <c r="AO27" s="1"/>
  <c r="AD27"/>
  <c r="Z27"/>
  <c r="Y27"/>
  <c r="X27"/>
  <c r="W27"/>
  <c r="V27"/>
  <c r="U27"/>
  <c r="T27"/>
  <c r="S27"/>
  <c r="R27"/>
  <c r="Q27"/>
  <c r="P27"/>
  <c r="L27"/>
  <c r="K27"/>
  <c r="J27"/>
  <c r="I27"/>
  <c r="H27"/>
  <c r="G27"/>
  <c r="F27"/>
  <c r="E27"/>
  <c r="D27"/>
  <c r="C27"/>
  <c r="M27" s="1"/>
  <c r="DI27" s="1"/>
  <c r="B27"/>
  <c r="DF26"/>
  <c r="DE26"/>
  <c r="DD26"/>
  <c r="DC26"/>
  <c r="DB26"/>
  <c r="DA26"/>
  <c r="CZ26"/>
  <c r="CY26"/>
  <c r="CX26"/>
  <c r="CW26"/>
  <c r="CV26"/>
  <c r="DG26" s="1"/>
  <c r="CR26"/>
  <c r="CQ26"/>
  <c r="CP26"/>
  <c r="CO26"/>
  <c r="CN26"/>
  <c r="CM26"/>
  <c r="CL26"/>
  <c r="CK26"/>
  <c r="CJ26"/>
  <c r="CI26"/>
  <c r="CH26"/>
  <c r="CD26"/>
  <c r="CC26"/>
  <c r="CB26"/>
  <c r="CA26"/>
  <c r="BZ26"/>
  <c r="BY26"/>
  <c r="BX26"/>
  <c r="BW26"/>
  <c r="BV26"/>
  <c r="BU26"/>
  <c r="BT26"/>
  <c r="CE26" s="1"/>
  <c r="BP26"/>
  <c r="BO26"/>
  <c r="BN26"/>
  <c r="BM26"/>
  <c r="BL26"/>
  <c r="BK26"/>
  <c r="BJ26"/>
  <c r="BI26"/>
  <c r="BH26"/>
  <c r="BG26"/>
  <c r="BF26"/>
  <c r="BB26"/>
  <c r="BA26"/>
  <c r="AZ26"/>
  <c r="AY26"/>
  <c r="AX26"/>
  <c r="AW26"/>
  <c r="AV26"/>
  <c r="AU26"/>
  <c r="AT26"/>
  <c r="AS26"/>
  <c r="AR26"/>
  <c r="BC26" s="1"/>
  <c r="AN26"/>
  <c r="AM26"/>
  <c r="AL26"/>
  <c r="AK26"/>
  <c r="AJ26"/>
  <c r="AI26"/>
  <c r="AH26"/>
  <c r="AG26"/>
  <c r="AF26"/>
  <c r="AE26"/>
  <c r="AD26"/>
  <c r="Z26"/>
  <c r="Y26"/>
  <c r="X26"/>
  <c r="W26"/>
  <c r="V26"/>
  <c r="U26"/>
  <c r="T26"/>
  <c r="S26"/>
  <c r="R26"/>
  <c r="Q26"/>
  <c r="P26"/>
  <c r="AA26" s="1"/>
  <c r="L26"/>
  <c r="K26"/>
  <c r="J26"/>
  <c r="I26"/>
  <c r="H26"/>
  <c r="G26"/>
  <c r="F26"/>
  <c r="E26"/>
  <c r="D26"/>
  <c r="C26"/>
  <c r="B26"/>
  <c r="DF25"/>
  <c r="DF29" s="1"/>
  <c r="DE25"/>
  <c r="DE29" s="1"/>
  <c r="DE40" s="1"/>
  <c r="DD25"/>
  <c r="DD29" s="1"/>
  <c r="DC25"/>
  <c r="DC29" s="1"/>
  <c r="DC40" s="1"/>
  <c r="DB25"/>
  <c r="DB29" s="1"/>
  <c r="DA25"/>
  <c r="DA29" s="1"/>
  <c r="DA40" s="1"/>
  <c r="CZ25"/>
  <c r="CZ29" s="1"/>
  <c r="CZ40" s="1"/>
  <c r="CY25"/>
  <c r="CY29" s="1"/>
  <c r="CY40" s="1"/>
  <c r="CX25"/>
  <c r="CX29" s="1"/>
  <c r="CX40" s="1"/>
  <c r="CW25"/>
  <c r="CW29" s="1"/>
  <c r="CW40" s="1"/>
  <c r="CV25"/>
  <c r="CV29" s="1"/>
  <c r="CV40" s="1"/>
  <c r="CR25"/>
  <c r="CQ25"/>
  <c r="CQ29" s="1"/>
  <c r="CQ40" s="1"/>
  <c r="CP25"/>
  <c r="CO25"/>
  <c r="CO29" s="1"/>
  <c r="CO40" s="1"/>
  <c r="CN25"/>
  <c r="CM25"/>
  <c r="CM29" s="1"/>
  <c r="CM40" s="1"/>
  <c r="CL25"/>
  <c r="CK25"/>
  <c r="CK29" s="1"/>
  <c r="CK40" s="1"/>
  <c r="CJ25"/>
  <c r="CI25"/>
  <c r="CI29" s="1"/>
  <c r="CI40" s="1"/>
  <c r="CH25"/>
  <c r="CD25"/>
  <c r="CD29" s="1"/>
  <c r="CD40" s="1"/>
  <c r="CC25"/>
  <c r="CC29" s="1"/>
  <c r="CC40" s="1"/>
  <c r="CB25"/>
  <c r="CB29" s="1"/>
  <c r="CB40" s="1"/>
  <c r="CA25"/>
  <c r="CA29" s="1"/>
  <c r="CA40" s="1"/>
  <c r="BZ25"/>
  <c r="BZ29" s="1"/>
  <c r="BZ40" s="1"/>
  <c r="BY25"/>
  <c r="BY29" s="1"/>
  <c r="BY40" s="1"/>
  <c r="BX25"/>
  <c r="BX29" s="1"/>
  <c r="BX40" s="1"/>
  <c r="BW25"/>
  <c r="BW29" s="1"/>
  <c r="BW40" s="1"/>
  <c r="BV25"/>
  <c r="BV29" s="1"/>
  <c r="BV40" s="1"/>
  <c r="BU25"/>
  <c r="BU29" s="1"/>
  <c r="BU40" s="1"/>
  <c r="BT25"/>
  <c r="BT29" s="1"/>
  <c r="BT40" s="1"/>
  <c r="BP25"/>
  <c r="BO25"/>
  <c r="BO29" s="1"/>
  <c r="BO40" s="1"/>
  <c r="BN25"/>
  <c r="BM25"/>
  <c r="BM29" s="1"/>
  <c r="BM40" s="1"/>
  <c r="BL25"/>
  <c r="BK25"/>
  <c r="BK29" s="1"/>
  <c r="BK40" s="1"/>
  <c r="BJ25"/>
  <c r="BI25"/>
  <c r="BI29" s="1"/>
  <c r="BI40" s="1"/>
  <c r="BH25"/>
  <c r="BG25"/>
  <c r="BG29" s="1"/>
  <c r="BG40" s="1"/>
  <c r="BF25"/>
  <c r="BB25"/>
  <c r="BB29" s="1"/>
  <c r="BB40" s="1"/>
  <c r="BA25"/>
  <c r="BA29" s="1"/>
  <c r="BA40" s="1"/>
  <c r="AZ25"/>
  <c r="AZ29" s="1"/>
  <c r="AZ40" s="1"/>
  <c r="AY25"/>
  <c r="AY29" s="1"/>
  <c r="AY40" s="1"/>
  <c r="AX25"/>
  <c r="AX29" s="1"/>
  <c r="AX40" s="1"/>
  <c r="AW25"/>
  <c r="AW29" s="1"/>
  <c r="AW40" s="1"/>
  <c r="AV25"/>
  <c r="AV29" s="1"/>
  <c r="AV40" s="1"/>
  <c r="AU25"/>
  <c r="AU29" s="1"/>
  <c r="AU40" s="1"/>
  <c r="AT25"/>
  <c r="AT29" s="1"/>
  <c r="AT40" s="1"/>
  <c r="AS25"/>
  <c r="AS29" s="1"/>
  <c r="AS40" s="1"/>
  <c r="AR25"/>
  <c r="AR29" s="1"/>
  <c r="AR40" s="1"/>
  <c r="AN25"/>
  <c r="AM25"/>
  <c r="AM29" s="1"/>
  <c r="AM40" s="1"/>
  <c r="AL25"/>
  <c r="AK25"/>
  <c r="AK29" s="1"/>
  <c r="AK40" s="1"/>
  <c r="AJ25"/>
  <c r="AI25"/>
  <c r="AI29" s="1"/>
  <c r="AI40" s="1"/>
  <c r="AH25"/>
  <c r="AG25"/>
  <c r="AG29" s="1"/>
  <c r="AG40" s="1"/>
  <c r="AF25"/>
  <c r="AE25"/>
  <c r="AE29" s="1"/>
  <c r="AE40" s="1"/>
  <c r="AD25"/>
  <c r="Z25"/>
  <c r="Z29" s="1"/>
  <c r="Z40" s="1"/>
  <c r="Y25"/>
  <c r="Y29" s="1"/>
  <c r="Y40" s="1"/>
  <c r="X25"/>
  <c r="X29" s="1"/>
  <c r="X40" s="1"/>
  <c r="W25"/>
  <c r="W29" s="1"/>
  <c r="W40" s="1"/>
  <c r="V25"/>
  <c r="V29" s="1"/>
  <c r="V40" s="1"/>
  <c r="U25"/>
  <c r="U29" s="1"/>
  <c r="U40" s="1"/>
  <c r="T25"/>
  <c r="T29" s="1"/>
  <c r="T40" s="1"/>
  <c r="S25"/>
  <c r="S29" s="1"/>
  <c r="S40" s="1"/>
  <c r="R25"/>
  <c r="R29" s="1"/>
  <c r="R40" s="1"/>
  <c r="Q25"/>
  <c r="Q29" s="1"/>
  <c r="Q40" s="1"/>
  <c r="P25"/>
  <c r="P29" s="1"/>
  <c r="P40" s="1"/>
  <c r="L25"/>
  <c r="K25"/>
  <c r="K29" s="1"/>
  <c r="K40" s="1"/>
  <c r="J25"/>
  <c r="I25"/>
  <c r="I29" s="1"/>
  <c r="I40" s="1"/>
  <c r="H25"/>
  <c r="G25"/>
  <c r="G29" s="1"/>
  <c r="G40" s="1"/>
  <c r="F25"/>
  <c r="E25"/>
  <c r="E29" s="1"/>
  <c r="E40" s="1"/>
  <c r="D25"/>
  <c r="C25"/>
  <c r="C29" s="1"/>
  <c r="C40" s="1"/>
  <c r="B25"/>
  <c r="DF22"/>
  <c r="DE22"/>
  <c r="DD22"/>
  <c r="DC22"/>
  <c r="DB22"/>
  <c r="DA22"/>
  <c r="CZ22"/>
  <c r="CY22"/>
  <c r="CX22"/>
  <c r="CW22"/>
  <c r="CV22"/>
  <c r="DG22" s="1"/>
  <c r="CR22"/>
  <c r="CQ22"/>
  <c r="CP22"/>
  <c r="CO22"/>
  <c r="CN22"/>
  <c r="CM22"/>
  <c r="CL22"/>
  <c r="CK22"/>
  <c r="CJ22"/>
  <c r="CI22"/>
  <c r="CH22"/>
  <c r="CD22"/>
  <c r="CC22"/>
  <c r="CB22"/>
  <c r="CA22"/>
  <c r="BZ22"/>
  <c r="BY22"/>
  <c r="BX22"/>
  <c r="BW22"/>
  <c r="BV22"/>
  <c r="BU22"/>
  <c r="BT22"/>
  <c r="CE22" s="1"/>
  <c r="BP22"/>
  <c r="BO22"/>
  <c r="BN22"/>
  <c r="BM22"/>
  <c r="BL22"/>
  <c r="BK22"/>
  <c r="BJ22"/>
  <c r="BI22"/>
  <c r="BH22"/>
  <c r="BG22"/>
  <c r="BF22"/>
  <c r="BB22"/>
  <c r="BA22"/>
  <c r="AZ22"/>
  <c r="AY22"/>
  <c r="AX22"/>
  <c r="AW22"/>
  <c r="AV22"/>
  <c r="AU22"/>
  <c r="AT22"/>
  <c r="AS22"/>
  <c r="AR22"/>
  <c r="BC22" s="1"/>
  <c r="AN22"/>
  <c r="AM22"/>
  <c r="AL22"/>
  <c r="AK22"/>
  <c r="AJ22"/>
  <c r="AI22"/>
  <c r="AH22"/>
  <c r="AG22"/>
  <c r="AF22"/>
  <c r="AE22"/>
  <c r="AD22"/>
  <c r="Z22"/>
  <c r="Y22"/>
  <c r="X22"/>
  <c r="W22"/>
  <c r="V22"/>
  <c r="U22"/>
  <c r="T22"/>
  <c r="S22"/>
  <c r="R22"/>
  <c r="Q22"/>
  <c r="P22"/>
  <c r="AA22" s="1"/>
  <c r="L22"/>
  <c r="K22"/>
  <c r="J22"/>
  <c r="I22"/>
  <c r="H22"/>
  <c r="G22"/>
  <c r="F22"/>
  <c r="E22"/>
  <c r="D22"/>
  <c r="C22"/>
  <c r="B22"/>
  <c r="DF21"/>
  <c r="DE21"/>
  <c r="DD21"/>
  <c r="DC21"/>
  <c r="DB21"/>
  <c r="DA21"/>
  <c r="CZ21"/>
  <c r="CY21"/>
  <c r="CX21"/>
  <c r="CW21"/>
  <c r="CV21"/>
  <c r="CR21"/>
  <c r="CQ21"/>
  <c r="CP21"/>
  <c r="CO21"/>
  <c r="CN21"/>
  <c r="CM21"/>
  <c r="CL21"/>
  <c r="CK21"/>
  <c r="CJ21"/>
  <c r="CI21"/>
  <c r="CS21" s="1"/>
  <c r="CH21"/>
  <c r="CD21"/>
  <c r="CC21"/>
  <c r="CB21"/>
  <c r="CA21"/>
  <c r="BZ21"/>
  <c r="BY21"/>
  <c r="BX21"/>
  <c r="BW21"/>
  <c r="BV21"/>
  <c r="BU21"/>
  <c r="BT21"/>
  <c r="BP21"/>
  <c r="BO21"/>
  <c r="BN21"/>
  <c r="BM21"/>
  <c r="BL21"/>
  <c r="BK21"/>
  <c r="BJ21"/>
  <c r="BI21"/>
  <c r="BH21"/>
  <c r="BG21"/>
  <c r="BQ21" s="1"/>
  <c r="BF21"/>
  <c r="BB21"/>
  <c r="BA21"/>
  <c r="AZ21"/>
  <c r="AY21"/>
  <c r="AX21"/>
  <c r="AW21"/>
  <c r="AV21"/>
  <c r="AU21"/>
  <c r="AT21"/>
  <c r="AS21"/>
  <c r="AR21"/>
  <c r="AN21"/>
  <c r="AM21"/>
  <c r="AL21"/>
  <c r="AK21"/>
  <c r="AJ21"/>
  <c r="AI21"/>
  <c r="AH21"/>
  <c r="AG21"/>
  <c r="AF21"/>
  <c r="AE21"/>
  <c r="AO21" s="1"/>
  <c r="AD21"/>
  <c r="Z21"/>
  <c r="Y21"/>
  <c r="X21"/>
  <c r="W21"/>
  <c r="V21"/>
  <c r="U21"/>
  <c r="T21"/>
  <c r="S21"/>
  <c r="R21"/>
  <c r="Q21"/>
  <c r="P21"/>
  <c r="L21"/>
  <c r="K21"/>
  <c r="J21"/>
  <c r="I21"/>
  <c r="H21"/>
  <c r="G21"/>
  <c r="F21"/>
  <c r="E21"/>
  <c r="D21"/>
  <c r="C21"/>
  <c r="M21" s="1"/>
  <c r="DI21" s="1"/>
  <c r="B21"/>
  <c r="DF20"/>
  <c r="DE20"/>
  <c r="DD20"/>
  <c r="DC20"/>
  <c r="DB20"/>
  <c r="DA20"/>
  <c r="CZ20"/>
  <c r="CY20"/>
  <c r="CX20"/>
  <c r="CW20"/>
  <c r="CV20"/>
  <c r="CR20"/>
  <c r="CQ20"/>
  <c r="CP20"/>
  <c r="CO20"/>
  <c r="CN20"/>
  <c r="CM20"/>
  <c r="CL20"/>
  <c r="CK20"/>
  <c r="CJ20"/>
  <c r="CI20"/>
  <c r="CH20"/>
  <c r="CD20"/>
  <c r="CC20"/>
  <c r="CB20"/>
  <c r="CA20"/>
  <c r="BZ20"/>
  <c r="BY20"/>
  <c r="BX20"/>
  <c r="BW20"/>
  <c r="BV20"/>
  <c r="BU20"/>
  <c r="BT20"/>
  <c r="BP20"/>
  <c r="BO20"/>
  <c r="BN20"/>
  <c r="BM20"/>
  <c r="BL20"/>
  <c r="BK20"/>
  <c r="BJ20"/>
  <c r="BI20"/>
  <c r="BH20"/>
  <c r="BG20"/>
  <c r="BF20"/>
  <c r="BB20"/>
  <c r="BA20"/>
  <c r="AZ20"/>
  <c r="AY20"/>
  <c r="AX20"/>
  <c r="AW20"/>
  <c r="AV20"/>
  <c r="AU20"/>
  <c r="AT20"/>
  <c r="AS20"/>
  <c r="AR20"/>
  <c r="AN20"/>
  <c r="AM20"/>
  <c r="AL20"/>
  <c r="AK20"/>
  <c r="AJ20"/>
  <c r="AI20"/>
  <c r="AH20"/>
  <c r="AG20"/>
  <c r="AF20"/>
  <c r="AE20"/>
  <c r="AD20"/>
  <c r="Z20"/>
  <c r="Y20"/>
  <c r="X20"/>
  <c r="W20"/>
  <c r="V20"/>
  <c r="U20"/>
  <c r="T20"/>
  <c r="S20"/>
  <c r="R20"/>
  <c r="Q20"/>
  <c r="P20"/>
  <c r="L20"/>
  <c r="K20"/>
  <c r="J20"/>
  <c r="I20"/>
  <c r="H20"/>
  <c r="G20"/>
  <c r="F20"/>
  <c r="E20"/>
  <c r="D20"/>
  <c r="C20"/>
  <c r="B20"/>
  <c r="DF19"/>
  <c r="DF23" s="1"/>
  <c r="DE19"/>
  <c r="DD19"/>
  <c r="DD23" s="1"/>
  <c r="DC19"/>
  <c r="DB19"/>
  <c r="DB23" s="1"/>
  <c r="DA19"/>
  <c r="CZ19"/>
  <c r="CZ23" s="1"/>
  <c r="CY19"/>
  <c r="CX19"/>
  <c r="CX23" s="1"/>
  <c r="CW19"/>
  <c r="CV19"/>
  <c r="CV23" s="1"/>
  <c r="CR19"/>
  <c r="CQ19"/>
  <c r="CP19"/>
  <c r="CO19"/>
  <c r="CN19"/>
  <c r="CM19"/>
  <c r="CL19"/>
  <c r="CK19"/>
  <c r="CJ19"/>
  <c r="CI19"/>
  <c r="CH19"/>
  <c r="CD19"/>
  <c r="CD23" s="1"/>
  <c r="CC19"/>
  <c r="CB19"/>
  <c r="CB23" s="1"/>
  <c r="CA19"/>
  <c r="BZ19"/>
  <c r="BZ23" s="1"/>
  <c r="BY19"/>
  <c r="BX19"/>
  <c r="BX23" s="1"/>
  <c r="BW19"/>
  <c r="BV19"/>
  <c r="BV23" s="1"/>
  <c r="BU19"/>
  <c r="BT19"/>
  <c r="BT23" s="1"/>
  <c r="BP19"/>
  <c r="BO19"/>
  <c r="BN19"/>
  <c r="BM19"/>
  <c r="BL19"/>
  <c r="BK19"/>
  <c r="BJ19"/>
  <c r="BI19"/>
  <c r="BH19"/>
  <c r="BG19"/>
  <c r="BF19"/>
  <c r="BB19"/>
  <c r="BB23" s="1"/>
  <c r="BA19"/>
  <c r="AZ19"/>
  <c r="AZ23" s="1"/>
  <c r="AY19"/>
  <c r="AX19"/>
  <c r="AX23" s="1"/>
  <c r="AW19"/>
  <c r="AV19"/>
  <c r="AV23" s="1"/>
  <c r="AU19"/>
  <c r="AT19"/>
  <c r="AT23" s="1"/>
  <c r="AS19"/>
  <c r="AR19"/>
  <c r="AR23" s="1"/>
  <c r="AN19"/>
  <c r="AM19"/>
  <c r="AL19"/>
  <c r="AK19"/>
  <c r="AJ19"/>
  <c r="AI19"/>
  <c r="AH19"/>
  <c r="AG19"/>
  <c r="AF19"/>
  <c r="AE19"/>
  <c r="AD19"/>
  <c r="Z19"/>
  <c r="Z23" s="1"/>
  <c r="Y19"/>
  <c r="X19"/>
  <c r="X23" s="1"/>
  <c r="W19"/>
  <c r="V19"/>
  <c r="V23" s="1"/>
  <c r="U19"/>
  <c r="T19"/>
  <c r="T23" s="1"/>
  <c r="S19"/>
  <c r="R19"/>
  <c r="R23" s="1"/>
  <c r="Q19"/>
  <c r="P19"/>
  <c r="P23" s="1"/>
  <c r="L19"/>
  <c r="K19"/>
  <c r="J19"/>
  <c r="I19"/>
  <c r="H19"/>
  <c r="G19"/>
  <c r="F19"/>
  <c r="E19"/>
  <c r="D19"/>
  <c r="C19"/>
  <c r="B19"/>
  <c r="DF17"/>
  <c r="DE17"/>
  <c r="DD17"/>
  <c r="DC17"/>
  <c r="DB17"/>
  <c r="DA17"/>
  <c r="CZ17"/>
  <c r="CY17"/>
  <c r="CX17"/>
  <c r="CW17"/>
  <c r="CV17"/>
  <c r="DG17" s="1"/>
  <c r="CR17"/>
  <c r="CQ17"/>
  <c r="CP17"/>
  <c r="CO17"/>
  <c r="CN17"/>
  <c r="CM17"/>
  <c r="CL17"/>
  <c r="CK17"/>
  <c r="CJ17"/>
  <c r="CI17"/>
  <c r="CH17"/>
  <c r="CD17"/>
  <c r="CC17"/>
  <c r="CB17"/>
  <c r="CA17"/>
  <c r="BZ17"/>
  <c r="BY17"/>
  <c r="BX17"/>
  <c r="BW17"/>
  <c r="BV17"/>
  <c r="BU17"/>
  <c r="BT17"/>
  <c r="CE17" s="1"/>
  <c r="BP17"/>
  <c r="BO17"/>
  <c r="BN17"/>
  <c r="BM17"/>
  <c r="BL17"/>
  <c r="BK17"/>
  <c r="BJ17"/>
  <c r="BI17"/>
  <c r="BH17"/>
  <c r="BG17"/>
  <c r="BF17"/>
  <c r="BB17"/>
  <c r="BA17"/>
  <c r="AZ17"/>
  <c r="AY17"/>
  <c r="AX17"/>
  <c r="AW17"/>
  <c r="AV17"/>
  <c r="AU17"/>
  <c r="AT17"/>
  <c r="AS17"/>
  <c r="AR17"/>
  <c r="BC17" s="1"/>
  <c r="AN17"/>
  <c r="AM17"/>
  <c r="AL17"/>
  <c r="AK17"/>
  <c r="AJ17"/>
  <c r="AI17"/>
  <c r="AH17"/>
  <c r="AG17"/>
  <c r="AF17"/>
  <c r="AE17"/>
  <c r="AD17"/>
  <c r="Z17"/>
  <c r="Y17"/>
  <c r="X17"/>
  <c r="W17"/>
  <c r="V17"/>
  <c r="U17"/>
  <c r="T17"/>
  <c r="S17"/>
  <c r="R17"/>
  <c r="Q17"/>
  <c r="P17"/>
  <c r="AA17" s="1"/>
  <c r="L17"/>
  <c r="K17"/>
  <c r="J17"/>
  <c r="I17"/>
  <c r="H17"/>
  <c r="G17"/>
  <c r="F17"/>
  <c r="E17"/>
  <c r="D17"/>
  <c r="C17"/>
  <c r="B17"/>
  <c r="DF16"/>
  <c r="DE16"/>
  <c r="DD16"/>
  <c r="DC16"/>
  <c r="DB16"/>
  <c r="DA16"/>
  <c r="CZ16"/>
  <c r="CY16"/>
  <c r="CX16"/>
  <c r="CW16"/>
  <c r="CV16"/>
  <c r="CR16"/>
  <c r="CQ16"/>
  <c r="CP16"/>
  <c r="CO16"/>
  <c r="CN16"/>
  <c r="CM16"/>
  <c r="CL16"/>
  <c r="CK16"/>
  <c r="CJ16"/>
  <c r="CI16"/>
  <c r="CS16" s="1"/>
  <c r="CH16"/>
  <c r="CD16"/>
  <c r="CC16"/>
  <c r="CB16"/>
  <c r="CA16"/>
  <c r="BZ16"/>
  <c r="BY16"/>
  <c r="BX16"/>
  <c r="BW16"/>
  <c r="BV16"/>
  <c r="BU16"/>
  <c r="BT16"/>
  <c r="BP16"/>
  <c r="BO16"/>
  <c r="BN16"/>
  <c r="BM16"/>
  <c r="BL16"/>
  <c r="BK16"/>
  <c r="BJ16"/>
  <c r="BI16"/>
  <c r="BH16"/>
  <c r="BG16"/>
  <c r="BQ16" s="1"/>
  <c r="BF16"/>
  <c r="BB16"/>
  <c r="BA16"/>
  <c r="AZ16"/>
  <c r="AY16"/>
  <c r="AX16"/>
  <c r="AW16"/>
  <c r="AV16"/>
  <c r="AU16"/>
  <c r="AT16"/>
  <c r="AS16"/>
  <c r="AR16"/>
  <c r="AN16"/>
  <c r="AM16"/>
  <c r="AL16"/>
  <c r="AK16"/>
  <c r="AJ16"/>
  <c r="AI16"/>
  <c r="AH16"/>
  <c r="AG16"/>
  <c r="AF16"/>
  <c r="AE16"/>
  <c r="AO16" s="1"/>
  <c r="AD16"/>
  <c r="Z16"/>
  <c r="Y16"/>
  <c r="X16"/>
  <c r="W16"/>
  <c r="V16"/>
  <c r="U16"/>
  <c r="T16"/>
  <c r="S16"/>
  <c r="R16"/>
  <c r="Q16"/>
  <c r="P16"/>
  <c r="L16"/>
  <c r="K16"/>
  <c r="J16"/>
  <c r="I16"/>
  <c r="H16"/>
  <c r="G16"/>
  <c r="F16"/>
  <c r="E16"/>
  <c r="D16"/>
  <c r="C16"/>
  <c r="M16" s="1"/>
  <c r="DI16" s="1"/>
  <c r="B16"/>
  <c r="DF15"/>
  <c r="DE15"/>
  <c r="DD15"/>
  <c r="DC15"/>
  <c r="DB15"/>
  <c r="DA15"/>
  <c r="CZ15"/>
  <c r="CY15"/>
  <c r="CX15"/>
  <c r="CW15"/>
  <c r="CV15"/>
  <c r="CR15"/>
  <c r="CQ15"/>
  <c r="CP15"/>
  <c r="CO15"/>
  <c r="CN15"/>
  <c r="CM15"/>
  <c r="CL15"/>
  <c r="CK15"/>
  <c r="CJ15"/>
  <c r="CI15"/>
  <c r="CH15"/>
  <c r="CD15"/>
  <c r="CC15"/>
  <c r="CB15"/>
  <c r="CA15"/>
  <c r="BZ15"/>
  <c r="BY15"/>
  <c r="BX15"/>
  <c r="BW15"/>
  <c r="BV15"/>
  <c r="BU15"/>
  <c r="BT15"/>
  <c r="BP15"/>
  <c r="BO15"/>
  <c r="BN15"/>
  <c r="BM15"/>
  <c r="BL15"/>
  <c r="BK15"/>
  <c r="BJ15"/>
  <c r="BI15"/>
  <c r="BH15"/>
  <c r="BG15"/>
  <c r="BF15"/>
  <c r="BB15"/>
  <c r="BA15"/>
  <c r="AZ15"/>
  <c r="AY15"/>
  <c r="AX15"/>
  <c r="AW15"/>
  <c r="AV15"/>
  <c r="AU15"/>
  <c r="AT15"/>
  <c r="AS15"/>
  <c r="AR15"/>
  <c r="AN15"/>
  <c r="AM15"/>
  <c r="AL15"/>
  <c r="AK15"/>
  <c r="AJ15"/>
  <c r="AI15"/>
  <c r="AH15"/>
  <c r="AG15"/>
  <c r="AF15"/>
  <c r="AE15"/>
  <c r="AD15"/>
  <c r="Z15"/>
  <c r="Y15"/>
  <c r="X15"/>
  <c r="W15"/>
  <c r="V15"/>
  <c r="U15"/>
  <c r="T15"/>
  <c r="S15"/>
  <c r="R15"/>
  <c r="Q15"/>
  <c r="P15"/>
  <c r="L15"/>
  <c r="K15"/>
  <c r="J15"/>
  <c r="I15"/>
  <c r="H15"/>
  <c r="G15"/>
  <c r="F15"/>
  <c r="E15"/>
  <c r="D15"/>
  <c r="C15"/>
  <c r="B15"/>
  <c r="DF14"/>
  <c r="DF18" s="1"/>
  <c r="DE14"/>
  <c r="DD14"/>
  <c r="DC14"/>
  <c r="DB14"/>
  <c r="DA14"/>
  <c r="CZ14"/>
  <c r="CY14"/>
  <c r="CX14"/>
  <c r="CW14"/>
  <c r="CV14"/>
  <c r="CR14"/>
  <c r="CQ14"/>
  <c r="CP14"/>
  <c r="CO14"/>
  <c r="CN14"/>
  <c r="CM14"/>
  <c r="CL14"/>
  <c r="CK14"/>
  <c r="CJ14"/>
  <c r="CI14"/>
  <c r="CH14"/>
  <c r="CD14"/>
  <c r="CC14"/>
  <c r="CB14"/>
  <c r="CA14"/>
  <c r="BZ14"/>
  <c r="BY14"/>
  <c r="BX14"/>
  <c r="BW14"/>
  <c r="BV14"/>
  <c r="BU14"/>
  <c r="BT14"/>
  <c r="BP14"/>
  <c r="BO14"/>
  <c r="BN14"/>
  <c r="BM14"/>
  <c r="BL14"/>
  <c r="BK14"/>
  <c r="BJ14"/>
  <c r="BI14"/>
  <c r="BH14"/>
  <c r="BG14"/>
  <c r="BF14"/>
  <c r="BB14"/>
  <c r="BA14"/>
  <c r="AZ14"/>
  <c r="AY14"/>
  <c r="AX14"/>
  <c r="AW14"/>
  <c r="AV14"/>
  <c r="AU14"/>
  <c r="AT14"/>
  <c r="AS14"/>
  <c r="AR14"/>
  <c r="AN14"/>
  <c r="AM14"/>
  <c r="AL14"/>
  <c r="AK14"/>
  <c r="AJ14"/>
  <c r="AI14"/>
  <c r="AH14"/>
  <c r="AG14"/>
  <c r="AF14"/>
  <c r="AE14"/>
  <c r="AD14"/>
  <c r="Z14"/>
  <c r="Y14"/>
  <c r="X14"/>
  <c r="W14"/>
  <c r="V14"/>
  <c r="U14"/>
  <c r="T14"/>
  <c r="S14"/>
  <c r="R14"/>
  <c r="Q14"/>
  <c r="P14"/>
  <c r="L14"/>
  <c r="K14"/>
  <c r="J14"/>
  <c r="I14"/>
  <c r="H14"/>
  <c r="G14"/>
  <c r="F14"/>
  <c r="E14"/>
  <c r="D14"/>
  <c r="C14"/>
  <c r="B14"/>
  <c r="DF12"/>
  <c r="DE12"/>
  <c r="DD12"/>
  <c r="DC12"/>
  <c r="DB12"/>
  <c r="DA12"/>
  <c r="CZ12"/>
  <c r="CY12"/>
  <c r="CX12"/>
  <c r="CW12"/>
  <c r="CV12"/>
  <c r="DG12" s="1"/>
  <c r="CR12"/>
  <c r="CQ12"/>
  <c r="CP12"/>
  <c r="CO12"/>
  <c r="CN12"/>
  <c r="CM12"/>
  <c r="CL12"/>
  <c r="CK12"/>
  <c r="CJ12"/>
  <c r="CI12"/>
  <c r="CH12"/>
  <c r="CD12"/>
  <c r="CC12"/>
  <c r="CB12"/>
  <c r="CA12"/>
  <c r="BZ12"/>
  <c r="BY12"/>
  <c r="BX12"/>
  <c r="BW12"/>
  <c r="BV12"/>
  <c r="BU12"/>
  <c r="BT12"/>
  <c r="CE12" s="1"/>
  <c r="BP12"/>
  <c r="BO12"/>
  <c r="BN12"/>
  <c r="BM12"/>
  <c r="BL12"/>
  <c r="BK12"/>
  <c r="BJ12"/>
  <c r="BI12"/>
  <c r="BH12"/>
  <c r="BG12"/>
  <c r="BF12"/>
  <c r="BB12"/>
  <c r="BA12"/>
  <c r="AZ12"/>
  <c r="AY12"/>
  <c r="AX12"/>
  <c r="AW12"/>
  <c r="AV12"/>
  <c r="AU12"/>
  <c r="AT12"/>
  <c r="AS12"/>
  <c r="AR12"/>
  <c r="BC12" s="1"/>
  <c r="AN12"/>
  <c r="AM12"/>
  <c r="AL12"/>
  <c r="AK12"/>
  <c r="AJ12"/>
  <c r="AI12"/>
  <c r="AH12"/>
  <c r="AG12"/>
  <c r="AF12"/>
  <c r="AE12"/>
  <c r="AD12"/>
  <c r="Z12"/>
  <c r="Y12"/>
  <c r="X12"/>
  <c r="W12"/>
  <c r="V12"/>
  <c r="U12"/>
  <c r="T12"/>
  <c r="S12"/>
  <c r="R12"/>
  <c r="Q12"/>
  <c r="P12"/>
  <c r="AA12" s="1"/>
  <c r="L12"/>
  <c r="K12"/>
  <c r="J12"/>
  <c r="I12"/>
  <c r="H12"/>
  <c r="G12"/>
  <c r="F12"/>
  <c r="E12"/>
  <c r="D12"/>
  <c r="C12"/>
  <c r="B12"/>
  <c r="DF11"/>
  <c r="DE11"/>
  <c r="DD11"/>
  <c r="DC11"/>
  <c r="DB11"/>
  <c r="DA11"/>
  <c r="CZ11"/>
  <c r="CY11"/>
  <c r="CX11"/>
  <c r="CW11"/>
  <c r="CV11"/>
  <c r="CR11"/>
  <c r="CQ11"/>
  <c r="CP11"/>
  <c r="CO11"/>
  <c r="CN11"/>
  <c r="CM11"/>
  <c r="CL11"/>
  <c r="CK11"/>
  <c r="CJ11"/>
  <c r="CI11"/>
  <c r="CS11" s="1"/>
  <c r="CH11"/>
  <c r="CD11"/>
  <c r="CC11"/>
  <c r="CB11"/>
  <c r="CA11"/>
  <c r="BZ11"/>
  <c r="BY11"/>
  <c r="BX11"/>
  <c r="BW11"/>
  <c r="BV11"/>
  <c r="BU11"/>
  <c r="BT11"/>
  <c r="BP11"/>
  <c r="BO11"/>
  <c r="BN11"/>
  <c r="BM11"/>
  <c r="BL11"/>
  <c r="BK11"/>
  <c r="BJ11"/>
  <c r="BI11"/>
  <c r="BH11"/>
  <c r="BG11"/>
  <c r="BQ11" s="1"/>
  <c r="BF11"/>
  <c r="BB11"/>
  <c r="BA11"/>
  <c r="AZ11"/>
  <c r="AY11"/>
  <c r="AX11"/>
  <c r="AW11"/>
  <c r="AV11"/>
  <c r="AU11"/>
  <c r="AT11"/>
  <c r="AS11"/>
  <c r="AR11"/>
  <c r="AN11"/>
  <c r="AM11"/>
  <c r="AL11"/>
  <c r="AK11"/>
  <c r="AJ11"/>
  <c r="AI11"/>
  <c r="AH11"/>
  <c r="AG11"/>
  <c r="AF11"/>
  <c r="AE11"/>
  <c r="AO11" s="1"/>
  <c r="AD11"/>
  <c r="Z11"/>
  <c r="Y11"/>
  <c r="X11"/>
  <c r="W11"/>
  <c r="V11"/>
  <c r="U11"/>
  <c r="T11"/>
  <c r="S11"/>
  <c r="R11"/>
  <c r="Q11"/>
  <c r="P11"/>
  <c r="L11"/>
  <c r="K11"/>
  <c r="J11"/>
  <c r="I11"/>
  <c r="H11"/>
  <c r="G11"/>
  <c r="F11"/>
  <c r="E11"/>
  <c r="D11"/>
  <c r="C11"/>
  <c r="M11" s="1"/>
  <c r="DI11" s="1"/>
  <c r="B11"/>
  <c r="DF10"/>
  <c r="DE10"/>
  <c r="DD10"/>
  <c r="DC10"/>
  <c r="DB10"/>
  <c r="DA10"/>
  <c r="CZ10"/>
  <c r="CY10"/>
  <c r="CX10"/>
  <c r="CW10"/>
  <c r="CV10"/>
  <c r="DG10" s="1"/>
  <c r="CR10"/>
  <c r="CQ10"/>
  <c r="CP10"/>
  <c r="CO10"/>
  <c r="CN10"/>
  <c r="CM10"/>
  <c r="CL10"/>
  <c r="CK10"/>
  <c r="CJ10"/>
  <c r="CI10"/>
  <c r="CH10"/>
  <c r="CD10"/>
  <c r="CC10"/>
  <c r="CB10"/>
  <c r="CA10"/>
  <c r="BZ10"/>
  <c r="BY10"/>
  <c r="BX10"/>
  <c r="BW10"/>
  <c r="BV10"/>
  <c r="BU10"/>
  <c r="BT10"/>
  <c r="CE10" s="1"/>
  <c r="BP10"/>
  <c r="BO10"/>
  <c r="BN10"/>
  <c r="BM10"/>
  <c r="BL10"/>
  <c r="BK10"/>
  <c r="BJ10"/>
  <c r="BI10"/>
  <c r="BH10"/>
  <c r="BG10"/>
  <c r="BF10"/>
  <c r="BB10"/>
  <c r="BA10"/>
  <c r="AZ10"/>
  <c r="AY10"/>
  <c r="AX10"/>
  <c r="AW10"/>
  <c r="AV10"/>
  <c r="AU10"/>
  <c r="AT10"/>
  <c r="AS10"/>
  <c r="AR10"/>
  <c r="BC10" s="1"/>
  <c r="AN10"/>
  <c r="AM10"/>
  <c r="AL10"/>
  <c r="AK10"/>
  <c r="AJ10"/>
  <c r="AI10"/>
  <c r="AH10"/>
  <c r="AG10"/>
  <c r="AF10"/>
  <c r="AE10"/>
  <c r="AD10"/>
  <c r="Z10"/>
  <c r="Y10"/>
  <c r="X10"/>
  <c r="W10"/>
  <c r="V10"/>
  <c r="U10"/>
  <c r="T10"/>
  <c r="S10"/>
  <c r="R10"/>
  <c r="Q10"/>
  <c r="P10"/>
  <c r="AA10" s="1"/>
  <c r="L10"/>
  <c r="K10"/>
  <c r="J10"/>
  <c r="I10"/>
  <c r="H10"/>
  <c r="G10"/>
  <c r="F10"/>
  <c r="E10"/>
  <c r="D10"/>
  <c r="C10"/>
  <c r="B10"/>
  <c r="DK9"/>
  <c r="DF9"/>
  <c r="DE9"/>
  <c r="DE13" s="1"/>
  <c r="DD9"/>
  <c r="DC9"/>
  <c r="DC13" s="1"/>
  <c r="DB9"/>
  <c r="DA9"/>
  <c r="DA13" s="1"/>
  <c r="CZ9"/>
  <c r="CY9"/>
  <c r="CY13" s="1"/>
  <c r="CX9"/>
  <c r="CW9"/>
  <c r="CW13" s="1"/>
  <c r="CV9"/>
  <c r="CU9"/>
  <c r="CR9"/>
  <c r="CR13" s="1"/>
  <c r="CQ9"/>
  <c r="CQ13" s="1"/>
  <c r="CP9"/>
  <c r="CP13" s="1"/>
  <c r="CO9"/>
  <c r="CO13" s="1"/>
  <c r="CN9"/>
  <c r="CN13" s="1"/>
  <c r="CM9"/>
  <c r="CM13" s="1"/>
  <c r="CL9"/>
  <c r="CL13" s="1"/>
  <c r="CK9"/>
  <c r="CK13" s="1"/>
  <c r="CJ9"/>
  <c r="CJ13" s="1"/>
  <c r="CI9"/>
  <c r="CS9" s="1"/>
  <c r="CH9"/>
  <c r="CH13" s="1"/>
  <c r="CG9"/>
  <c r="CD9"/>
  <c r="CC9"/>
  <c r="CC13" s="1"/>
  <c r="CB9"/>
  <c r="CA9"/>
  <c r="CA13" s="1"/>
  <c r="BZ9"/>
  <c r="BY9"/>
  <c r="BY13" s="1"/>
  <c r="BX9"/>
  <c r="BW9"/>
  <c r="BW13" s="1"/>
  <c r="BV9"/>
  <c r="BU9"/>
  <c r="BU13" s="1"/>
  <c r="BT9"/>
  <c r="BS9"/>
  <c r="BP9"/>
  <c r="BP13" s="1"/>
  <c r="BO9"/>
  <c r="BO13" s="1"/>
  <c r="BN9"/>
  <c r="BN13" s="1"/>
  <c r="BM9"/>
  <c r="BM13" s="1"/>
  <c r="BL9"/>
  <c r="BL13" s="1"/>
  <c r="BK9"/>
  <c r="BK13" s="1"/>
  <c r="BJ9"/>
  <c r="BJ13" s="1"/>
  <c r="BI9"/>
  <c r="BI13" s="1"/>
  <c r="BH9"/>
  <c r="BH13" s="1"/>
  <c r="BG9"/>
  <c r="BQ9" s="1"/>
  <c r="BF9"/>
  <c r="BF13" s="1"/>
  <c r="BE9"/>
  <c r="BB9"/>
  <c r="BA9"/>
  <c r="BA13" s="1"/>
  <c r="AZ9"/>
  <c r="AY9"/>
  <c r="AY13" s="1"/>
  <c r="AX9"/>
  <c r="AW9"/>
  <c r="AW13" s="1"/>
  <c r="AV9"/>
  <c r="AU9"/>
  <c r="AU13" s="1"/>
  <c r="AT9"/>
  <c r="AS9"/>
  <c r="AS13" s="1"/>
  <c r="AR9"/>
  <c r="AQ9"/>
  <c r="AN9"/>
  <c r="AN13" s="1"/>
  <c r="AM9"/>
  <c r="AM13" s="1"/>
  <c r="AL9"/>
  <c r="AL13" s="1"/>
  <c r="AK9"/>
  <c r="AK13" s="1"/>
  <c r="AJ9"/>
  <c r="AJ13" s="1"/>
  <c r="AI9"/>
  <c r="AI13" s="1"/>
  <c r="AH9"/>
  <c r="AH13" s="1"/>
  <c r="AG9"/>
  <c r="AG13" s="1"/>
  <c r="AF9"/>
  <c r="AF13" s="1"/>
  <c r="AE9"/>
  <c r="AO9" s="1"/>
  <c r="AD9"/>
  <c r="AD13" s="1"/>
  <c r="AC9"/>
  <c r="Z9"/>
  <c r="Y9"/>
  <c r="Y13" s="1"/>
  <c r="X9"/>
  <c r="W9"/>
  <c r="W13" s="1"/>
  <c r="V9"/>
  <c r="U9"/>
  <c r="U13" s="1"/>
  <c r="T9"/>
  <c r="S9"/>
  <c r="S13" s="1"/>
  <c r="R9"/>
  <c r="Q9"/>
  <c r="Q13" s="1"/>
  <c r="P9"/>
  <c r="O9"/>
  <c r="L9"/>
  <c r="L13" s="1"/>
  <c r="K9"/>
  <c r="K13" s="1"/>
  <c r="J9"/>
  <c r="J13" s="1"/>
  <c r="I9"/>
  <c r="I13" s="1"/>
  <c r="H9"/>
  <c r="H13" s="1"/>
  <c r="G9"/>
  <c r="G13" s="1"/>
  <c r="F9"/>
  <c r="F13" s="1"/>
  <c r="E9"/>
  <c r="E13" s="1"/>
  <c r="D9"/>
  <c r="D13" s="1"/>
  <c r="C9"/>
  <c r="M9" s="1"/>
  <c r="B9"/>
  <c r="B13" s="1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FJ71" i="1"/>
  <c r="FI71"/>
  <c r="FH71"/>
  <c r="FG71"/>
  <c r="FF71"/>
  <c r="FE71"/>
  <c r="FD71"/>
  <c r="FC71"/>
  <c r="FB71"/>
  <c r="FA71"/>
  <c r="EZ71"/>
  <c r="EV71"/>
  <c r="EU71"/>
  <c r="ET71"/>
  <c r="ES71"/>
  <c r="ER71"/>
  <c r="EQ71"/>
  <c r="EP71"/>
  <c r="EO71"/>
  <c r="EN71"/>
  <c r="EM71"/>
  <c r="EL71"/>
  <c r="EH71"/>
  <c r="EG71"/>
  <c r="EF71"/>
  <c r="EE71"/>
  <c r="ED71"/>
  <c r="EC71"/>
  <c r="EB71"/>
  <c r="EA71"/>
  <c r="DZ71"/>
  <c r="DY71"/>
  <c r="DX71"/>
  <c r="DT71"/>
  <c r="DS71"/>
  <c r="DR71"/>
  <c r="DQ71"/>
  <c r="DP71"/>
  <c r="DO71"/>
  <c r="DN71"/>
  <c r="DM71"/>
  <c r="DL71"/>
  <c r="DK71"/>
  <c r="DJ71"/>
  <c r="DF71"/>
  <c r="DE71"/>
  <c r="DD71"/>
  <c r="DC71"/>
  <c r="DB71"/>
  <c r="DA71"/>
  <c r="CZ71"/>
  <c r="CY71"/>
  <c r="CX71"/>
  <c r="CW71"/>
  <c r="CV71"/>
  <c r="CR71"/>
  <c r="CQ71"/>
  <c r="CP71"/>
  <c r="CO71"/>
  <c r="CN71"/>
  <c r="CM71"/>
  <c r="CL71"/>
  <c r="CK71"/>
  <c r="CJ71"/>
  <c r="CI71"/>
  <c r="CH71"/>
  <c r="CD71"/>
  <c r="CC71"/>
  <c r="CB71"/>
  <c r="CA71"/>
  <c r="BZ71"/>
  <c r="BY71"/>
  <c r="BX71"/>
  <c r="BW71"/>
  <c r="BV71"/>
  <c r="BU71"/>
  <c r="BT71"/>
  <c r="BP71"/>
  <c r="BO71"/>
  <c r="BN71"/>
  <c r="BM71"/>
  <c r="BL71"/>
  <c r="BK71"/>
  <c r="BJ71"/>
  <c r="BI71"/>
  <c r="BH71"/>
  <c r="BG71"/>
  <c r="BF71"/>
  <c r="BB71"/>
  <c r="BA71"/>
  <c r="AZ71"/>
  <c r="AY71"/>
  <c r="AX71"/>
  <c r="AW71"/>
  <c r="AV71"/>
  <c r="AU71"/>
  <c r="AT71"/>
  <c r="AS71"/>
  <c r="AR71"/>
  <c r="AN71"/>
  <c r="AM71"/>
  <c r="AL71"/>
  <c r="AK71"/>
  <c r="AJ71"/>
  <c r="AI71"/>
  <c r="AH71"/>
  <c r="AG71"/>
  <c r="AF71"/>
  <c r="AE71"/>
  <c r="AD71"/>
  <c r="Z71"/>
  <c r="Y71"/>
  <c r="X71"/>
  <c r="W71"/>
  <c r="V71"/>
  <c r="U71"/>
  <c r="T71"/>
  <c r="S71"/>
  <c r="R71"/>
  <c r="Q71"/>
  <c r="P71"/>
  <c r="L71"/>
  <c r="K71"/>
  <c r="J71"/>
  <c r="I71"/>
  <c r="H71"/>
  <c r="G71"/>
  <c r="F71"/>
  <c r="E71"/>
  <c r="D71"/>
  <c r="C71"/>
  <c r="B71"/>
  <c r="FL70"/>
  <c r="FK70"/>
  <c r="EX70"/>
  <c r="EW70"/>
  <c r="EJ70"/>
  <c r="EI70"/>
  <c r="DV70"/>
  <c r="DU70"/>
  <c r="DH70"/>
  <c r="DG70"/>
  <c r="CT70"/>
  <c r="CS70"/>
  <c r="CF70"/>
  <c r="CE70"/>
  <c r="BR70"/>
  <c r="BQ70"/>
  <c r="BD70"/>
  <c r="BC70"/>
  <c r="AP70"/>
  <c r="AO70"/>
  <c r="AB70"/>
  <c r="AA70"/>
  <c r="N70"/>
  <c r="M70"/>
  <c r="FL69"/>
  <c r="FK69"/>
  <c r="EX69"/>
  <c r="EW69"/>
  <c r="EJ69"/>
  <c r="EI69"/>
  <c r="DV69"/>
  <c r="DU69"/>
  <c r="DH69"/>
  <c r="DG69"/>
  <c r="CT69"/>
  <c r="CS69"/>
  <c r="CF69"/>
  <c r="CE69"/>
  <c r="BR69"/>
  <c r="BQ69"/>
  <c r="BD69"/>
  <c r="BC69"/>
  <c r="AP69"/>
  <c r="AO69"/>
  <c r="AB69"/>
  <c r="AA69"/>
  <c r="N69"/>
  <c r="M69"/>
  <c r="FL68"/>
  <c r="FK68"/>
  <c r="EX68"/>
  <c r="EW68"/>
  <c r="EJ68"/>
  <c r="EI68"/>
  <c r="DV68"/>
  <c r="DU68"/>
  <c r="DH68"/>
  <c r="DG68"/>
  <c r="CT68"/>
  <c r="CS68"/>
  <c r="CF68"/>
  <c r="CE68"/>
  <c r="BR68"/>
  <c r="BQ68"/>
  <c r="BD68"/>
  <c r="BC68"/>
  <c r="AP68"/>
  <c r="AO68"/>
  <c r="AB68"/>
  <c r="AA68"/>
  <c r="N68"/>
  <c r="M68"/>
  <c r="FL67"/>
  <c r="FL71" s="1"/>
  <c r="FK67"/>
  <c r="FK71" s="1"/>
  <c r="EX67"/>
  <c r="EX71" s="1"/>
  <c r="EW67"/>
  <c r="EW71" s="1"/>
  <c r="EJ67"/>
  <c r="EJ71" s="1"/>
  <c r="EI67"/>
  <c r="EI71" s="1"/>
  <c r="DV67"/>
  <c r="DV71" s="1"/>
  <c r="DU67"/>
  <c r="DU71" s="1"/>
  <c r="DH67"/>
  <c r="DH71" s="1"/>
  <c r="DG67"/>
  <c r="DG71" s="1"/>
  <c r="CT67"/>
  <c r="CT71" s="1"/>
  <c r="CS67"/>
  <c r="CS71" s="1"/>
  <c r="CF67"/>
  <c r="CF71" s="1"/>
  <c r="CE67"/>
  <c r="CE71" s="1"/>
  <c r="BR67"/>
  <c r="BR71" s="1"/>
  <c r="BQ67"/>
  <c r="BQ71" s="1"/>
  <c r="BD67"/>
  <c r="BD71" s="1"/>
  <c r="BC67"/>
  <c r="BC71" s="1"/>
  <c r="AP67"/>
  <c r="AP71" s="1"/>
  <c r="AO67"/>
  <c r="AO71" s="1"/>
  <c r="AB67"/>
  <c r="AB71" s="1"/>
  <c r="AA67"/>
  <c r="AA71" s="1"/>
  <c r="N67"/>
  <c r="N71" s="1"/>
  <c r="M67"/>
  <c r="M71" s="1"/>
  <c r="FJ66"/>
  <c r="FI66"/>
  <c r="FH66"/>
  <c r="FG66"/>
  <c r="FF66"/>
  <c r="FE66"/>
  <c r="FD66"/>
  <c r="FC66"/>
  <c r="FB66"/>
  <c r="FA66"/>
  <c r="EZ66"/>
  <c r="EV66"/>
  <c r="EU66"/>
  <c r="ET66"/>
  <c r="ES66"/>
  <c r="ER66"/>
  <c r="EQ66"/>
  <c r="EP66"/>
  <c r="EO66"/>
  <c r="EN66"/>
  <c r="EM66"/>
  <c r="EL66"/>
  <c r="EH66"/>
  <c r="EG66"/>
  <c r="EF66"/>
  <c r="EE66"/>
  <c r="ED66"/>
  <c r="EC66"/>
  <c r="EB66"/>
  <c r="EA66"/>
  <c r="DZ66"/>
  <c r="DY66"/>
  <c r="DX66"/>
  <c r="DT66"/>
  <c r="DS66"/>
  <c r="DR66"/>
  <c r="DQ66"/>
  <c r="DP66"/>
  <c r="DO66"/>
  <c r="DN66"/>
  <c r="DM66"/>
  <c r="DL66"/>
  <c r="DK66"/>
  <c r="DJ66"/>
  <c r="DF66"/>
  <c r="DE66"/>
  <c r="DD66"/>
  <c r="DC66"/>
  <c r="DB66"/>
  <c r="DA66"/>
  <c r="CZ66"/>
  <c r="CY66"/>
  <c r="CX66"/>
  <c r="CW66"/>
  <c r="CV66"/>
  <c r="CR66"/>
  <c r="CQ66"/>
  <c r="CP66"/>
  <c r="CO66"/>
  <c r="CN66"/>
  <c r="CM66"/>
  <c r="CL66"/>
  <c r="CK66"/>
  <c r="CJ66"/>
  <c r="CI66"/>
  <c r="CH66"/>
  <c r="CD66"/>
  <c r="CC66"/>
  <c r="CB66"/>
  <c r="CA66"/>
  <c r="BZ66"/>
  <c r="BY66"/>
  <c r="BX66"/>
  <c r="BW66"/>
  <c r="BV66"/>
  <c r="BU66"/>
  <c r="BT66"/>
  <c r="BP66"/>
  <c r="BO66"/>
  <c r="BN66"/>
  <c r="BM66"/>
  <c r="BL66"/>
  <c r="BK66"/>
  <c r="BJ66"/>
  <c r="BI66"/>
  <c r="BH66"/>
  <c r="BG66"/>
  <c r="BF66"/>
  <c r="BB66"/>
  <c r="BA66"/>
  <c r="AZ66"/>
  <c r="AY66"/>
  <c r="AX66"/>
  <c r="AW66"/>
  <c r="AV66"/>
  <c r="AU66"/>
  <c r="AT66"/>
  <c r="AS66"/>
  <c r="AR66"/>
  <c r="AN66"/>
  <c r="AM66"/>
  <c r="AL66"/>
  <c r="AK66"/>
  <c r="AJ66"/>
  <c r="AI66"/>
  <c r="AH66"/>
  <c r="AG66"/>
  <c r="AF66"/>
  <c r="AE66"/>
  <c r="AD66"/>
  <c r="Z66"/>
  <c r="Y66"/>
  <c r="X66"/>
  <c r="W66"/>
  <c r="V66"/>
  <c r="U66"/>
  <c r="T66"/>
  <c r="S66"/>
  <c r="R66"/>
  <c r="Q66"/>
  <c r="P66"/>
  <c r="L66"/>
  <c r="K66"/>
  <c r="J66"/>
  <c r="I66"/>
  <c r="H66"/>
  <c r="G66"/>
  <c r="F66"/>
  <c r="E66"/>
  <c r="D66"/>
  <c r="C66"/>
  <c r="B66"/>
  <c r="FL65"/>
  <c r="FK65"/>
  <c r="EX65"/>
  <c r="EW65"/>
  <c r="EJ65"/>
  <c r="EI65"/>
  <c r="DV65"/>
  <c r="DU65"/>
  <c r="DH65"/>
  <c r="DG65"/>
  <c r="CT65"/>
  <c r="CS65"/>
  <c r="CF65"/>
  <c r="CE65"/>
  <c r="BR65"/>
  <c r="BQ65"/>
  <c r="BD65"/>
  <c r="BC65"/>
  <c r="AP65"/>
  <c r="AO65"/>
  <c r="AB65"/>
  <c r="AA65"/>
  <c r="N65"/>
  <c r="M65"/>
  <c r="FL64"/>
  <c r="FK64"/>
  <c r="EX64"/>
  <c r="EW64"/>
  <c r="EJ64"/>
  <c r="EI64"/>
  <c r="DV64"/>
  <c r="DU64"/>
  <c r="DH64"/>
  <c r="DG64"/>
  <c r="CT64"/>
  <c r="CS64"/>
  <c r="CF64"/>
  <c r="CE64"/>
  <c r="BR64"/>
  <c r="BQ64"/>
  <c r="BD64"/>
  <c r="BC64"/>
  <c r="AP64"/>
  <c r="AO64"/>
  <c r="AB64"/>
  <c r="AA64"/>
  <c r="N64"/>
  <c r="M64"/>
  <c r="FL63"/>
  <c r="FK63"/>
  <c r="EX63"/>
  <c r="EW63"/>
  <c r="EJ63"/>
  <c r="EI63"/>
  <c r="DV63"/>
  <c r="DU63"/>
  <c r="DH63"/>
  <c r="DG63"/>
  <c r="CT63"/>
  <c r="CS63"/>
  <c r="CF63"/>
  <c r="CE63"/>
  <c r="BR63"/>
  <c r="BQ63"/>
  <c r="BD63"/>
  <c r="BC63"/>
  <c r="AP63"/>
  <c r="AO63"/>
  <c r="AB63"/>
  <c r="AA63"/>
  <c r="N63"/>
  <c r="M63"/>
  <c r="FL62"/>
  <c r="FL66" s="1"/>
  <c r="FK62"/>
  <c r="FK66" s="1"/>
  <c r="EX62"/>
  <c r="EX66" s="1"/>
  <c r="EW62"/>
  <c r="EW66" s="1"/>
  <c r="EJ62"/>
  <c r="EJ66" s="1"/>
  <c r="EI62"/>
  <c r="EI66" s="1"/>
  <c r="DV62"/>
  <c r="DV66" s="1"/>
  <c r="DU62"/>
  <c r="DU66" s="1"/>
  <c r="DH62"/>
  <c r="DH66" s="1"/>
  <c r="DG62"/>
  <c r="DG66" s="1"/>
  <c r="CT62"/>
  <c r="CT66" s="1"/>
  <c r="CS62"/>
  <c r="CS66" s="1"/>
  <c r="CF62"/>
  <c r="CF66" s="1"/>
  <c r="CE62"/>
  <c r="CE66" s="1"/>
  <c r="BR62"/>
  <c r="BR66" s="1"/>
  <c r="BQ62"/>
  <c r="BQ66" s="1"/>
  <c r="BD62"/>
  <c r="BD66" s="1"/>
  <c r="BC62"/>
  <c r="BC66" s="1"/>
  <c r="AP62"/>
  <c r="AP66" s="1"/>
  <c r="AO62"/>
  <c r="AO66" s="1"/>
  <c r="AB62"/>
  <c r="AB66" s="1"/>
  <c r="AA62"/>
  <c r="AA66" s="1"/>
  <c r="N62"/>
  <c r="N66" s="1"/>
  <c r="M62"/>
  <c r="M66" s="1"/>
  <c r="FJ61"/>
  <c r="FJ72" s="1"/>
  <c r="FI61"/>
  <c r="FI72" s="1"/>
  <c r="FH61"/>
  <c r="FH72" s="1"/>
  <c r="FG61"/>
  <c r="FG72" s="1"/>
  <c r="FF61"/>
  <c r="FF72" s="1"/>
  <c r="FE61"/>
  <c r="FE72" s="1"/>
  <c r="FD61"/>
  <c r="FD72" s="1"/>
  <c r="FC61"/>
  <c r="FC72" s="1"/>
  <c r="FB61"/>
  <c r="FB72" s="1"/>
  <c r="FA61"/>
  <c r="FA72" s="1"/>
  <c r="EZ61"/>
  <c r="EZ72" s="1"/>
  <c r="EV61"/>
  <c r="EV72" s="1"/>
  <c r="EU61"/>
  <c r="EU72" s="1"/>
  <c r="ET61"/>
  <c r="ET72" s="1"/>
  <c r="ES61"/>
  <c r="ES72" s="1"/>
  <c r="ER61"/>
  <c r="ER72" s="1"/>
  <c r="EQ61"/>
  <c r="EQ72" s="1"/>
  <c r="EP61"/>
  <c r="EP72" s="1"/>
  <c r="EO61"/>
  <c r="EO72" s="1"/>
  <c r="EN61"/>
  <c r="EN72" s="1"/>
  <c r="EM61"/>
  <c r="EM72" s="1"/>
  <c r="EL61"/>
  <c r="EL72" s="1"/>
  <c r="EH61"/>
  <c r="EH72" s="1"/>
  <c r="EG61"/>
  <c r="EG72" s="1"/>
  <c r="EF61"/>
  <c r="EF72" s="1"/>
  <c r="EE61"/>
  <c r="EE72" s="1"/>
  <c r="ED61"/>
  <c r="ED72" s="1"/>
  <c r="EC61"/>
  <c r="EC72" s="1"/>
  <c r="EB61"/>
  <c r="EB72" s="1"/>
  <c r="EA61"/>
  <c r="EA72" s="1"/>
  <c r="DZ61"/>
  <c r="DZ72" s="1"/>
  <c r="DY61"/>
  <c r="DY72" s="1"/>
  <c r="DX61"/>
  <c r="DX72" s="1"/>
  <c r="DT61"/>
  <c r="DT72" s="1"/>
  <c r="DS61"/>
  <c r="DS72" s="1"/>
  <c r="DR61"/>
  <c r="DR72" s="1"/>
  <c r="DQ61"/>
  <c r="DQ72" s="1"/>
  <c r="DP61"/>
  <c r="DP72" s="1"/>
  <c r="DO61"/>
  <c r="DO72" s="1"/>
  <c r="DN61"/>
  <c r="DN72" s="1"/>
  <c r="DM61"/>
  <c r="DM72" s="1"/>
  <c r="DL61"/>
  <c r="DL72" s="1"/>
  <c r="DK61"/>
  <c r="DK72" s="1"/>
  <c r="DJ61"/>
  <c r="DJ72" s="1"/>
  <c r="DF61"/>
  <c r="DF72" s="1"/>
  <c r="DE61"/>
  <c r="DE72" s="1"/>
  <c r="DD61"/>
  <c r="DD72" s="1"/>
  <c r="DC61"/>
  <c r="DC72" s="1"/>
  <c r="DB61"/>
  <c r="DB72" s="1"/>
  <c r="DA61"/>
  <c r="DA72" s="1"/>
  <c r="CZ61"/>
  <c r="CZ72" s="1"/>
  <c r="CY61"/>
  <c r="CY72" s="1"/>
  <c r="CX61"/>
  <c r="CX72" s="1"/>
  <c r="CW61"/>
  <c r="CW72" s="1"/>
  <c r="CV61"/>
  <c r="CV72" s="1"/>
  <c r="CR61"/>
  <c r="CR72" s="1"/>
  <c r="CQ61"/>
  <c r="CQ72" s="1"/>
  <c r="CP61"/>
  <c r="CP72" s="1"/>
  <c r="CO61"/>
  <c r="CO72" s="1"/>
  <c r="CN61"/>
  <c r="CN72" s="1"/>
  <c r="CM61"/>
  <c r="CM72" s="1"/>
  <c r="CL61"/>
  <c r="CL72" s="1"/>
  <c r="CK61"/>
  <c r="CK72" s="1"/>
  <c r="CJ61"/>
  <c r="CJ72" s="1"/>
  <c r="CI61"/>
  <c r="CI72" s="1"/>
  <c r="CH61"/>
  <c r="CH72" s="1"/>
  <c r="CD61"/>
  <c r="CD72" s="1"/>
  <c r="CC61"/>
  <c r="CC72" s="1"/>
  <c r="CB61"/>
  <c r="CB72" s="1"/>
  <c r="CA61"/>
  <c r="CA72" s="1"/>
  <c r="BZ61"/>
  <c r="BZ72" s="1"/>
  <c r="BY61"/>
  <c r="BY72" s="1"/>
  <c r="BX61"/>
  <c r="BX72" s="1"/>
  <c r="BW61"/>
  <c r="BW72" s="1"/>
  <c r="BV61"/>
  <c r="BV72" s="1"/>
  <c r="BU61"/>
  <c r="BU72" s="1"/>
  <c r="BT61"/>
  <c r="BT72" s="1"/>
  <c r="BP61"/>
  <c r="BP72" s="1"/>
  <c r="BO61"/>
  <c r="BO72" s="1"/>
  <c r="BN61"/>
  <c r="BN72" s="1"/>
  <c r="BM61"/>
  <c r="BM72" s="1"/>
  <c r="BL61"/>
  <c r="BL72" s="1"/>
  <c r="BK61"/>
  <c r="BK72" s="1"/>
  <c r="BJ61"/>
  <c r="BJ72" s="1"/>
  <c r="BI61"/>
  <c r="BI72" s="1"/>
  <c r="BH61"/>
  <c r="BH72" s="1"/>
  <c r="BG61"/>
  <c r="BG72" s="1"/>
  <c r="BF61"/>
  <c r="BF72" s="1"/>
  <c r="BB61"/>
  <c r="BB72" s="1"/>
  <c r="BA61"/>
  <c r="BA72" s="1"/>
  <c r="AZ61"/>
  <c r="AZ72" s="1"/>
  <c r="AY61"/>
  <c r="AY72" s="1"/>
  <c r="AX61"/>
  <c r="AX72" s="1"/>
  <c r="AW61"/>
  <c r="AW72" s="1"/>
  <c r="AV61"/>
  <c r="AV72" s="1"/>
  <c r="AU61"/>
  <c r="AU72" s="1"/>
  <c r="AT61"/>
  <c r="AT72" s="1"/>
  <c r="AS61"/>
  <c r="AS72" s="1"/>
  <c r="AR61"/>
  <c r="AR72" s="1"/>
  <c r="AN61"/>
  <c r="AN72" s="1"/>
  <c r="AM61"/>
  <c r="AM72" s="1"/>
  <c r="AL61"/>
  <c r="AL72" s="1"/>
  <c r="AK61"/>
  <c r="AK72" s="1"/>
  <c r="AJ61"/>
  <c r="AJ72" s="1"/>
  <c r="AI61"/>
  <c r="AI72" s="1"/>
  <c r="AH61"/>
  <c r="AH72" s="1"/>
  <c r="AG61"/>
  <c r="AG72" s="1"/>
  <c r="AF61"/>
  <c r="AF72" s="1"/>
  <c r="AE61"/>
  <c r="AE72" s="1"/>
  <c r="AD61"/>
  <c r="AD72" s="1"/>
  <c r="Z61"/>
  <c r="Z72" s="1"/>
  <c r="Y61"/>
  <c r="Y72" s="1"/>
  <c r="X61"/>
  <c r="X72" s="1"/>
  <c r="W61"/>
  <c r="W72" s="1"/>
  <c r="V61"/>
  <c r="V72" s="1"/>
  <c r="U61"/>
  <c r="U72" s="1"/>
  <c r="T61"/>
  <c r="T72" s="1"/>
  <c r="S61"/>
  <c r="S72" s="1"/>
  <c r="R61"/>
  <c r="R72" s="1"/>
  <c r="Q61"/>
  <c r="Q72" s="1"/>
  <c r="P61"/>
  <c r="P72" s="1"/>
  <c r="L61"/>
  <c r="L72" s="1"/>
  <c r="K61"/>
  <c r="K72" s="1"/>
  <c r="J61"/>
  <c r="J72" s="1"/>
  <c r="I61"/>
  <c r="I72" s="1"/>
  <c r="H61"/>
  <c r="H72" s="1"/>
  <c r="G61"/>
  <c r="G72" s="1"/>
  <c r="F61"/>
  <c r="F72" s="1"/>
  <c r="E61"/>
  <c r="E72" s="1"/>
  <c r="D61"/>
  <c r="D72" s="1"/>
  <c r="C61"/>
  <c r="C72" s="1"/>
  <c r="B61"/>
  <c r="B72" s="1"/>
  <c r="FL60"/>
  <c r="FK60"/>
  <c r="EX60"/>
  <c r="EW60"/>
  <c r="EJ60"/>
  <c r="EI60"/>
  <c r="DV60"/>
  <c r="DU60"/>
  <c r="DH60"/>
  <c r="DG60"/>
  <c r="CT60"/>
  <c r="CS60"/>
  <c r="CF60"/>
  <c r="CE60"/>
  <c r="BR60"/>
  <c r="BQ60"/>
  <c r="BD60"/>
  <c r="BC60"/>
  <c r="AP60"/>
  <c r="AO60"/>
  <c r="AB60"/>
  <c r="AA60"/>
  <c r="N60"/>
  <c r="M60"/>
  <c r="FL59"/>
  <c r="FK59"/>
  <c r="EX59"/>
  <c r="EW59"/>
  <c r="EJ59"/>
  <c r="EI59"/>
  <c r="DV59"/>
  <c r="DU59"/>
  <c r="DH59"/>
  <c r="DG59"/>
  <c r="CT59"/>
  <c r="CS59"/>
  <c r="CF59"/>
  <c r="CE59"/>
  <c r="BR59"/>
  <c r="BQ59"/>
  <c r="BD59"/>
  <c r="BC59"/>
  <c r="AP59"/>
  <c r="AO59"/>
  <c r="AB59"/>
  <c r="AA59"/>
  <c r="N59"/>
  <c r="M59"/>
  <c r="FL58"/>
  <c r="FK58"/>
  <c r="EX58"/>
  <c r="EW58"/>
  <c r="EJ58"/>
  <c r="EI58"/>
  <c r="DV58"/>
  <c r="DU58"/>
  <c r="DH58"/>
  <c r="DG58"/>
  <c r="CT58"/>
  <c r="CS58"/>
  <c r="CF58"/>
  <c r="CE58"/>
  <c r="BR58"/>
  <c r="BQ58"/>
  <c r="BD58"/>
  <c r="BC58"/>
  <c r="AP58"/>
  <c r="AO58"/>
  <c r="AB58"/>
  <c r="AA58"/>
  <c r="N58"/>
  <c r="M58"/>
  <c r="FL57"/>
  <c r="FL61" s="1"/>
  <c r="FL72" s="1"/>
  <c r="FK57"/>
  <c r="FK61" s="1"/>
  <c r="FK72" s="1"/>
  <c r="EX57"/>
  <c r="EX61" s="1"/>
  <c r="EX72" s="1"/>
  <c r="EW57"/>
  <c r="EW61" s="1"/>
  <c r="EW72" s="1"/>
  <c r="EJ57"/>
  <c r="EJ61" s="1"/>
  <c r="EJ72" s="1"/>
  <c r="EI57"/>
  <c r="EI61" s="1"/>
  <c r="EI72" s="1"/>
  <c r="DV57"/>
  <c r="DV61" s="1"/>
  <c r="DV72" s="1"/>
  <c r="DU57"/>
  <c r="DU61" s="1"/>
  <c r="DU72" s="1"/>
  <c r="DH57"/>
  <c r="DH61" s="1"/>
  <c r="DH72" s="1"/>
  <c r="DG57"/>
  <c r="DG61" s="1"/>
  <c r="DG72" s="1"/>
  <c r="CT57"/>
  <c r="CT61" s="1"/>
  <c r="CT72" s="1"/>
  <c r="CS57"/>
  <c r="CS61" s="1"/>
  <c r="CS72" s="1"/>
  <c r="CF57"/>
  <c r="CF61" s="1"/>
  <c r="CF72" s="1"/>
  <c r="CE57"/>
  <c r="CE61" s="1"/>
  <c r="CE72" s="1"/>
  <c r="BR57"/>
  <c r="BR61" s="1"/>
  <c r="BR72" s="1"/>
  <c r="BQ57"/>
  <c r="BQ61" s="1"/>
  <c r="BQ72" s="1"/>
  <c r="BD57"/>
  <c r="BD61" s="1"/>
  <c r="BD72" s="1"/>
  <c r="BC57"/>
  <c r="BC61" s="1"/>
  <c r="BC72" s="1"/>
  <c r="AP57"/>
  <c r="AP61" s="1"/>
  <c r="AP72" s="1"/>
  <c r="AO57"/>
  <c r="AO61" s="1"/>
  <c r="AO72" s="1"/>
  <c r="AB57"/>
  <c r="AB61" s="1"/>
  <c r="AB72" s="1"/>
  <c r="AA57"/>
  <c r="AA61" s="1"/>
  <c r="AA72" s="1"/>
  <c r="N57"/>
  <c r="N61" s="1"/>
  <c r="N72" s="1"/>
  <c r="M57"/>
  <c r="M61" s="1"/>
  <c r="M72" s="1"/>
  <c r="FJ55"/>
  <c r="FI55"/>
  <c r="FH55"/>
  <c r="FG55"/>
  <c r="FF55"/>
  <c r="FE55"/>
  <c r="FD55"/>
  <c r="FC55"/>
  <c r="FB55"/>
  <c r="FA55"/>
  <c r="EZ55"/>
  <c r="EV55"/>
  <c r="EU55"/>
  <c r="ET55"/>
  <c r="ES55"/>
  <c r="ER55"/>
  <c r="EQ55"/>
  <c r="EP55"/>
  <c r="EO55"/>
  <c r="EN55"/>
  <c r="EM55"/>
  <c r="EL55"/>
  <c r="EH55"/>
  <c r="EG55"/>
  <c r="EF55"/>
  <c r="EE55"/>
  <c r="ED55"/>
  <c r="EC55"/>
  <c r="EB55"/>
  <c r="EA55"/>
  <c r="DZ55"/>
  <c r="DY55"/>
  <c r="DX55"/>
  <c r="DT55"/>
  <c r="DS55"/>
  <c r="DR55"/>
  <c r="DQ55"/>
  <c r="DP55"/>
  <c r="DO55"/>
  <c r="DN55"/>
  <c r="DM55"/>
  <c r="DL55"/>
  <c r="DK55"/>
  <c r="DJ55"/>
  <c r="DF55"/>
  <c r="DE55"/>
  <c r="DD55"/>
  <c r="DC55"/>
  <c r="DB55"/>
  <c r="DA55"/>
  <c r="CZ55"/>
  <c r="CY55"/>
  <c r="CX55"/>
  <c r="CW55"/>
  <c r="CV55"/>
  <c r="CR55"/>
  <c r="CQ55"/>
  <c r="CP55"/>
  <c r="CO55"/>
  <c r="CN55"/>
  <c r="CM55"/>
  <c r="CL55"/>
  <c r="CK55"/>
  <c r="CJ55"/>
  <c r="CI55"/>
  <c r="CH55"/>
  <c r="CD55"/>
  <c r="CC55"/>
  <c r="CB55"/>
  <c r="CA55"/>
  <c r="BZ55"/>
  <c r="BY55"/>
  <c r="BX55"/>
  <c r="BW55"/>
  <c r="BV55"/>
  <c r="BU55"/>
  <c r="BT55"/>
  <c r="BP55"/>
  <c r="BO55"/>
  <c r="BN55"/>
  <c r="BM55"/>
  <c r="BL55"/>
  <c r="BK55"/>
  <c r="BJ55"/>
  <c r="BI55"/>
  <c r="BH55"/>
  <c r="BG55"/>
  <c r="BF55"/>
  <c r="BB55"/>
  <c r="BA55"/>
  <c r="AZ55"/>
  <c r="AY55"/>
  <c r="AX55"/>
  <c r="AW55"/>
  <c r="AV55"/>
  <c r="AU55"/>
  <c r="AT55"/>
  <c r="AS55"/>
  <c r="AR55"/>
  <c r="AN55"/>
  <c r="AM55"/>
  <c r="AL55"/>
  <c r="AK55"/>
  <c r="AJ55"/>
  <c r="AI55"/>
  <c r="AH55"/>
  <c r="AG55"/>
  <c r="AF55"/>
  <c r="AE55"/>
  <c r="AD55"/>
  <c r="Z55"/>
  <c r="Y55"/>
  <c r="X55"/>
  <c r="W55"/>
  <c r="V55"/>
  <c r="U55"/>
  <c r="T55"/>
  <c r="S55"/>
  <c r="R55"/>
  <c r="Q55"/>
  <c r="P55"/>
  <c r="L55"/>
  <c r="K55"/>
  <c r="J55"/>
  <c r="I55"/>
  <c r="H55"/>
  <c r="G55"/>
  <c r="F55"/>
  <c r="E55"/>
  <c r="D55"/>
  <c r="C55"/>
  <c r="B55"/>
  <c r="FL54"/>
  <c r="FK54"/>
  <c r="EX54"/>
  <c r="EW54"/>
  <c r="EJ54"/>
  <c r="EI54"/>
  <c r="DV54"/>
  <c r="DU54"/>
  <c r="DH54"/>
  <c r="DG54"/>
  <c r="CT54"/>
  <c r="CS54"/>
  <c r="CF54"/>
  <c r="CE54"/>
  <c r="BR54"/>
  <c r="BQ54"/>
  <c r="BD54"/>
  <c r="BC54"/>
  <c r="AP54"/>
  <c r="AO54"/>
  <c r="AB54"/>
  <c r="AA54"/>
  <c r="N54"/>
  <c r="M54"/>
  <c r="FL53"/>
  <c r="FK53"/>
  <c r="EX53"/>
  <c r="EW53"/>
  <c r="EJ53"/>
  <c r="EI53"/>
  <c r="DV53"/>
  <c r="DU53"/>
  <c r="DH53"/>
  <c r="DG53"/>
  <c r="CT53"/>
  <c r="CS53"/>
  <c r="CF53"/>
  <c r="CE53"/>
  <c r="BR53"/>
  <c r="BQ53"/>
  <c r="BD53"/>
  <c r="BC53"/>
  <c r="AP53"/>
  <c r="AO53"/>
  <c r="AB53"/>
  <c r="AA53"/>
  <c r="N53"/>
  <c r="M53"/>
  <c r="FL52"/>
  <c r="FK52"/>
  <c r="EX52"/>
  <c r="EW52"/>
  <c r="EJ52"/>
  <c r="EI52"/>
  <c r="DV52"/>
  <c r="DU52"/>
  <c r="DH52"/>
  <c r="DG52"/>
  <c r="CT52"/>
  <c r="CS52"/>
  <c r="CF52"/>
  <c r="CE52"/>
  <c r="BR52"/>
  <c r="BQ52"/>
  <c r="BD52"/>
  <c r="BC52"/>
  <c r="AP52"/>
  <c r="AO52"/>
  <c r="AB52"/>
  <c r="AA52"/>
  <c r="N52"/>
  <c r="M52"/>
  <c r="FL51"/>
  <c r="FL55" s="1"/>
  <c r="FK51"/>
  <c r="FK55" s="1"/>
  <c r="EX51"/>
  <c r="EX55" s="1"/>
  <c r="EW51"/>
  <c r="EW55" s="1"/>
  <c r="EJ51"/>
  <c r="EJ55" s="1"/>
  <c r="EI51"/>
  <c r="EI55" s="1"/>
  <c r="DV51"/>
  <c r="DV55" s="1"/>
  <c r="DU51"/>
  <c r="DU55" s="1"/>
  <c r="DH51"/>
  <c r="DH55" s="1"/>
  <c r="DG51"/>
  <c r="DG55" s="1"/>
  <c r="CT51"/>
  <c r="CT55" s="1"/>
  <c r="CS51"/>
  <c r="CS55" s="1"/>
  <c r="CF51"/>
  <c r="CF55" s="1"/>
  <c r="CE51"/>
  <c r="CE55" s="1"/>
  <c r="BR51"/>
  <c r="BR55" s="1"/>
  <c r="BQ51"/>
  <c r="BQ55" s="1"/>
  <c r="BD51"/>
  <c r="BD55" s="1"/>
  <c r="BC51"/>
  <c r="BC55" s="1"/>
  <c r="AP51"/>
  <c r="AP55" s="1"/>
  <c r="AO51"/>
  <c r="AO55" s="1"/>
  <c r="AB51"/>
  <c r="AB55" s="1"/>
  <c r="AA51"/>
  <c r="AA55" s="1"/>
  <c r="N51"/>
  <c r="N55" s="1"/>
  <c r="M51"/>
  <c r="M55" s="1"/>
  <c r="FJ50"/>
  <c r="FI50"/>
  <c r="FH50"/>
  <c r="FG50"/>
  <c r="FF50"/>
  <c r="FE50"/>
  <c r="FD50"/>
  <c r="FC50"/>
  <c r="FB50"/>
  <c r="FA50"/>
  <c r="EZ50"/>
  <c r="EV50"/>
  <c r="EU50"/>
  <c r="ET50"/>
  <c r="ES50"/>
  <c r="ER50"/>
  <c r="EQ50"/>
  <c r="EP50"/>
  <c r="EO50"/>
  <c r="EN50"/>
  <c r="EM50"/>
  <c r="EL50"/>
  <c r="EH50"/>
  <c r="EG50"/>
  <c r="EF50"/>
  <c r="EE50"/>
  <c r="ED50"/>
  <c r="EC50"/>
  <c r="EB50"/>
  <c r="EA50"/>
  <c r="DZ50"/>
  <c r="DY50"/>
  <c r="DX50"/>
  <c r="DT50"/>
  <c r="DS50"/>
  <c r="DR50"/>
  <c r="DQ50"/>
  <c r="DP50"/>
  <c r="DO50"/>
  <c r="DN50"/>
  <c r="DM50"/>
  <c r="DL50"/>
  <c r="DK50"/>
  <c r="DJ50"/>
  <c r="DF50"/>
  <c r="DE50"/>
  <c r="DD50"/>
  <c r="DC50"/>
  <c r="DB50"/>
  <c r="DA50"/>
  <c r="CZ50"/>
  <c r="CY50"/>
  <c r="CX50"/>
  <c r="CW50"/>
  <c r="CV50"/>
  <c r="CR50"/>
  <c r="CQ50"/>
  <c r="CP50"/>
  <c r="CO50"/>
  <c r="CN50"/>
  <c r="CM50"/>
  <c r="CL50"/>
  <c r="CK50"/>
  <c r="CJ50"/>
  <c r="CI50"/>
  <c r="CH50"/>
  <c r="CD50"/>
  <c r="CC50"/>
  <c r="CB50"/>
  <c r="CA50"/>
  <c r="BZ50"/>
  <c r="BY50"/>
  <c r="BX50"/>
  <c r="BW50"/>
  <c r="BV50"/>
  <c r="BU50"/>
  <c r="BT50"/>
  <c r="BP50"/>
  <c r="BO50"/>
  <c r="BN50"/>
  <c r="BM50"/>
  <c r="BL50"/>
  <c r="BK50"/>
  <c r="BJ50"/>
  <c r="BI50"/>
  <c r="BH50"/>
  <c r="BG50"/>
  <c r="BF50"/>
  <c r="BB50"/>
  <c r="BA50"/>
  <c r="AZ50"/>
  <c r="AY50"/>
  <c r="AX50"/>
  <c r="AW50"/>
  <c r="AV50"/>
  <c r="AU50"/>
  <c r="AT50"/>
  <c r="AS50"/>
  <c r="AR50"/>
  <c r="AN50"/>
  <c r="AM50"/>
  <c r="AL50"/>
  <c r="AK50"/>
  <c r="AJ50"/>
  <c r="AI50"/>
  <c r="AH50"/>
  <c r="AG50"/>
  <c r="AF50"/>
  <c r="AE50"/>
  <c r="AD50"/>
  <c r="Z50"/>
  <c r="Y50"/>
  <c r="X50"/>
  <c r="W50"/>
  <c r="V50"/>
  <c r="U50"/>
  <c r="T50"/>
  <c r="S50"/>
  <c r="R50"/>
  <c r="Q50"/>
  <c r="P50"/>
  <c r="L50"/>
  <c r="K50"/>
  <c r="J50"/>
  <c r="I50"/>
  <c r="H50"/>
  <c r="G50"/>
  <c r="F50"/>
  <c r="E50"/>
  <c r="D50"/>
  <c r="C50"/>
  <c r="B50"/>
  <c r="FL49"/>
  <c r="FK49"/>
  <c r="EX49"/>
  <c r="EW49"/>
  <c r="EJ49"/>
  <c r="EI49"/>
  <c r="DV49"/>
  <c r="DU49"/>
  <c r="DH49"/>
  <c r="DG49"/>
  <c r="CT49"/>
  <c r="CS49"/>
  <c r="CF49"/>
  <c r="CE49"/>
  <c r="BR49"/>
  <c r="BQ49"/>
  <c r="BD49"/>
  <c r="BC49"/>
  <c r="AP49"/>
  <c r="AO49"/>
  <c r="AB49"/>
  <c r="AA49"/>
  <c r="N49"/>
  <c r="M49"/>
  <c r="FL48"/>
  <c r="FK48"/>
  <c r="EX48"/>
  <c r="EW48"/>
  <c r="EJ48"/>
  <c r="EI48"/>
  <c r="DV48"/>
  <c r="DU48"/>
  <c r="DH48"/>
  <c r="DG48"/>
  <c r="CT48"/>
  <c r="CS48"/>
  <c r="CF48"/>
  <c r="CE48"/>
  <c r="BR48"/>
  <c r="BQ48"/>
  <c r="BD48"/>
  <c r="BC48"/>
  <c r="AP48"/>
  <c r="AO48"/>
  <c r="AB48"/>
  <c r="AA48"/>
  <c r="N48"/>
  <c r="M48"/>
  <c r="FL47"/>
  <c r="FK47"/>
  <c r="EX47"/>
  <c r="EW47"/>
  <c r="EJ47"/>
  <c r="EI47"/>
  <c r="DV47"/>
  <c r="DU47"/>
  <c r="DH47"/>
  <c r="DG47"/>
  <c r="CT47"/>
  <c r="CS47"/>
  <c r="CF47"/>
  <c r="CE47"/>
  <c r="BR47"/>
  <c r="BQ47"/>
  <c r="BD47"/>
  <c r="BC47"/>
  <c r="AP47"/>
  <c r="AO47"/>
  <c r="AB47"/>
  <c r="AA47"/>
  <c r="N47"/>
  <c r="M47"/>
  <c r="FL46"/>
  <c r="FL50" s="1"/>
  <c r="FK46"/>
  <c r="FK50" s="1"/>
  <c r="EX46"/>
  <c r="EX50" s="1"/>
  <c r="EW46"/>
  <c r="EW50" s="1"/>
  <c r="EJ46"/>
  <c r="EJ50" s="1"/>
  <c r="EI46"/>
  <c r="EI50" s="1"/>
  <c r="DV46"/>
  <c r="DV50" s="1"/>
  <c r="DU46"/>
  <c r="DU50" s="1"/>
  <c r="DH46"/>
  <c r="DH50" s="1"/>
  <c r="DG46"/>
  <c r="DG50" s="1"/>
  <c r="CT46"/>
  <c r="CT50" s="1"/>
  <c r="CS46"/>
  <c r="CS50" s="1"/>
  <c r="CF46"/>
  <c r="CF50" s="1"/>
  <c r="CE46"/>
  <c r="CE50" s="1"/>
  <c r="BR46"/>
  <c r="BR50" s="1"/>
  <c r="BQ46"/>
  <c r="BQ50" s="1"/>
  <c r="BD46"/>
  <c r="BD50" s="1"/>
  <c r="BC46"/>
  <c r="BC50" s="1"/>
  <c r="AP46"/>
  <c r="AP50" s="1"/>
  <c r="AO46"/>
  <c r="AO50" s="1"/>
  <c r="AB46"/>
  <c r="AB50" s="1"/>
  <c r="AA46"/>
  <c r="AA50" s="1"/>
  <c r="N46"/>
  <c r="N50" s="1"/>
  <c r="M46"/>
  <c r="M50" s="1"/>
  <c r="FJ45"/>
  <c r="FJ56" s="1"/>
  <c r="FI45"/>
  <c r="FI56" s="1"/>
  <c r="FH45"/>
  <c r="FH56" s="1"/>
  <c r="FG45"/>
  <c r="FG56" s="1"/>
  <c r="FF45"/>
  <c r="FF56" s="1"/>
  <c r="FE45"/>
  <c r="FE56" s="1"/>
  <c r="FD45"/>
  <c r="FD56" s="1"/>
  <c r="FC45"/>
  <c r="FC56" s="1"/>
  <c r="FB45"/>
  <c r="FB56" s="1"/>
  <c r="FA45"/>
  <c r="FA56" s="1"/>
  <c r="EZ45"/>
  <c r="EZ56" s="1"/>
  <c r="EV45"/>
  <c r="EV56" s="1"/>
  <c r="EU45"/>
  <c r="EU56" s="1"/>
  <c r="ET45"/>
  <c r="ET56" s="1"/>
  <c r="ES45"/>
  <c r="ES56" s="1"/>
  <c r="ER45"/>
  <c r="ER56" s="1"/>
  <c r="EQ45"/>
  <c r="EQ56" s="1"/>
  <c r="EP45"/>
  <c r="EP56" s="1"/>
  <c r="EO45"/>
  <c r="EO56" s="1"/>
  <c r="EN45"/>
  <c r="EN56" s="1"/>
  <c r="EM45"/>
  <c r="EM56" s="1"/>
  <c r="EL45"/>
  <c r="EL56" s="1"/>
  <c r="EH45"/>
  <c r="EH56" s="1"/>
  <c r="EG45"/>
  <c r="EG56" s="1"/>
  <c r="EF45"/>
  <c r="EF56" s="1"/>
  <c r="EE45"/>
  <c r="EE56" s="1"/>
  <c r="ED45"/>
  <c r="ED56" s="1"/>
  <c r="EC45"/>
  <c r="EC56" s="1"/>
  <c r="EB45"/>
  <c r="EB56" s="1"/>
  <c r="EA45"/>
  <c r="EA56" s="1"/>
  <c r="DZ45"/>
  <c r="DZ56" s="1"/>
  <c r="DY45"/>
  <c r="DY56" s="1"/>
  <c r="DX45"/>
  <c r="DX56" s="1"/>
  <c r="DT45"/>
  <c r="DT56" s="1"/>
  <c r="DS45"/>
  <c r="DS56" s="1"/>
  <c r="DR45"/>
  <c r="DR56" s="1"/>
  <c r="DQ45"/>
  <c r="DQ56" s="1"/>
  <c r="DP45"/>
  <c r="DP56" s="1"/>
  <c r="DO45"/>
  <c r="DO56" s="1"/>
  <c r="DN45"/>
  <c r="DN56" s="1"/>
  <c r="DM45"/>
  <c r="DM56" s="1"/>
  <c r="DL45"/>
  <c r="DL56" s="1"/>
  <c r="DK45"/>
  <c r="DK56" s="1"/>
  <c r="DJ45"/>
  <c r="DJ56" s="1"/>
  <c r="DF45"/>
  <c r="DF56" s="1"/>
  <c r="DE45"/>
  <c r="DE56" s="1"/>
  <c r="DD45"/>
  <c r="DD56" s="1"/>
  <c r="DC45"/>
  <c r="DC56" s="1"/>
  <c r="DB45"/>
  <c r="DB56" s="1"/>
  <c r="DA45"/>
  <c r="DA56" s="1"/>
  <c r="CZ45"/>
  <c r="CZ56" s="1"/>
  <c r="CY45"/>
  <c r="CY56" s="1"/>
  <c r="CX45"/>
  <c r="CX56" s="1"/>
  <c r="CW45"/>
  <c r="CW56" s="1"/>
  <c r="CV45"/>
  <c r="CV56" s="1"/>
  <c r="CR45"/>
  <c r="CR56" s="1"/>
  <c r="CQ45"/>
  <c r="CQ56" s="1"/>
  <c r="CP45"/>
  <c r="CP56" s="1"/>
  <c r="CO45"/>
  <c r="CO56" s="1"/>
  <c r="CN45"/>
  <c r="CN56" s="1"/>
  <c r="CM45"/>
  <c r="CM56" s="1"/>
  <c r="CL45"/>
  <c r="CL56" s="1"/>
  <c r="CK45"/>
  <c r="CK56" s="1"/>
  <c r="CJ45"/>
  <c r="CJ56" s="1"/>
  <c r="CI45"/>
  <c r="CI56" s="1"/>
  <c r="CH45"/>
  <c r="CH56" s="1"/>
  <c r="CD45"/>
  <c r="CD56" s="1"/>
  <c r="CC45"/>
  <c r="CC56" s="1"/>
  <c r="CB45"/>
  <c r="CB56" s="1"/>
  <c r="CA45"/>
  <c r="CA56" s="1"/>
  <c r="BZ45"/>
  <c r="BZ56" s="1"/>
  <c r="BY45"/>
  <c r="BY56" s="1"/>
  <c r="BX45"/>
  <c r="BX56" s="1"/>
  <c r="BW45"/>
  <c r="BW56" s="1"/>
  <c r="BV45"/>
  <c r="BV56" s="1"/>
  <c r="BU45"/>
  <c r="BU56" s="1"/>
  <c r="BT45"/>
  <c r="BT56" s="1"/>
  <c r="BP45"/>
  <c r="BP56" s="1"/>
  <c r="BO45"/>
  <c r="BO56" s="1"/>
  <c r="BN45"/>
  <c r="BN56" s="1"/>
  <c r="BM45"/>
  <c r="BM56" s="1"/>
  <c r="BL45"/>
  <c r="BL56" s="1"/>
  <c r="BK45"/>
  <c r="BK56" s="1"/>
  <c r="BJ45"/>
  <c r="BJ56" s="1"/>
  <c r="BI45"/>
  <c r="BI56" s="1"/>
  <c r="BH45"/>
  <c r="BH56" s="1"/>
  <c r="BG45"/>
  <c r="BG56" s="1"/>
  <c r="BF45"/>
  <c r="BF56" s="1"/>
  <c r="BB45"/>
  <c r="BB56" s="1"/>
  <c r="BA45"/>
  <c r="BA56" s="1"/>
  <c r="AZ45"/>
  <c r="AZ56" s="1"/>
  <c r="AY45"/>
  <c r="AY56" s="1"/>
  <c r="AX45"/>
  <c r="AX56" s="1"/>
  <c r="AW45"/>
  <c r="AW56" s="1"/>
  <c r="AV45"/>
  <c r="AV56" s="1"/>
  <c r="AU45"/>
  <c r="AU56" s="1"/>
  <c r="AT45"/>
  <c r="AT56" s="1"/>
  <c r="AS45"/>
  <c r="AS56" s="1"/>
  <c r="AR45"/>
  <c r="AR56" s="1"/>
  <c r="AN45"/>
  <c r="AN56" s="1"/>
  <c r="AM45"/>
  <c r="AM56" s="1"/>
  <c r="AL45"/>
  <c r="AL56" s="1"/>
  <c r="AK45"/>
  <c r="AK56" s="1"/>
  <c r="AJ45"/>
  <c r="AJ56" s="1"/>
  <c r="AI45"/>
  <c r="AI56" s="1"/>
  <c r="AH45"/>
  <c r="AH56" s="1"/>
  <c r="AG45"/>
  <c r="AG56" s="1"/>
  <c r="AF45"/>
  <c r="AF56" s="1"/>
  <c r="AE45"/>
  <c r="AE56" s="1"/>
  <c r="AD45"/>
  <c r="AD56" s="1"/>
  <c r="Z45"/>
  <c r="Z56" s="1"/>
  <c r="Y45"/>
  <c r="Y56" s="1"/>
  <c r="X45"/>
  <c r="X56" s="1"/>
  <c r="W45"/>
  <c r="W56" s="1"/>
  <c r="V45"/>
  <c r="V56" s="1"/>
  <c r="U45"/>
  <c r="U56" s="1"/>
  <c r="T45"/>
  <c r="T56" s="1"/>
  <c r="S45"/>
  <c r="S56" s="1"/>
  <c r="R45"/>
  <c r="R56" s="1"/>
  <c r="Q45"/>
  <c r="Q56" s="1"/>
  <c r="P45"/>
  <c r="P56" s="1"/>
  <c r="L45"/>
  <c r="L56" s="1"/>
  <c r="K45"/>
  <c r="K56" s="1"/>
  <c r="J45"/>
  <c r="J56" s="1"/>
  <c r="I45"/>
  <c r="I56" s="1"/>
  <c r="H45"/>
  <c r="H56" s="1"/>
  <c r="G45"/>
  <c r="G56" s="1"/>
  <c r="F45"/>
  <c r="F56" s="1"/>
  <c r="E45"/>
  <c r="E56" s="1"/>
  <c r="D45"/>
  <c r="D56" s="1"/>
  <c r="C45"/>
  <c r="C56" s="1"/>
  <c r="B45"/>
  <c r="B56" s="1"/>
  <c r="FL44"/>
  <c r="FK44"/>
  <c r="EX44"/>
  <c r="EW44"/>
  <c r="EJ44"/>
  <c r="EI44"/>
  <c r="DV44"/>
  <c r="DU44"/>
  <c r="DH44"/>
  <c r="DG44"/>
  <c r="CT44"/>
  <c r="CS44"/>
  <c r="CF44"/>
  <c r="CE44"/>
  <c r="BR44"/>
  <c r="BQ44"/>
  <c r="BD44"/>
  <c r="BC44"/>
  <c r="AP44"/>
  <c r="AO44"/>
  <c r="AB44"/>
  <c r="AA44"/>
  <c r="N44"/>
  <c r="M44"/>
  <c r="FL43"/>
  <c r="FK43"/>
  <c r="EX43"/>
  <c r="EW43"/>
  <c r="EJ43"/>
  <c r="EI43"/>
  <c r="DV43"/>
  <c r="DU43"/>
  <c r="DH43"/>
  <c r="DG43"/>
  <c r="CT43"/>
  <c r="CS43"/>
  <c r="CF43"/>
  <c r="CE43"/>
  <c r="BR43"/>
  <c r="BQ43"/>
  <c r="BD43"/>
  <c r="BC43"/>
  <c r="AP43"/>
  <c r="AO43"/>
  <c r="AB43"/>
  <c r="AA43"/>
  <c r="N43"/>
  <c r="M43"/>
  <c r="FL42"/>
  <c r="FK42"/>
  <c r="EX42"/>
  <c r="EW42"/>
  <c r="EJ42"/>
  <c r="EI42"/>
  <c r="DV42"/>
  <c r="DU42"/>
  <c r="DH42"/>
  <c r="DG42"/>
  <c r="CT42"/>
  <c r="CS42"/>
  <c r="CF42"/>
  <c r="CE42"/>
  <c r="BR42"/>
  <c r="BQ42"/>
  <c r="BD42"/>
  <c r="BC42"/>
  <c r="AP42"/>
  <c r="AO42"/>
  <c r="AB42"/>
  <c r="AA42"/>
  <c r="N42"/>
  <c r="M42"/>
  <c r="FL41"/>
  <c r="FL45" s="1"/>
  <c r="FL56" s="1"/>
  <c r="FK41"/>
  <c r="FK45" s="1"/>
  <c r="FK56" s="1"/>
  <c r="EX41"/>
  <c r="EX45" s="1"/>
  <c r="EX56" s="1"/>
  <c r="EW41"/>
  <c r="EW45" s="1"/>
  <c r="EW56" s="1"/>
  <c r="EJ41"/>
  <c r="EJ45" s="1"/>
  <c r="EJ56" s="1"/>
  <c r="EI41"/>
  <c r="EI45" s="1"/>
  <c r="EI56" s="1"/>
  <c r="DV41"/>
  <c r="DV45" s="1"/>
  <c r="DV56" s="1"/>
  <c r="DU41"/>
  <c r="DU45" s="1"/>
  <c r="DU56" s="1"/>
  <c r="DH41"/>
  <c r="DH45" s="1"/>
  <c r="DH56" s="1"/>
  <c r="DG41"/>
  <c r="DG45" s="1"/>
  <c r="DG56" s="1"/>
  <c r="CT41"/>
  <c r="CT45" s="1"/>
  <c r="CT56" s="1"/>
  <c r="CS41"/>
  <c r="CS45" s="1"/>
  <c r="CS56" s="1"/>
  <c r="CF41"/>
  <c r="CF45" s="1"/>
  <c r="CF56" s="1"/>
  <c r="CE41"/>
  <c r="CE45" s="1"/>
  <c r="CE56" s="1"/>
  <c r="BR41"/>
  <c r="BR45" s="1"/>
  <c r="BR56" s="1"/>
  <c r="BQ41"/>
  <c r="BQ45" s="1"/>
  <c r="BQ56" s="1"/>
  <c r="BD41"/>
  <c r="BD45" s="1"/>
  <c r="BD56" s="1"/>
  <c r="BC41"/>
  <c r="BC45" s="1"/>
  <c r="BC56" s="1"/>
  <c r="AP41"/>
  <c r="AP45" s="1"/>
  <c r="AP56" s="1"/>
  <c r="AO41"/>
  <c r="AO45" s="1"/>
  <c r="AO56" s="1"/>
  <c r="AB41"/>
  <c r="AB45" s="1"/>
  <c r="AB56" s="1"/>
  <c r="AA41"/>
  <c r="AA45" s="1"/>
  <c r="AA56" s="1"/>
  <c r="N41"/>
  <c r="N45" s="1"/>
  <c r="N56" s="1"/>
  <c r="M41"/>
  <c r="M45" s="1"/>
  <c r="M56" s="1"/>
  <c r="FJ39"/>
  <c r="FI39"/>
  <c r="FH39"/>
  <c r="FG39"/>
  <c r="FF39"/>
  <c r="FE39"/>
  <c r="FD39"/>
  <c r="FC39"/>
  <c r="FB39"/>
  <c r="FA39"/>
  <c r="EZ39"/>
  <c r="EV39"/>
  <c r="EU39"/>
  <c r="ET39"/>
  <c r="ES39"/>
  <c r="ER39"/>
  <c r="EQ39"/>
  <c r="EP39"/>
  <c r="EO39"/>
  <c r="EN39"/>
  <c r="EM39"/>
  <c r="EL39"/>
  <c r="EH39"/>
  <c r="EG39"/>
  <c r="EF39"/>
  <c r="EE39"/>
  <c r="ED39"/>
  <c r="EC39"/>
  <c r="EB39"/>
  <c r="EA39"/>
  <c r="DZ39"/>
  <c r="DY39"/>
  <c r="DX39"/>
  <c r="DT39"/>
  <c r="DS39"/>
  <c r="DR39"/>
  <c r="DQ39"/>
  <c r="DP39"/>
  <c r="DO39"/>
  <c r="DN39"/>
  <c r="DM39"/>
  <c r="DL39"/>
  <c r="DK39"/>
  <c r="DJ39"/>
  <c r="DF39"/>
  <c r="DE39"/>
  <c r="DD39"/>
  <c r="DC39"/>
  <c r="DB39"/>
  <c r="DA39"/>
  <c r="CZ39"/>
  <c r="CY39"/>
  <c r="CX39"/>
  <c r="CW39"/>
  <c r="CV39"/>
  <c r="CR39"/>
  <c r="CQ39"/>
  <c r="CP39"/>
  <c r="CO39"/>
  <c r="CN39"/>
  <c r="CM39"/>
  <c r="CL39"/>
  <c r="CK39"/>
  <c r="CJ39"/>
  <c r="CI39"/>
  <c r="CH39"/>
  <c r="CD39"/>
  <c r="CC39"/>
  <c r="CB39"/>
  <c r="CA39"/>
  <c r="BZ39"/>
  <c r="BY39"/>
  <c r="BX39"/>
  <c r="BW39"/>
  <c r="BV39"/>
  <c r="BU39"/>
  <c r="BT39"/>
  <c r="BP39"/>
  <c r="BO39"/>
  <c r="BN39"/>
  <c r="BM39"/>
  <c r="BL39"/>
  <c r="BK39"/>
  <c r="BJ39"/>
  <c r="BI39"/>
  <c r="BH39"/>
  <c r="BG39"/>
  <c r="BF39"/>
  <c r="BB39"/>
  <c r="BA39"/>
  <c r="AZ39"/>
  <c r="AY39"/>
  <c r="AX39"/>
  <c r="AW39"/>
  <c r="AV39"/>
  <c r="AU39"/>
  <c r="AT39"/>
  <c r="AS39"/>
  <c r="AR39"/>
  <c r="AN39"/>
  <c r="AM39"/>
  <c r="AL39"/>
  <c r="AK39"/>
  <c r="AJ39"/>
  <c r="AI39"/>
  <c r="AH39"/>
  <c r="AG39"/>
  <c r="AF39"/>
  <c r="AE39"/>
  <c r="AD39"/>
  <c r="Z39"/>
  <c r="Y39"/>
  <c r="X39"/>
  <c r="W39"/>
  <c r="V39"/>
  <c r="U39"/>
  <c r="T39"/>
  <c r="S39"/>
  <c r="R39"/>
  <c r="Q39"/>
  <c r="P39"/>
  <c r="L39"/>
  <c r="K39"/>
  <c r="J39"/>
  <c r="I39"/>
  <c r="H39"/>
  <c r="G39"/>
  <c r="F39"/>
  <c r="E39"/>
  <c r="D39"/>
  <c r="C39"/>
  <c r="B39"/>
  <c r="FL38"/>
  <c r="FK38"/>
  <c r="EX38"/>
  <c r="EW38"/>
  <c r="EJ38"/>
  <c r="EI38"/>
  <c r="DV38"/>
  <c r="DU38"/>
  <c r="DH38"/>
  <c r="DG38"/>
  <c r="CT38"/>
  <c r="CS38"/>
  <c r="CF38"/>
  <c r="CE38"/>
  <c r="BR38"/>
  <c r="BQ38"/>
  <c r="BD38"/>
  <c r="BC38"/>
  <c r="AP38"/>
  <c r="AO38"/>
  <c r="AB38"/>
  <c r="AA38"/>
  <c r="N38"/>
  <c r="M38"/>
  <c r="FL37"/>
  <c r="FK37"/>
  <c r="EX37"/>
  <c r="EW37"/>
  <c r="EJ37"/>
  <c r="EI37"/>
  <c r="DV37"/>
  <c r="DU37"/>
  <c r="DH37"/>
  <c r="DG37"/>
  <c r="CT37"/>
  <c r="CS37"/>
  <c r="CF37"/>
  <c r="CE37"/>
  <c r="BR37"/>
  <c r="BQ37"/>
  <c r="BD37"/>
  <c r="BC37"/>
  <c r="AP37"/>
  <c r="AO37"/>
  <c r="AB37"/>
  <c r="AA37"/>
  <c r="N37"/>
  <c r="M37"/>
  <c r="FL36"/>
  <c r="FK36"/>
  <c r="EX36"/>
  <c r="EW36"/>
  <c r="EJ36"/>
  <c r="EI36"/>
  <c r="DV36"/>
  <c r="DU36"/>
  <c r="DH36"/>
  <c r="DG36"/>
  <c r="CT36"/>
  <c r="CS36"/>
  <c r="CF36"/>
  <c r="CE36"/>
  <c r="BR36"/>
  <c r="BQ36"/>
  <c r="BD36"/>
  <c r="BC36"/>
  <c r="AP36"/>
  <c r="AO36"/>
  <c r="AB36"/>
  <c r="AA36"/>
  <c r="N36"/>
  <c r="M36"/>
  <c r="FL35"/>
  <c r="FL39" s="1"/>
  <c r="FK35"/>
  <c r="FK39" s="1"/>
  <c r="EX35"/>
  <c r="EX39" s="1"/>
  <c r="EW35"/>
  <c r="EW39" s="1"/>
  <c r="EJ35"/>
  <c r="EJ39" s="1"/>
  <c r="EI35"/>
  <c r="EI39" s="1"/>
  <c r="DV35"/>
  <c r="DV39" s="1"/>
  <c r="DU35"/>
  <c r="DU39" s="1"/>
  <c r="DH35"/>
  <c r="DH39" s="1"/>
  <c r="DG35"/>
  <c r="DG39" s="1"/>
  <c r="CT35"/>
  <c r="CT39" s="1"/>
  <c r="CS35"/>
  <c r="CS39" s="1"/>
  <c r="CF35"/>
  <c r="CF39" s="1"/>
  <c r="CE35"/>
  <c r="CE39" s="1"/>
  <c r="BR35"/>
  <c r="BR39" s="1"/>
  <c r="BQ35"/>
  <c r="BQ39" s="1"/>
  <c r="BD35"/>
  <c r="BD39" s="1"/>
  <c r="BC35"/>
  <c r="BC39" s="1"/>
  <c r="AP35"/>
  <c r="AP39" s="1"/>
  <c r="AO35"/>
  <c r="AO39" s="1"/>
  <c r="AB35"/>
  <c r="AB39" s="1"/>
  <c r="AA35"/>
  <c r="AA39" s="1"/>
  <c r="N35"/>
  <c r="N39" s="1"/>
  <c r="M35"/>
  <c r="M39" s="1"/>
  <c r="FJ34"/>
  <c r="FI34"/>
  <c r="FH34"/>
  <c r="FG34"/>
  <c r="FF34"/>
  <c r="FE34"/>
  <c r="FD34"/>
  <c r="FC34"/>
  <c r="FB34"/>
  <c r="FA34"/>
  <c r="EZ34"/>
  <c r="EV34"/>
  <c r="EU34"/>
  <c r="ET34"/>
  <c r="ES34"/>
  <c r="ER34"/>
  <c r="EQ34"/>
  <c r="EP34"/>
  <c r="EO34"/>
  <c r="EN34"/>
  <c r="EM34"/>
  <c r="EL34"/>
  <c r="EH34"/>
  <c r="EG34"/>
  <c r="EF34"/>
  <c r="EE34"/>
  <c r="ED34"/>
  <c r="EC34"/>
  <c r="EB34"/>
  <c r="EA34"/>
  <c r="DZ34"/>
  <c r="DY34"/>
  <c r="DX34"/>
  <c r="DT34"/>
  <c r="DS34"/>
  <c r="DR34"/>
  <c r="DQ34"/>
  <c r="DP34"/>
  <c r="DO34"/>
  <c r="DN34"/>
  <c r="DM34"/>
  <c r="DL34"/>
  <c r="DK34"/>
  <c r="DJ34"/>
  <c r="DF34"/>
  <c r="DE34"/>
  <c r="DD34"/>
  <c r="DC34"/>
  <c r="DB34"/>
  <c r="DA34"/>
  <c r="CZ34"/>
  <c r="CY34"/>
  <c r="CX34"/>
  <c r="CW34"/>
  <c r="CV34"/>
  <c r="CR34"/>
  <c r="CQ34"/>
  <c r="CP34"/>
  <c r="CO34"/>
  <c r="CN34"/>
  <c r="CM34"/>
  <c r="CL34"/>
  <c r="CK34"/>
  <c r="CJ34"/>
  <c r="CI34"/>
  <c r="CH34"/>
  <c r="CD34"/>
  <c r="CC34"/>
  <c r="CB34"/>
  <c r="CA34"/>
  <c r="BZ34"/>
  <c r="BY34"/>
  <c r="BX34"/>
  <c r="BW34"/>
  <c r="BV34"/>
  <c r="BU34"/>
  <c r="BT34"/>
  <c r="BP34"/>
  <c r="BO34"/>
  <c r="BN34"/>
  <c r="BM34"/>
  <c r="BL34"/>
  <c r="BK34"/>
  <c r="BJ34"/>
  <c r="BI34"/>
  <c r="BH34"/>
  <c r="BG34"/>
  <c r="BF34"/>
  <c r="BB34"/>
  <c r="BA34"/>
  <c r="AZ34"/>
  <c r="AY34"/>
  <c r="AX34"/>
  <c r="AW34"/>
  <c r="AV34"/>
  <c r="AU34"/>
  <c r="AT34"/>
  <c r="AS34"/>
  <c r="AR34"/>
  <c r="AN34"/>
  <c r="AM34"/>
  <c r="AL34"/>
  <c r="AK34"/>
  <c r="AJ34"/>
  <c r="AI34"/>
  <c r="AH34"/>
  <c r="AG34"/>
  <c r="AF34"/>
  <c r="AE34"/>
  <c r="AD34"/>
  <c r="Z34"/>
  <c r="Y34"/>
  <c r="X34"/>
  <c r="W34"/>
  <c r="V34"/>
  <c r="U34"/>
  <c r="T34"/>
  <c r="S34"/>
  <c r="R34"/>
  <c r="Q34"/>
  <c r="P34"/>
  <c r="L34"/>
  <c r="K34"/>
  <c r="J34"/>
  <c r="I34"/>
  <c r="H34"/>
  <c r="G34"/>
  <c r="F34"/>
  <c r="E34"/>
  <c r="D34"/>
  <c r="C34"/>
  <c r="B34"/>
  <c r="FL33"/>
  <c r="FK33"/>
  <c r="EX33"/>
  <c r="EW33"/>
  <c r="EJ33"/>
  <c r="EI33"/>
  <c r="DV33"/>
  <c r="DU33"/>
  <c r="DH33"/>
  <c r="DG33"/>
  <c r="CT33"/>
  <c r="CS33"/>
  <c r="CF33"/>
  <c r="CE33"/>
  <c r="BR33"/>
  <c r="BQ33"/>
  <c r="BD33"/>
  <c r="BC33"/>
  <c r="AP33"/>
  <c r="AO33"/>
  <c r="AB33"/>
  <c r="AA33"/>
  <c r="N33"/>
  <c r="M33"/>
  <c r="FL32"/>
  <c r="FK32"/>
  <c r="EX32"/>
  <c r="EW32"/>
  <c r="EJ32"/>
  <c r="EI32"/>
  <c r="DV32"/>
  <c r="DU32"/>
  <c r="DH32"/>
  <c r="DG32"/>
  <c r="CT32"/>
  <c r="CS32"/>
  <c r="CF32"/>
  <c r="CE32"/>
  <c r="BR32"/>
  <c r="BQ32"/>
  <c r="BD32"/>
  <c r="BC32"/>
  <c r="AP32"/>
  <c r="AO32"/>
  <c r="AB32"/>
  <c r="AA32"/>
  <c r="N32"/>
  <c r="M32"/>
  <c r="FL31"/>
  <c r="FK31"/>
  <c r="EX31"/>
  <c r="EW31"/>
  <c r="EJ31"/>
  <c r="EI31"/>
  <c r="DV31"/>
  <c r="DU31"/>
  <c r="DH31"/>
  <c r="DG31"/>
  <c r="CT31"/>
  <c r="CS31"/>
  <c r="CF31"/>
  <c r="CE31"/>
  <c r="BR31"/>
  <c r="BQ31"/>
  <c r="BD31"/>
  <c r="BC31"/>
  <c r="AP31"/>
  <c r="AO31"/>
  <c r="AB31"/>
  <c r="AA31"/>
  <c r="N31"/>
  <c r="M31"/>
  <c r="FL30"/>
  <c r="FL34" s="1"/>
  <c r="FK30"/>
  <c r="FK34" s="1"/>
  <c r="EX30"/>
  <c r="EX34" s="1"/>
  <c r="EW30"/>
  <c r="EW34" s="1"/>
  <c r="EJ30"/>
  <c r="EJ34" s="1"/>
  <c r="EI30"/>
  <c r="EI34" s="1"/>
  <c r="DV30"/>
  <c r="DV34" s="1"/>
  <c r="DU30"/>
  <c r="DU34" s="1"/>
  <c r="DH30"/>
  <c r="DH34" s="1"/>
  <c r="DG30"/>
  <c r="DG34" s="1"/>
  <c r="CT30"/>
  <c r="CT34" s="1"/>
  <c r="CS30"/>
  <c r="CS34" s="1"/>
  <c r="CF30"/>
  <c r="CF34" s="1"/>
  <c r="CE30"/>
  <c r="CE34" s="1"/>
  <c r="BR30"/>
  <c r="BR34" s="1"/>
  <c r="BQ30"/>
  <c r="BQ34" s="1"/>
  <c r="BD30"/>
  <c r="BD34" s="1"/>
  <c r="BC30"/>
  <c r="BC34" s="1"/>
  <c r="AP30"/>
  <c r="AP34" s="1"/>
  <c r="AO30"/>
  <c r="AO34" s="1"/>
  <c r="AB30"/>
  <c r="AB34" s="1"/>
  <c r="AA30"/>
  <c r="AA34" s="1"/>
  <c r="N30"/>
  <c r="N34" s="1"/>
  <c r="M30"/>
  <c r="M34" s="1"/>
  <c r="FK29"/>
  <c r="FK40" s="1"/>
  <c r="FJ29"/>
  <c r="FI29"/>
  <c r="FI40" s="1"/>
  <c r="FH29"/>
  <c r="FG29"/>
  <c r="FG40" s="1"/>
  <c r="FF29"/>
  <c r="FE29"/>
  <c r="FE40" s="1"/>
  <c r="FD29"/>
  <c r="FC29"/>
  <c r="FC40" s="1"/>
  <c r="FB29"/>
  <c r="FA29"/>
  <c r="FA40" s="1"/>
  <c r="EZ29"/>
  <c r="EV29"/>
  <c r="EV40" s="1"/>
  <c r="EU29"/>
  <c r="ET29"/>
  <c r="ET40" s="1"/>
  <c r="ES29"/>
  <c r="ER29"/>
  <c r="ER40" s="1"/>
  <c r="EQ29"/>
  <c r="EP29"/>
  <c r="EP40" s="1"/>
  <c r="EO29"/>
  <c r="EN29"/>
  <c r="EN40" s="1"/>
  <c r="EM29"/>
  <c r="EL29"/>
  <c r="EL40" s="1"/>
  <c r="EH29"/>
  <c r="EG29"/>
  <c r="EG40" s="1"/>
  <c r="EF29"/>
  <c r="EE29"/>
  <c r="EE40" s="1"/>
  <c r="ED29"/>
  <c r="EC29"/>
  <c r="EC40" s="1"/>
  <c r="EB29"/>
  <c r="EA29"/>
  <c r="EA40" s="1"/>
  <c r="DZ29"/>
  <c r="DY29"/>
  <c r="DY40" s="1"/>
  <c r="DX29"/>
  <c r="DT29"/>
  <c r="DT40" s="1"/>
  <c r="DS29"/>
  <c r="DS40" s="1"/>
  <c r="DR29"/>
  <c r="DR40" s="1"/>
  <c r="DQ29"/>
  <c r="DQ40" s="1"/>
  <c r="DP29"/>
  <c r="DP40" s="1"/>
  <c r="DO29"/>
  <c r="DO40" s="1"/>
  <c r="DN29"/>
  <c r="DN40" s="1"/>
  <c r="DM29"/>
  <c r="DM40" s="1"/>
  <c r="DL29"/>
  <c r="DL40" s="1"/>
  <c r="DK29"/>
  <c r="DK40" s="1"/>
  <c r="DJ29"/>
  <c r="DJ40" s="1"/>
  <c r="DG29"/>
  <c r="DG40" s="1"/>
  <c r="DF29"/>
  <c r="DE29"/>
  <c r="DE40" s="1"/>
  <c r="DD29"/>
  <c r="DC29"/>
  <c r="DC40" s="1"/>
  <c r="DB29"/>
  <c r="DA29"/>
  <c r="DA40" s="1"/>
  <c r="CZ29"/>
  <c r="CY29"/>
  <c r="CY40" s="1"/>
  <c r="CX29"/>
  <c r="CW29"/>
  <c r="CW40" s="1"/>
  <c r="CV29"/>
  <c r="CR29"/>
  <c r="CR40" s="1"/>
  <c r="CQ29"/>
  <c r="CP29"/>
  <c r="CP40" s="1"/>
  <c r="CO29"/>
  <c r="CN29"/>
  <c r="CN40" s="1"/>
  <c r="CM29"/>
  <c r="CL29"/>
  <c r="CL40" s="1"/>
  <c r="CK29"/>
  <c r="CJ29"/>
  <c r="CJ40" s="1"/>
  <c r="CI29"/>
  <c r="CH29"/>
  <c r="CH40" s="1"/>
  <c r="CD29"/>
  <c r="CC29"/>
  <c r="CC40" s="1"/>
  <c r="CB29"/>
  <c r="CA29"/>
  <c r="CA40" s="1"/>
  <c r="BZ29"/>
  <c r="BY29"/>
  <c r="BY40" s="1"/>
  <c r="BX29"/>
  <c r="BW29"/>
  <c r="BW40" s="1"/>
  <c r="BV29"/>
  <c r="BU29"/>
  <c r="BU40" s="1"/>
  <c r="BT29"/>
  <c r="BP29"/>
  <c r="BP40" s="1"/>
  <c r="BO29"/>
  <c r="BO40" s="1"/>
  <c r="BN29"/>
  <c r="BN40" s="1"/>
  <c r="BM29"/>
  <c r="BM40" s="1"/>
  <c r="BL29"/>
  <c r="BL40" s="1"/>
  <c r="BK29"/>
  <c r="BK40" s="1"/>
  <c r="BJ29"/>
  <c r="BJ40" s="1"/>
  <c r="BI29"/>
  <c r="BI40" s="1"/>
  <c r="BH29"/>
  <c r="BH40" s="1"/>
  <c r="BG29"/>
  <c r="BG40" s="1"/>
  <c r="BF29"/>
  <c r="BF40" s="1"/>
  <c r="BC29"/>
  <c r="BC40" s="1"/>
  <c r="BB29"/>
  <c r="BA29"/>
  <c r="BA40" s="1"/>
  <c r="AZ29"/>
  <c r="AY29"/>
  <c r="AY40" s="1"/>
  <c r="AX29"/>
  <c r="AW29"/>
  <c r="AW40" s="1"/>
  <c r="AV29"/>
  <c r="AU29"/>
  <c r="AU40" s="1"/>
  <c r="AT29"/>
  <c r="AS29"/>
  <c r="AS40" s="1"/>
  <c r="AR29"/>
  <c r="AN29"/>
  <c r="AN40" s="1"/>
  <c r="AM29"/>
  <c r="AL29"/>
  <c r="AL40" s="1"/>
  <c r="AK29"/>
  <c r="AJ29"/>
  <c r="AJ40" s="1"/>
  <c r="AI29"/>
  <c r="AH29"/>
  <c r="AH40" s="1"/>
  <c r="AG29"/>
  <c r="AF29"/>
  <c r="AF40" s="1"/>
  <c r="AE29"/>
  <c r="AD29"/>
  <c r="AD40" s="1"/>
  <c r="Z29"/>
  <c r="Y29"/>
  <c r="Y40" s="1"/>
  <c r="X29"/>
  <c r="W29"/>
  <c r="W40" s="1"/>
  <c r="V29"/>
  <c r="U29"/>
  <c r="U40" s="1"/>
  <c r="T29"/>
  <c r="S29"/>
  <c r="S40" s="1"/>
  <c r="R29"/>
  <c r="Q29"/>
  <c r="Q40" s="1"/>
  <c r="P29"/>
  <c r="L29"/>
  <c r="L40" s="1"/>
  <c r="K29"/>
  <c r="K40" s="1"/>
  <c r="J29"/>
  <c r="J40" s="1"/>
  <c r="I29"/>
  <c r="I40" s="1"/>
  <c r="H29"/>
  <c r="H40" s="1"/>
  <c r="G29"/>
  <c r="G40" s="1"/>
  <c r="F29"/>
  <c r="F40" s="1"/>
  <c r="E29"/>
  <c r="E40" s="1"/>
  <c r="D29"/>
  <c r="D40" s="1"/>
  <c r="C29"/>
  <c r="C40" s="1"/>
  <c r="B29"/>
  <c r="B40" s="1"/>
  <c r="FL28"/>
  <c r="FK28"/>
  <c r="EX28"/>
  <c r="EW28"/>
  <c r="EJ28"/>
  <c r="EI28"/>
  <c r="DV28"/>
  <c r="DU28"/>
  <c r="DH28"/>
  <c r="DG28"/>
  <c r="CT28"/>
  <c r="CS28"/>
  <c r="CF28"/>
  <c r="CE28"/>
  <c r="BR28"/>
  <c r="BQ28"/>
  <c r="BD28"/>
  <c r="BC28"/>
  <c r="AP28"/>
  <c r="AO28"/>
  <c r="AB28"/>
  <c r="AA28"/>
  <c r="N28"/>
  <c r="M28"/>
  <c r="FL27"/>
  <c r="FK27"/>
  <c r="EX27"/>
  <c r="EW27"/>
  <c r="EJ27"/>
  <c r="EI27"/>
  <c r="DV27"/>
  <c r="DU27"/>
  <c r="DH27"/>
  <c r="DG27"/>
  <c r="CT27"/>
  <c r="CS27"/>
  <c r="CF27"/>
  <c r="CE27"/>
  <c r="BR27"/>
  <c r="BQ27"/>
  <c r="BD27"/>
  <c r="BC27"/>
  <c r="AP27"/>
  <c r="AO27"/>
  <c r="AB27"/>
  <c r="AA27"/>
  <c r="N27"/>
  <c r="M27"/>
  <c r="FL26"/>
  <c r="FK26"/>
  <c r="EX26"/>
  <c r="EW26"/>
  <c r="EJ26"/>
  <c r="EI26"/>
  <c r="DV26"/>
  <c r="DU26"/>
  <c r="DH26"/>
  <c r="DG26"/>
  <c r="CT26"/>
  <c r="CS26"/>
  <c r="CF26"/>
  <c r="CE26"/>
  <c r="BR26"/>
  <c r="BQ26"/>
  <c r="BD26"/>
  <c r="BC26"/>
  <c r="AP26"/>
  <c r="AO26"/>
  <c r="AB26"/>
  <c r="AA26"/>
  <c r="N26"/>
  <c r="M26"/>
  <c r="FL25"/>
  <c r="FL29" s="1"/>
  <c r="FL40" s="1"/>
  <c r="FK25"/>
  <c r="EX25"/>
  <c r="EX29" s="1"/>
  <c r="EX40" s="1"/>
  <c r="EW25"/>
  <c r="EW29" s="1"/>
  <c r="EW40" s="1"/>
  <c r="EJ25"/>
  <c r="EJ29" s="1"/>
  <c r="EJ40" s="1"/>
  <c r="EI25"/>
  <c r="EI29" s="1"/>
  <c r="EI40" s="1"/>
  <c r="DV25"/>
  <c r="DV29" s="1"/>
  <c r="DV40" s="1"/>
  <c r="DU25"/>
  <c r="DU29" s="1"/>
  <c r="DU40" s="1"/>
  <c r="DH25"/>
  <c r="DH29" s="1"/>
  <c r="DH40" s="1"/>
  <c r="DG25"/>
  <c r="CT25"/>
  <c r="CT29" s="1"/>
  <c r="CT40" s="1"/>
  <c r="CS25"/>
  <c r="CS29" s="1"/>
  <c r="CS40" s="1"/>
  <c r="CF25"/>
  <c r="CF29" s="1"/>
  <c r="CF40" s="1"/>
  <c r="CE25"/>
  <c r="CE29" s="1"/>
  <c r="CE40" s="1"/>
  <c r="BR25"/>
  <c r="BR29" s="1"/>
  <c r="BR40" s="1"/>
  <c r="BQ25"/>
  <c r="BQ29" s="1"/>
  <c r="BQ40" s="1"/>
  <c r="BD25"/>
  <c r="BD29" s="1"/>
  <c r="BD40" s="1"/>
  <c r="BC25"/>
  <c r="AP25"/>
  <c r="AP29" s="1"/>
  <c r="AP40" s="1"/>
  <c r="AO25"/>
  <c r="AO29" s="1"/>
  <c r="AO40" s="1"/>
  <c r="AB25"/>
  <c r="AB29" s="1"/>
  <c r="AB40" s="1"/>
  <c r="AA25"/>
  <c r="AA29" s="1"/>
  <c r="AA40" s="1"/>
  <c r="N25"/>
  <c r="N29" s="1"/>
  <c r="N40" s="1"/>
  <c r="M25"/>
  <c r="M29" s="1"/>
  <c r="M40" s="1"/>
  <c r="FJ23"/>
  <c r="FI23"/>
  <c r="FH23"/>
  <c r="FG23"/>
  <c r="FF23"/>
  <c r="FE23"/>
  <c r="FD23"/>
  <c r="FC23"/>
  <c r="FB23"/>
  <c r="FA23"/>
  <c r="EZ23"/>
  <c r="EV23"/>
  <c r="EU23"/>
  <c r="ET23"/>
  <c r="ES23"/>
  <c r="ER23"/>
  <c r="EQ23"/>
  <c r="EP23"/>
  <c r="EO23"/>
  <c r="EN23"/>
  <c r="EM23"/>
  <c r="EL23"/>
  <c r="EH23"/>
  <c r="EG23"/>
  <c r="EF23"/>
  <c r="EE23"/>
  <c r="ED23"/>
  <c r="EC23"/>
  <c r="EB23"/>
  <c r="EA23"/>
  <c r="DZ23"/>
  <c r="DY23"/>
  <c r="DX23"/>
  <c r="DT23"/>
  <c r="DS23"/>
  <c r="DR23"/>
  <c r="DQ23"/>
  <c r="DP23"/>
  <c r="DO23"/>
  <c r="DN23"/>
  <c r="DM23"/>
  <c r="DL23"/>
  <c r="DK23"/>
  <c r="DJ23"/>
  <c r="DF23"/>
  <c r="DE23"/>
  <c r="DD23"/>
  <c r="DC23"/>
  <c r="DB23"/>
  <c r="DA23"/>
  <c r="CZ23"/>
  <c r="CY23"/>
  <c r="CX23"/>
  <c r="CW23"/>
  <c r="CV23"/>
  <c r="CR23"/>
  <c r="CQ23"/>
  <c r="CP23"/>
  <c r="CO23"/>
  <c r="CN23"/>
  <c r="CM23"/>
  <c r="CL23"/>
  <c r="CK23"/>
  <c r="CJ23"/>
  <c r="CI23"/>
  <c r="CH23"/>
  <c r="CD23"/>
  <c r="CC23"/>
  <c r="CB23"/>
  <c r="CA23"/>
  <c r="BZ23"/>
  <c r="BY23"/>
  <c r="BX23"/>
  <c r="BW23"/>
  <c r="BV23"/>
  <c r="BU23"/>
  <c r="BT23"/>
  <c r="BP23"/>
  <c r="BO23"/>
  <c r="BN23"/>
  <c r="BM23"/>
  <c r="BL23"/>
  <c r="BK23"/>
  <c r="BJ23"/>
  <c r="BI23"/>
  <c r="BH23"/>
  <c r="BG23"/>
  <c r="BF23"/>
  <c r="BB23"/>
  <c r="BA23"/>
  <c r="AZ23"/>
  <c r="AY23"/>
  <c r="AX23"/>
  <c r="AW23"/>
  <c r="AV23"/>
  <c r="AU23"/>
  <c r="AT23"/>
  <c r="AS23"/>
  <c r="AR23"/>
  <c r="AN23"/>
  <c r="AM23"/>
  <c r="AL23"/>
  <c r="AK23"/>
  <c r="AJ23"/>
  <c r="AI23"/>
  <c r="AH23"/>
  <c r="AG23"/>
  <c r="AF23"/>
  <c r="AE23"/>
  <c r="AD23"/>
  <c r="Z23"/>
  <c r="Y23"/>
  <c r="X23"/>
  <c r="W23"/>
  <c r="V23"/>
  <c r="U23"/>
  <c r="T23"/>
  <c r="S23"/>
  <c r="R23"/>
  <c r="Q23"/>
  <c r="P23"/>
  <c r="L23"/>
  <c r="K23"/>
  <c r="J23"/>
  <c r="I23"/>
  <c r="H23"/>
  <c r="G23"/>
  <c r="F23"/>
  <c r="E23"/>
  <c r="D23"/>
  <c r="C23"/>
  <c r="B23"/>
  <c r="FL22"/>
  <c r="FK22"/>
  <c r="EX22"/>
  <c r="EW22"/>
  <c r="EJ22"/>
  <c r="EI22"/>
  <c r="DV22"/>
  <c r="DU22"/>
  <c r="DH22"/>
  <c r="DG22"/>
  <c r="CT22"/>
  <c r="CS22"/>
  <c r="CF22"/>
  <c r="CE22"/>
  <c r="BR22"/>
  <c r="BQ22"/>
  <c r="BD22"/>
  <c r="BC22"/>
  <c r="AP22"/>
  <c r="AO22"/>
  <c r="AB22"/>
  <c r="AA22"/>
  <c r="N22"/>
  <c r="M22"/>
  <c r="FL21"/>
  <c r="FK21"/>
  <c r="EX21"/>
  <c r="EW21"/>
  <c r="EJ21"/>
  <c r="EI21"/>
  <c r="DV21"/>
  <c r="DU21"/>
  <c r="DH21"/>
  <c r="DG21"/>
  <c r="CT21"/>
  <c r="CS21"/>
  <c r="CF21"/>
  <c r="CE21"/>
  <c r="BR21"/>
  <c r="BQ21"/>
  <c r="BD21"/>
  <c r="BC21"/>
  <c r="AP21"/>
  <c r="AO21"/>
  <c r="AB21"/>
  <c r="AA21"/>
  <c r="N21"/>
  <c r="M21"/>
  <c r="FL20"/>
  <c r="FK20"/>
  <c r="EX20"/>
  <c r="EW20"/>
  <c r="EJ20"/>
  <c r="EI20"/>
  <c r="DV20"/>
  <c r="DU20"/>
  <c r="DH20"/>
  <c r="DG20"/>
  <c r="CT20"/>
  <c r="CS20"/>
  <c r="CF20"/>
  <c r="CE20"/>
  <c r="BR20"/>
  <c r="BQ20"/>
  <c r="BD20"/>
  <c r="BC20"/>
  <c r="AP20"/>
  <c r="AO20"/>
  <c r="AB20"/>
  <c r="AA20"/>
  <c r="N20"/>
  <c r="M20"/>
  <c r="FL19"/>
  <c r="FL23" s="1"/>
  <c r="FK19"/>
  <c r="FK23" s="1"/>
  <c r="EX19"/>
  <c r="EX23" s="1"/>
  <c r="EW19"/>
  <c r="EW23" s="1"/>
  <c r="EJ19"/>
  <c r="EJ23" s="1"/>
  <c r="EI19"/>
  <c r="EI23" s="1"/>
  <c r="DV19"/>
  <c r="DV23" s="1"/>
  <c r="DU19"/>
  <c r="DU23" s="1"/>
  <c r="DH19"/>
  <c r="DH23" s="1"/>
  <c r="DG19"/>
  <c r="DG23" s="1"/>
  <c r="CT19"/>
  <c r="CT23" s="1"/>
  <c r="CS19"/>
  <c r="CS23" s="1"/>
  <c r="CF19"/>
  <c r="CF23" s="1"/>
  <c r="CE19"/>
  <c r="CE23" s="1"/>
  <c r="BR19"/>
  <c r="BR23" s="1"/>
  <c r="BQ19"/>
  <c r="BQ23" s="1"/>
  <c r="BD19"/>
  <c r="BD23" s="1"/>
  <c r="BC19"/>
  <c r="BC23" s="1"/>
  <c r="AP19"/>
  <c r="AP23" s="1"/>
  <c r="AO19"/>
  <c r="AO23" s="1"/>
  <c r="AB19"/>
  <c r="AB23" s="1"/>
  <c r="AA19"/>
  <c r="AA23" s="1"/>
  <c r="N19"/>
  <c r="N23" s="1"/>
  <c r="M19"/>
  <c r="M23" s="1"/>
  <c r="FJ18"/>
  <c r="FI18"/>
  <c r="FH18"/>
  <c r="FG18"/>
  <c r="FF18"/>
  <c r="FE18"/>
  <c r="FD18"/>
  <c r="FC18"/>
  <c r="FB18"/>
  <c r="FA18"/>
  <c r="EZ18"/>
  <c r="EV18"/>
  <c r="EU18"/>
  <c r="ET18"/>
  <c r="ES18"/>
  <c r="ER18"/>
  <c r="EQ18"/>
  <c r="EP18"/>
  <c r="EO18"/>
  <c r="EN18"/>
  <c r="EM18"/>
  <c r="EL18"/>
  <c r="EH18"/>
  <c r="EG18"/>
  <c r="EF18"/>
  <c r="EE18"/>
  <c r="ED18"/>
  <c r="EC18"/>
  <c r="EB18"/>
  <c r="EA18"/>
  <c r="DZ18"/>
  <c r="DY18"/>
  <c r="DX18"/>
  <c r="DT18"/>
  <c r="DS18"/>
  <c r="DR18"/>
  <c r="DQ18"/>
  <c r="DP18"/>
  <c r="DO18"/>
  <c r="DN18"/>
  <c r="DM18"/>
  <c r="DL18"/>
  <c r="DK18"/>
  <c r="DJ18"/>
  <c r="DF18"/>
  <c r="DE18"/>
  <c r="DD18"/>
  <c r="DC18"/>
  <c r="DB18"/>
  <c r="DA18"/>
  <c r="CZ18"/>
  <c r="CY18"/>
  <c r="CX18"/>
  <c r="CW18"/>
  <c r="CV18"/>
  <c r="CR18"/>
  <c r="CQ18"/>
  <c r="CP18"/>
  <c r="CO18"/>
  <c r="CN18"/>
  <c r="CM18"/>
  <c r="CL18"/>
  <c r="CK18"/>
  <c r="CJ18"/>
  <c r="CI18"/>
  <c r="CH18"/>
  <c r="CD18"/>
  <c r="CC18"/>
  <c r="CB18"/>
  <c r="CA18"/>
  <c r="BZ18"/>
  <c r="BY18"/>
  <c r="BX18"/>
  <c r="BW18"/>
  <c r="BV18"/>
  <c r="BU18"/>
  <c r="BT18"/>
  <c r="BP18"/>
  <c r="BO18"/>
  <c r="BN18"/>
  <c r="BM18"/>
  <c r="BL18"/>
  <c r="BK18"/>
  <c r="BJ18"/>
  <c r="BI18"/>
  <c r="BH18"/>
  <c r="BG18"/>
  <c r="BF18"/>
  <c r="BB18"/>
  <c r="BA18"/>
  <c r="AZ18"/>
  <c r="AY18"/>
  <c r="AX18"/>
  <c r="AW18"/>
  <c r="AV18"/>
  <c r="AU18"/>
  <c r="AT18"/>
  <c r="AS18"/>
  <c r="AR18"/>
  <c r="AN18"/>
  <c r="AM18"/>
  <c r="AL18"/>
  <c r="AK18"/>
  <c r="AJ18"/>
  <c r="AI18"/>
  <c r="AH18"/>
  <c r="AG18"/>
  <c r="AF18"/>
  <c r="AE18"/>
  <c r="AD18"/>
  <c r="Z18"/>
  <c r="Y18"/>
  <c r="X18"/>
  <c r="W18"/>
  <c r="V18"/>
  <c r="U18"/>
  <c r="T18"/>
  <c r="S18"/>
  <c r="R18"/>
  <c r="Q18"/>
  <c r="P18"/>
  <c r="L18"/>
  <c r="K18"/>
  <c r="J18"/>
  <c r="I18"/>
  <c r="H18"/>
  <c r="G18"/>
  <c r="F18"/>
  <c r="E18"/>
  <c r="D18"/>
  <c r="C18"/>
  <c r="B18"/>
  <c r="FL17"/>
  <c r="FK17"/>
  <c r="EX17"/>
  <c r="EW17"/>
  <c r="EJ17"/>
  <c r="EI17"/>
  <c r="DV17"/>
  <c r="DU17"/>
  <c r="DH17"/>
  <c r="DG17"/>
  <c r="CT17"/>
  <c r="CS17"/>
  <c r="CF17"/>
  <c r="CE17"/>
  <c r="BR17"/>
  <c r="BQ17"/>
  <c r="BD17"/>
  <c r="BC17"/>
  <c r="AP17"/>
  <c r="AO17"/>
  <c r="AB17"/>
  <c r="AA17"/>
  <c r="N17"/>
  <c r="M17"/>
  <c r="FL16"/>
  <c r="FK16"/>
  <c r="EX16"/>
  <c r="EW16"/>
  <c r="EJ16"/>
  <c r="EI16"/>
  <c r="DV16"/>
  <c r="DU16"/>
  <c r="DH16"/>
  <c r="DG16"/>
  <c r="CT16"/>
  <c r="CS16"/>
  <c r="CF16"/>
  <c r="CE16"/>
  <c r="BR16"/>
  <c r="BQ16"/>
  <c r="BD16"/>
  <c r="BC16"/>
  <c r="AP16"/>
  <c r="AO16"/>
  <c r="AB16"/>
  <c r="AA16"/>
  <c r="N16"/>
  <c r="M16"/>
  <c r="FL15"/>
  <c r="FK15"/>
  <c r="EX15"/>
  <c r="EW15"/>
  <c r="EJ15"/>
  <c r="EI15"/>
  <c r="DV15"/>
  <c r="DU15"/>
  <c r="DH15"/>
  <c r="DG15"/>
  <c r="CT15"/>
  <c r="CS15"/>
  <c r="CF15"/>
  <c r="CE15"/>
  <c r="BR15"/>
  <c r="BQ15"/>
  <c r="BD15"/>
  <c r="BC15"/>
  <c r="AP15"/>
  <c r="AO15"/>
  <c r="AB15"/>
  <c r="AA15"/>
  <c r="N15"/>
  <c r="M15"/>
  <c r="FL14"/>
  <c r="FL18" s="1"/>
  <c r="FK14"/>
  <c r="FK18" s="1"/>
  <c r="EX14"/>
  <c r="EX18" s="1"/>
  <c r="EW14"/>
  <c r="EW18" s="1"/>
  <c r="EJ14"/>
  <c r="EJ18" s="1"/>
  <c r="EI14"/>
  <c r="EI18" s="1"/>
  <c r="DV14"/>
  <c r="DV18" s="1"/>
  <c r="DU14"/>
  <c r="DU18" s="1"/>
  <c r="DH14"/>
  <c r="DH18" s="1"/>
  <c r="DG14"/>
  <c r="DG18" s="1"/>
  <c r="CT14"/>
  <c r="CT18" s="1"/>
  <c r="CS14"/>
  <c r="CS18" s="1"/>
  <c r="CF14"/>
  <c r="CF18" s="1"/>
  <c r="CE14"/>
  <c r="CE18" s="1"/>
  <c r="BR14"/>
  <c r="BR18" s="1"/>
  <c r="BQ14"/>
  <c r="BQ18" s="1"/>
  <c r="BD14"/>
  <c r="BD18" s="1"/>
  <c r="BC14"/>
  <c r="BC18" s="1"/>
  <c r="AP14"/>
  <c r="AP18" s="1"/>
  <c r="AO14"/>
  <c r="AO18" s="1"/>
  <c r="AB14"/>
  <c r="AB18" s="1"/>
  <c r="AA14"/>
  <c r="AA18" s="1"/>
  <c r="N14"/>
  <c r="N18" s="1"/>
  <c r="M14"/>
  <c r="M18" s="1"/>
  <c r="FJ13"/>
  <c r="FI13"/>
  <c r="FI73" s="1"/>
  <c r="FH13"/>
  <c r="FG13"/>
  <c r="FG73" s="1"/>
  <c r="FF13"/>
  <c r="FE13"/>
  <c r="FE73" s="1"/>
  <c r="FD13"/>
  <c r="FC13"/>
  <c r="FC73" s="1"/>
  <c r="FB13"/>
  <c r="FA13"/>
  <c r="FA73" s="1"/>
  <c r="EZ13"/>
  <c r="EV13"/>
  <c r="EV73" s="1"/>
  <c r="EU13"/>
  <c r="ET13"/>
  <c r="ET73" s="1"/>
  <c r="ES13"/>
  <c r="ER13"/>
  <c r="ER73" s="1"/>
  <c r="EQ13"/>
  <c r="EP13"/>
  <c r="EP73" s="1"/>
  <c r="EO13"/>
  <c r="EN13"/>
  <c r="EN73" s="1"/>
  <c r="EM13"/>
  <c r="EL13"/>
  <c r="EL73" s="1"/>
  <c r="EH13"/>
  <c r="EG13"/>
  <c r="EG73" s="1"/>
  <c r="EF13"/>
  <c r="EE13"/>
  <c r="EE73" s="1"/>
  <c r="ED13"/>
  <c r="EC13"/>
  <c r="EC73" s="1"/>
  <c r="EB13"/>
  <c r="EA13"/>
  <c r="EA73" s="1"/>
  <c r="DZ13"/>
  <c r="DY13"/>
  <c r="DY73" s="1"/>
  <c r="DX13"/>
  <c r="DT13"/>
  <c r="DT73" s="1"/>
  <c r="DS13"/>
  <c r="DR13"/>
  <c r="DR73" s="1"/>
  <c r="DQ13"/>
  <c r="DP13"/>
  <c r="DP73" s="1"/>
  <c r="DO13"/>
  <c r="DN13"/>
  <c r="DN73" s="1"/>
  <c r="DM13"/>
  <c r="DL13"/>
  <c r="DL73" s="1"/>
  <c r="DK13"/>
  <c r="DJ13"/>
  <c r="DJ73" s="1"/>
  <c r="DF13"/>
  <c r="DE13"/>
  <c r="DE73" s="1"/>
  <c r="DD13"/>
  <c r="DC13"/>
  <c r="DC73" s="1"/>
  <c r="DB13"/>
  <c r="DA13"/>
  <c r="DA73" s="1"/>
  <c r="CZ13"/>
  <c r="CY13"/>
  <c r="CY73" s="1"/>
  <c r="CX13"/>
  <c r="CW13"/>
  <c r="CW73" s="1"/>
  <c r="CV13"/>
  <c r="CR13"/>
  <c r="CR73" s="1"/>
  <c r="CQ13"/>
  <c r="CP13"/>
  <c r="CP73" s="1"/>
  <c r="CO13"/>
  <c r="CN13"/>
  <c r="CN73" s="1"/>
  <c r="CM13"/>
  <c r="CL13"/>
  <c r="CL73" s="1"/>
  <c r="CK13"/>
  <c r="CJ13"/>
  <c r="CJ73" s="1"/>
  <c r="CI13"/>
  <c r="CH13"/>
  <c r="CH73" s="1"/>
  <c r="CD13"/>
  <c r="CC13"/>
  <c r="CC73" s="1"/>
  <c r="CB13"/>
  <c r="CA13"/>
  <c r="CA73" s="1"/>
  <c r="BZ13"/>
  <c r="BY13"/>
  <c r="BY73" s="1"/>
  <c r="BX13"/>
  <c r="BW13"/>
  <c r="BW73" s="1"/>
  <c r="BV13"/>
  <c r="BU13"/>
  <c r="BU73" s="1"/>
  <c r="BT13"/>
  <c r="BP13"/>
  <c r="BP73" s="1"/>
  <c r="BO13"/>
  <c r="BN13"/>
  <c r="BN73" s="1"/>
  <c r="BM13"/>
  <c r="BL13"/>
  <c r="BL73" s="1"/>
  <c r="BK13"/>
  <c r="BJ13"/>
  <c r="BJ73" s="1"/>
  <c r="BI13"/>
  <c r="BH13"/>
  <c r="BH73" s="1"/>
  <c r="BG13"/>
  <c r="BF13"/>
  <c r="BF73" s="1"/>
  <c r="BB13"/>
  <c r="BA13"/>
  <c r="BA73" s="1"/>
  <c r="AZ13"/>
  <c r="AY13"/>
  <c r="AY73" s="1"/>
  <c r="AX13"/>
  <c r="AW13"/>
  <c r="AW73" s="1"/>
  <c r="AV13"/>
  <c r="AU13"/>
  <c r="AU73" s="1"/>
  <c r="AT13"/>
  <c r="AS13"/>
  <c r="AS73" s="1"/>
  <c r="AR13"/>
  <c r="AN13"/>
  <c r="AN73" s="1"/>
  <c r="AM13"/>
  <c r="AL13"/>
  <c r="AL73" s="1"/>
  <c r="AK13"/>
  <c r="AJ13"/>
  <c r="AJ73" s="1"/>
  <c r="AI13"/>
  <c r="AH13"/>
  <c r="AH73" s="1"/>
  <c r="AG13"/>
  <c r="AF13"/>
  <c r="AF73" s="1"/>
  <c r="AE13"/>
  <c r="AD13"/>
  <c r="AD73" s="1"/>
  <c r="Z13"/>
  <c r="Y13"/>
  <c r="Y73" s="1"/>
  <c r="X13"/>
  <c r="W13"/>
  <c r="W73" s="1"/>
  <c r="V13"/>
  <c r="U13"/>
  <c r="U73" s="1"/>
  <c r="T13"/>
  <c r="S13"/>
  <c r="S73" s="1"/>
  <c r="R13"/>
  <c r="Q13"/>
  <c r="Q73" s="1"/>
  <c r="P13"/>
  <c r="L13"/>
  <c r="L73" s="1"/>
  <c r="K13"/>
  <c r="J13"/>
  <c r="J73" s="1"/>
  <c r="I13"/>
  <c r="I73" s="1"/>
  <c r="H13"/>
  <c r="H73" s="1"/>
  <c r="G13"/>
  <c r="G73" s="1"/>
  <c r="F13"/>
  <c r="F73" s="1"/>
  <c r="E13"/>
  <c r="E73" s="1"/>
  <c r="D13"/>
  <c r="D73" s="1"/>
  <c r="C13"/>
  <c r="C73" s="1"/>
  <c r="B13"/>
  <c r="B73" s="1"/>
  <c r="FL12"/>
  <c r="FK12"/>
  <c r="EX12"/>
  <c r="EW12"/>
  <c r="EJ12"/>
  <c r="EI12"/>
  <c r="DV12"/>
  <c r="DU12"/>
  <c r="DH12"/>
  <c r="DG12"/>
  <c r="CT12"/>
  <c r="CS12"/>
  <c r="CF12"/>
  <c r="CE12"/>
  <c r="BR12"/>
  <c r="BQ12"/>
  <c r="BD12"/>
  <c r="BC12"/>
  <c r="AP12"/>
  <c r="AO12"/>
  <c r="AB12"/>
  <c r="AA12"/>
  <c r="N12"/>
  <c r="M12"/>
  <c r="FL11"/>
  <c r="FK11"/>
  <c r="EX11"/>
  <c r="EW11"/>
  <c r="EJ11"/>
  <c r="EI11"/>
  <c r="DV11"/>
  <c r="DU11"/>
  <c r="DH11"/>
  <c r="DG11"/>
  <c r="CT11"/>
  <c r="CS11"/>
  <c r="CF11"/>
  <c r="CE11"/>
  <c r="BR11"/>
  <c r="BQ11"/>
  <c r="BD11"/>
  <c r="BC11"/>
  <c r="AP11"/>
  <c r="AO11"/>
  <c r="AB11"/>
  <c r="AA11"/>
  <c r="N11"/>
  <c r="M11"/>
  <c r="FL10"/>
  <c r="FK10"/>
  <c r="EX10"/>
  <c r="EW10"/>
  <c r="EJ10"/>
  <c r="EI10"/>
  <c r="DV10"/>
  <c r="DU10"/>
  <c r="DH10"/>
  <c r="DG10"/>
  <c r="CT10"/>
  <c r="CS10"/>
  <c r="CF10"/>
  <c r="CE10"/>
  <c r="BR10"/>
  <c r="BQ10"/>
  <c r="BD10"/>
  <c r="BC10"/>
  <c r="AP10"/>
  <c r="AO10"/>
  <c r="AB10"/>
  <c r="AA10"/>
  <c r="N10"/>
  <c r="M10"/>
  <c r="A10"/>
  <c r="DW10" s="1"/>
  <c r="FL9"/>
  <c r="FK9"/>
  <c r="FK13" s="1"/>
  <c r="EY9"/>
  <c r="EX9"/>
  <c r="EX13" s="1"/>
  <c r="EW9"/>
  <c r="EK9"/>
  <c r="EJ9"/>
  <c r="EI9"/>
  <c r="EI13" s="1"/>
  <c r="DW9"/>
  <c r="DV9"/>
  <c r="DV13" s="1"/>
  <c r="DU9"/>
  <c r="DU13" s="1"/>
  <c r="DI9"/>
  <c r="DH9"/>
  <c r="DG9"/>
  <c r="DG13" s="1"/>
  <c r="CU9"/>
  <c r="CT9"/>
  <c r="CT13" s="1"/>
  <c r="CS9"/>
  <c r="CG9"/>
  <c r="CF9"/>
  <c r="CE9"/>
  <c r="CE13" s="1"/>
  <c r="BS9"/>
  <c r="BR9"/>
  <c r="BR13" s="1"/>
  <c r="BQ9"/>
  <c r="BQ13" s="1"/>
  <c r="BE9"/>
  <c r="BD9"/>
  <c r="BC9"/>
  <c r="BC13" s="1"/>
  <c r="AQ9"/>
  <c r="AP9"/>
  <c r="AP13" s="1"/>
  <c r="AO9"/>
  <c r="AC9"/>
  <c r="AB9"/>
  <c r="AA9"/>
  <c r="AA13" s="1"/>
  <c r="O9"/>
  <c r="N9"/>
  <c r="N13" s="1"/>
  <c r="M9"/>
  <c r="M13" s="1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Q6"/>
  <c r="AE6" s="1"/>
  <c r="AS6" s="1"/>
  <c r="BG6" s="1"/>
  <c r="BU6" s="1"/>
  <c r="C5"/>
  <c r="Q5" s="1"/>
  <c r="AE5" s="1"/>
  <c r="AS5" s="1"/>
  <c r="BG5" s="1"/>
  <c r="BU5" s="1"/>
  <c r="AE4"/>
  <c r="AS4" s="1"/>
  <c r="BG4" s="1"/>
  <c r="BU4" s="1"/>
  <c r="Q4"/>
  <c r="O3"/>
  <c r="AC3" s="1"/>
  <c r="AQ3" s="1"/>
  <c r="BE3" s="1"/>
  <c r="BS3" s="1"/>
  <c r="AC2"/>
  <c r="AQ2" s="1"/>
  <c r="BE2" s="1"/>
  <c r="BS2" s="1"/>
  <c r="O2"/>
  <c r="O1"/>
  <c r="AC1" s="1"/>
  <c r="AQ1" s="1"/>
  <c r="BE1" s="1"/>
  <c r="BS1" s="1"/>
  <c r="N15" i="2" l="1"/>
  <c r="AP15"/>
  <c r="BR15"/>
  <c r="CT15"/>
  <c r="N20"/>
  <c r="AP20"/>
  <c r="BR20"/>
  <c r="CT20"/>
  <c r="AB15"/>
  <c r="BD15"/>
  <c r="CF15"/>
  <c r="DH15"/>
  <c r="AB20"/>
  <c r="BD20"/>
  <c r="CF20"/>
  <c r="DH20"/>
  <c r="AQ10" i="1"/>
  <c r="CU10"/>
  <c r="EY10"/>
  <c r="AB13"/>
  <c r="AO13"/>
  <c r="BD13"/>
  <c r="CF13"/>
  <c r="CS13"/>
  <c r="DH13"/>
  <c r="EJ13"/>
  <c r="EW13"/>
  <c r="FL13"/>
  <c r="O10"/>
  <c r="BS10"/>
  <c r="P40"/>
  <c r="R40"/>
  <c r="T40"/>
  <c r="V40"/>
  <c r="X40"/>
  <c r="Z40"/>
  <c r="AE40"/>
  <c r="AG40"/>
  <c r="AI40"/>
  <c r="AK40"/>
  <c r="AM40"/>
  <c r="AR40"/>
  <c r="AT40"/>
  <c r="AV40"/>
  <c r="AX40"/>
  <c r="AZ40"/>
  <c r="BB40"/>
  <c r="BT40"/>
  <c r="BV40"/>
  <c r="BX40"/>
  <c r="BZ40"/>
  <c r="CB40"/>
  <c r="CD40"/>
  <c r="CI40"/>
  <c r="CK40"/>
  <c r="CM40"/>
  <c r="CO40"/>
  <c r="CQ40"/>
  <c r="CV40"/>
  <c r="CX40"/>
  <c r="CZ40"/>
  <c r="DB40"/>
  <c r="DD40"/>
  <c r="DF40"/>
  <c r="DX40"/>
  <c r="DZ40"/>
  <c r="EB40"/>
  <c r="ED40"/>
  <c r="EF40"/>
  <c r="EH40"/>
  <c r="EM40"/>
  <c r="EO40"/>
  <c r="EQ40"/>
  <c r="ES40"/>
  <c r="EU40"/>
  <c r="EZ40"/>
  <c r="FB40"/>
  <c r="FD40"/>
  <c r="FF40"/>
  <c r="FH40"/>
  <c r="FJ40"/>
  <c r="AB10" i="2"/>
  <c r="BD10"/>
  <c r="CF10"/>
  <c r="DH10"/>
  <c r="AB11"/>
  <c r="BD11"/>
  <c r="CF11"/>
  <c r="DH11"/>
  <c r="AB12"/>
  <c r="BD12"/>
  <c r="CF12"/>
  <c r="DH12"/>
  <c r="AB16"/>
  <c r="BD16"/>
  <c r="CF16"/>
  <c r="DH16"/>
  <c r="AB17"/>
  <c r="BD17"/>
  <c r="CF17"/>
  <c r="DH17"/>
  <c r="AB21"/>
  <c r="BD21"/>
  <c r="CF21"/>
  <c r="DH21"/>
  <c r="AB22"/>
  <c r="BD22"/>
  <c r="CF22"/>
  <c r="DH22"/>
  <c r="AB26"/>
  <c r="BD26"/>
  <c r="CF26"/>
  <c r="DH26"/>
  <c r="P13"/>
  <c r="R13"/>
  <c r="T13"/>
  <c r="V13"/>
  <c r="X13"/>
  <c r="Z13"/>
  <c r="AR13"/>
  <c r="AT13"/>
  <c r="AV13"/>
  <c r="AX13"/>
  <c r="AZ13"/>
  <c r="BB13"/>
  <c r="BT13"/>
  <c r="BV13"/>
  <c r="BX13"/>
  <c r="BZ13"/>
  <c r="CB13"/>
  <c r="CD13"/>
  <c r="CV13"/>
  <c r="CX13"/>
  <c r="CZ13"/>
  <c r="DB13"/>
  <c r="M10"/>
  <c r="N10"/>
  <c r="AO10"/>
  <c r="AP10"/>
  <c r="BQ10"/>
  <c r="BR10"/>
  <c r="CS10"/>
  <c r="CT10"/>
  <c r="N11"/>
  <c r="AA11"/>
  <c r="AP11"/>
  <c r="BC11"/>
  <c r="BR11"/>
  <c r="CE11"/>
  <c r="CT11"/>
  <c r="DG11"/>
  <c r="M12"/>
  <c r="N12"/>
  <c r="AO12"/>
  <c r="AP12"/>
  <c r="BQ12"/>
  <c r="BR12"/>
  <c r="CS12"/>
  <c r="CT12"/>
  <c r="N14"/>
  <c r="Q18"/>
  <c r="S18"/>
  <c r="U18"/>
  <c r="W18"/>
  <c r="Y18"/>
  <c r="AP14"/>
  <c r="BC14"/>
  <c r="AU18"/>
  <c r="AW18"/>
  <c r="AY18"/>
  <c r="BA18"/>
  <c r="BR14"/>
  <c r="BU18"/>
  <c r="BW18"/>
  <c r="BY18"/>
  <c r="CA18"/>
  <c r="CC18"/>
  <c r="CT14"/>
  <c r="DG14"/>
  <c r="CY18"/>
  <c r="DA18"/>
  <c r="DC18"/>
  <c r="DE18"/>
  <c r="M15"/>
  <c r="F18"/>
  <c r="J18"/>
  <c r="AA15"/>
  <c r="AO15"/>
  <c r="AF18"/>
  <c r="AJ18"/>
  <c r="AN18"/>
  <c r="BC15"/>
  <c r="BQ15"/>
  <c r="BJ18"/>
  <c r="BN18"/>
  <c r="CE15"/>
  <c r="CS15"/>
  <c r="CJ18"/>
  <c r="CN18"/>
  <c r="CR18"/>
  <c r="DG15"/>
  <c r="AA16"/>
  <c r="BC16"/>
  <c r="CE16"/>
  <c r="DG16"/>
  <c r="M17"/>
  <c r="D18"/>
  <c r="H18"/>
  <c r="L18"/>
  <c r="AO17"/>
  <c r="AP17"/>
  <c r="AH18"/>
  <c r="AL18"/>
  <c r="BQ17"/>
  <c r="BH18"/>
  <c r="BL18"/>
  <c r="BP18"/>
  <c r="CS17"/>
  <c r="CT17"/>
  <c r="CL18"/>
  <c r="CP18"/>
  <c r="N19"/>
  <c r="Q23"/>
  <c r="S23"/>
  <c r="U23"/>
  <c r="W23"/>
  <c r="Y23"/>
  <c r="AP19"/>
  <c r="BC19"/>
  <c r="AU23"/>
  <c r="AW23"/>
  <c r="AY23"/>
  <c r="BA23"/>
  <c r="BR19"/>
  <c r="BU23"/>
  <c r="BW23"/>
  <c r="BY23"/>
  <c r="CA23"/>
  <c r="CC23"/>
  <c r="CT19"/>
  <c r="DG19"/>
  <c r="CY23"/>
  <c r="DA23"/>
  <c r="DC23"/>
  <c r="DE23"/>
  <c r="M20"/>
  <c r="D23"/>
  <c r="F23"/>
  <c r="H23"/>
  <c r="J23"/>
  <c r="L23"/>
  <c r="AA20"/>
  <c r="AO20"/>
  <c r="AF23"/>
  <c r="AH23"/>
  <c r="AJ23"/>
  <c r="AL23"/>
  <c r="AN23"/>
  <c r="BC20"/>
  <c r="BQ20"/>
  <c r="BH23"/>
  <c r="BJ23"/>
  <c r="BL23"/>
  <c r="BN23"/>
  <c r="BP23"/>
  <c r="CE20"/>
  <c r="CS20"/>
  <c r="CJ23"/>
  <c r="CL23"/>
  <c r="AB27"/>
  <c r="BD27"/>
  <c r="CF27"/>
  <c r="DH27"/>
  <c r="AB28"/>
  <c r="BD28"/>
  <c r="CF28"/>
  <c r="DH28"/>
  <c r="AB31"/>
  <c r="BD31"/>
  <c r="CF31"/>
  <c r="DH31"/>
  <c r="AB32"/>
  <c r="BD32"/>
  <c r="CF32"/>
  <c r="DH32"/>
  <c r="AB33"/>
  <c r="BD33"/>
  <c r="CF33"/>
  <c r="DH33"/>
  <c r="AB36"/>
  <c r="CF36"/>
  <c r="DH36"/>
  <c r="AB37"/>
  <c r="BD37"/>
  <c r="CF37"/>
  <c r="DH37"/>
  <c r="AB38"/>
  <c r="BD38"/>
  <c r="CF38"/>
  <c r="DH38"/>
  <c r="AB42"/>
  <c r="BD42"/>
  <c r="CF42"/>
  <c r="DH42"/>
  <c r="AB43"/>
  <c r="BD43"/>
  <c r="CF43"/>
  <c r="DH43"/>
  <c r="AB44"/>
  <c r="BD44"/>
  <c r="CF44"/>
  <c r="DH44"/>
  <c r="AB47"/>
  <c r="BD47"/>
  <c r="CF47"/>
  <c r="DH47"/>
  <c r="AB48"/>
  <c r="BD48"/>
  <c r="CF48"/>
  <c r="DH48"/>
  <c r="AB49"/>
  <c r="BD49"/>
  <c r="CF49"/>
  <c r="DH49"/>
  <c r="AB52"/>
  <c r="BD52"/>
  <c r="CF52"/>
  <c r="DH52"/>
  <c r="AB53"/>
  <c r="BD53"/>
  <c r="CF53"/>
  <c r="DH53"/>
  <c r="AB54"/>
  <c r="BD54"/>
  <c r="CF54"/>
  <c r="DH54"/>
  <c r="AB58"/>
  <c r="BD58"/>
  <c r="CF58"/>
  <c r="DH58"/>
  <c r="AB59"/>
  <c r="BD59"/>
  <c r="CF59"/>
  <c r="DH59"/>
  <c r="AB60"/>
  <c r="BD60"/>
  <c r="CF60"/>
  <c r="DH60"/>
  <c r="AB63"/>
  <c r="BD63"/>
  <c r="CF63"/>
  <c r="DH63"/>
  <c r="AB64"/>
  <c r="BD64"/>
  <c r="CF64"/>
  <c r="DH64"/>
  <c r="AB65"/>
  <c r="BD65"/>
  <c r="CF65"/>
  <c r="DH65"/>
  <c r="AB68"/>
  <c r="BD68"/>
  <c r="CF68"/>
  <c r="DH68"/>
  <c r="AB69"/>
  <c r="BD69"/>
  <c r="CF69"/>
  <c r="DH69"/>
  <c r="AB70"/>
  <c r="BD70"/>
  <c r="CF70"/>
  <c r="DH70"/>
  <c r="CN23"/>
  <c r="CP23"/>
  <c r="CR23"/>
  <c r="DG20"/>
  <c r="AA21"/>
  <c r="BC21"/>
  <c r="CE21"/>
  <c r="DG21"/>
  <c r="M22"/>
  <c r="N22"/>
  <c r="AO22"/>
  <c r="AP22"/>
  <c r="BQ22"/>
  <c r="BR22"/>
  <c r="CS22"/>
  <c r="CT22"/>
  <c r="N25"/>
  <c r="AP25"/>
  <c r="BR25"/>
  <c r="CT25"/>
  <c r="M26"/>
  <c r="D29"/>
  <c r="F29"/>
  <c r="H29"/>
  <c r="J29"/>
  <c r="L29"/>
  <c r="AO26"/>
  <c r="AF29"/>
  <c r="AH29"/>
  <c r="AJ29"/>
  <c r="AL29"/>
  <c r="AN29"/>
  <c r="BQ26"/>
  <c r="BH29"/>
  <c r="BJ29"/>
  <c r="BJ40" s="1"/>
  <c r="BL29"/>
  <c r="BL40" s="1"/>
  <c r="BN29"/>
  <c r="BN40" s="1"/>
  <c r="BP29"/>
  <c r="BP40" s="1"/>
  <c r="CS26"/>
  <c r="CJ29"/>
  <c r="CL29"/>
  <c r="CL40" s="1"/>
  <c r="CN29"/>
  <c r="CN40" s="1"/>
  <c r="CP29"/>
  <c r="CP40" s="1"/>
  <c r="CR29"/>
  <c r="CR40" s="1"/>
  <c r="N27"/>
  <c r="AA27"/>
  <c r="AP27"/>
  <c r="BC27"/>
  <c r="BR27"/>
  <c r="CE27"/>
  <c r="CT27"/>
  <c r="DG27"/>
  <c r="M28"/>
  <c r="N28"/>
  <c r="AO28"/>
  <c r="AP28"/>
  <c r="BQ28"/>
  <c r="BR28"/>
  <c r="CS28"/>
  <c r="CT28"/>
  <c r="N30"/>
  <c r="AP30"/>
  <c r="BR30"/>
  <c r="CT30"/>
  <c r="M31"/>
  <c r="N31"/>
  <c r="AO31"/>
  <c r="AP31"/>
  <c r="BQ31"/>
  <c r="BR31"/>
  <c r="CS31"/>
  <c r="CT31"/>
  <c r="N32"/>
  <c r="AA32"/>
  <c r="AP32"/>
  <c r="BC32"/>
  <c r="BR32"/>
  <c r="CE32"/>
  <c r="CT32"/>
  <c r="DG32"/>
  <c r="M33"/>
  <c r="N33"/>
  <c r="AO33"/>
  <c r="AP33"/>
  <c r="BQ33"/>
  <c r="BR33"/>
  <c r="CS33"/>
  <c r="CT33"/>
  <c r="M36"/>
  <c r="N36"/>
  <c r="AO36"/>
  <c r="AP36"/>
  <c r="BQ36"/>
  <c r="BR36"/>
  <c r="CS36"/>
  <c r="CT36"/>
  <c r="N37"/>
  <c r="AA37"/>
  <c r="AP37"/>
  <c r="BC37"/>
  <c r="BR37"/>
  <c r="CE37"/>
  <c r="CT37"/>
  <c r="DG37"/>
  <c r="M38"/>
  <c r="N38"/>
  <c r="AO38"/>
  <c r="AP38"/>
  <c r="BQ38"/>
  <c r="BR38"/>
  <c r="CS38"/>
  <c r="CT38"/>
  <c r="M42"/>
  <c r="N42"/>
  <c r="AO42"/>
  <c r="AP42"/>
  <c r="BQ42"/>
  <c r="BR42"/>
  <c r="CS42"/>
  <c r="CT42"/>
  <c r="N43"/>
  <c r="AA43"/>
  <c r="AP43"/>
  <c r="BC43"/>
  <c r="BR43"/>
  <c r="CE43"/>
  <c r="CT43"/>
  <c r="DG43"/>
  <c r="M44"/>
  <c r="N44"/>
  <c r="AO44"/>
  <c r="AP44"/>
  <c r="BQ44"/>
  <c r="BR44"/>
  <c r="CS44"/>
  <c r="CT44"/>
  <c r="M47"/>
  <c r="N47"/>
  <c r="AO47"/>
  <c r="AP47"/>
  <c r="BQ47"/>
  <c r="BR47"/>
  <c r="CS47"/>
  <c r="CT47"/>
  <c r="N48"/>
  <c r="AA48"/>
  <c r="AP48"/>
  <c r="BC48"/>
  <c r="BR48"/>
  <c r="CE48"/>
  <c r="CT48"/>
  <c r="DG48"/>
  <c r="M49"/>
  <c r="N49"/>
  <c r="AO49"/>
  <c r="AP49"/>
  <c r="BQ49"/>
  <c r="BR49"/>
  <c r="CS49"/>
  <c r="CT49"/>
  <c r="DG51"/>
  <c r="M52"/>
  <c r="N52"/>
  <c r="AO52"/>
  <c r="AP52"/>
  <c r="BQ52"/>
  <c r="BR52"/>
  <c r="CS52"/>
  <c r="CT52"/>
  <c r="N53"/>
  <c r="AA53"/>
  <c r="AP53"/>
  <c r="BC53"/>
  <c r="BR53"/>
  <c r="CE53"/>
  <c r="CT53"/>
  <c r="DG53"/>
  <c r="M54"/>
  <c r="N54"/>
  <c r="AO54"/>
  <c r="AP54"/>
  <c r="BQ54"/>
  <c r="BR54"/>
  <c r="CS54"/>
  <c r="CT54"/>
  <c r="M58"/>
  <c r="N58"/>
  <c r="AO58"/>
  <c r="AP58"/>
  <c r="BQ58"/>
  <c r="BR58"/>
  <c r="CS58"/>
  <c r="CT58"/>
  <c r="N59"/>
  <c r="AA59"/>
  <c r="AP59"/>
  <c r="BC59"/>
  <c r="BR59"/>
  <c r="CE59"/>
  <c r="CT59"/>
  <c r="DG59"/>
  <c r="M60"/>
  <c r="N60"/>
  <c r="AO60"/>
  <c r="AP60"/>
  <c r="BQ60"/>
  <c r="BR60"/>
  <c r="CS60"/>
  <c r="CT60"/>
  <c r="M63"/>
  <c r="N63"/>
  <c r="AO63"/>
  <c r="AP63"/>
  <c r="BQ63"/>
  <c r="BR63"/>
  <c r="CS63"/>
  <c r="CT63"/>
  <c r="N64"/>
  <c r="AA64"/>
  <c r="AP64"/>
  <c r="BC64"/>
  <c r="BR64"/>
  <c r="CE64"/>
  <c r="CT64"/>
  <c r="DG64"/>
  <c r="M65"/>
  <c r="N65"/>
  <c r="AO65"/>
  <c r="AP65"/>
  <c r="BQ65"/>
  <c r="BR65"/>
  <c r="CS65"/>
  <c r="CT65"/>
  <c r="N68"/>
  <c r="AA68"/>
  <c r="AP68"/>
  <c r="BC68"/>
  <c r="BR68"/>
  <c r="CE68"/>
  <c r="CT68"/>
  <c r="DG68"/>
  <c r="M69"/>
  <c r="N69"/>
  <c r="AO69"/>
  <c r="AP69"/>
  <c r="BQ69"/>
  <c r="BR69"/>
  <c r="CS69"/>
  <c r="CT69"/>
  <c r="N70"/>
  <c r="AA70"/>
  <c r="AP70"/>
  <c r="BC70"/>
  <c r="BR70"/>
  <c r="CE70"/>
  <c r="CT70"/>
  <c r="A3"/>
  <c r="O3" s="1"/>
  <c r="AC3" s="1"/>
  <c r="AQ3" s="1"/>
  <c r="BE3" s="1"/>
  <c r="BS3" s="1"/>
  <c r="CG3" s="1"/>
  <c r="CU3" s="1"/>
  <c r="CG3" i="1"/>
  <c r="CU3" s="1"/>
  <c r="DI3" s="1"/>
  <c r="DW3" s="1"/>
  <c r="EK3" s="1"/>
  <c r="EY3" s="1"/>
  <c r="C4" i="2"/>
  <c r="Q4" s="1"/>
  <c r="AE4" s="1"/>
  <c r="AS4" s="1"/>
  <c r="BG4" s="1"/>
  <c r="BU4" s="1"/>
  <c r="CI4" s="1"/>
  <c r="CW4" s="1"/>
  <c r="CI4" i="1"/>
  <c r="CW4" s="1"/>
  <c r="DK4" s="1"/>
  <c r="DY4" s="1"/>
  <c r="EM4" s="1"/>
  <c r="FA4" s="1"/>
  <c r="C6" i="2"/>
  <c r="Q6" s="1"/>
  <c r="AE6" s="1"/>
  <c r="AS6" s="1"/>
  <c r="BG6" s="1"/>
  <c r="BU6" s="1"/>
  <c r="CI6" s="1"/>
  <c r="CW6" s="1"/>
  <c r="CI6" i="1"/>
  <c r="CW6" s="1"/>
  <c r="DK6" s="1"/>
  <c r="DY6" s="1"/>
  <c r="EM6" s="1"/>
  <c r="FA6" s="1"/>
  <c r="M73"/>
  <c r="M24"/>
  <c r="AB73"/>
  <c r="AB24"/>
  <c r="AO73"/>
  <c r="AO24"/>
  <c r="BD73"/>
  <c r="BD24"/>
  <c r="BQ73"/>
  <c r="BQ24"/>
  <c r="CF73"/>
  <c r="CF24"/>
  <c r="CS73"/>
  <c r="CS24"/>
  <c r="DH73"/>
  <c r="DH24"/>
  <c r="DU73"/>
  <c r="DU24"/>
  <c r="EJ73"/>
  <c r="EJ24"/>
  <c r="EW73"/>
  <c r="EW24"/>
  <c r="FL73"/>
  <c r="FL24"/>
  <c r="A1" i="2"/>
  <c r="O1" s="1"/>
  <c r="AC1" s="1"/>
  <c r="AQ1" s="1"/>
  <c r="BE1" s="1"/>
  <c r="BS1" s="1"/>
  <c r="CG1" s="1"/>
  <c r="CU1" s="1"/>
  <c r="CG1" i="1"/>
  <c r="CU1" s="1"/>
  <c r="DI1" s="1"/>
  <c r="DW1" s="1"/>
  <c r="EK1" s="1"/>
  <c r="EY1" s="1"/>
  <c r="A2" i="2"/>
  <c r="O2" s="1"/>
  <c r="AC2" s="1"/>
  <c r="AQ2" s="1"/>
  <c r="BE2" s="1"/>
  <c r="BS2" s="1"/>
  <c r="CG2" s="1"/>
  <c r="CU2" s="1"/>
  <c r="CG2" i="1"/>
  <c r="CU2" s="1"/>
  <c r="DI2" s="1"/>
  <c r="DW2" s="1"/>
  <c r="EK2" s="1"/>
  <c r="EY2" s="1"/>
  <c r="C5" i="2"/>
  <c r="Q5" s="1"/>
  <c r="AE5" s="1"/>
  <c r="AS5" s="1"/>
  <c r="BG5" s="1"/>
  <c r="BU5" s="1"/>
  <c r="CI5" s="1"/>
  <c r="CW5" s="1"/>
  <c r="CI5" i="1"/>
  <c r="CW5" s="1"/>
  <c r="DK5" s="1"/>
  <c r="DY5" s="1"/>
  <c r="EM5" s="1"/>
  <c r="FA5" s="1"/>
  <c r="N73"/>
  <c r="N24"/>
  <c r="AA73"/>
  <c r="AA24"/>
  <c r="AP73"/>
  <c r="AP24"/>
  <c r="BC73"/>
  <c r="BC24"/>
  <c r="BR73"/>
  <c r="BR24"/>
  <c r="CE73"/>
  <c r="CE24"/>
  <c r="CT73"/>
  <c r="CT24"/>
  <c r="DG73"/>
  <c r="DG24"/>
  <c r="DV73"/>
  <c r="DV24"/>
  <c r="EI73"/>
  <c r="EI24"/>
  <c r="EX73"/>
  <c r="EX24"/>
  <c r="FK73"/>
  <c r="FK24"/>
  <c r="DK10" i="2"/>
  <c r="CU10"/>
  <c r="CG10"/>
  <c r="BS10"/>
  <c r="BE10"/>
  <c r="AQ10"/>
  <c r="AC10"/>
  <c r="O10"/>
  <c r="A10"/>
  <c r="DI9"/>
  <c r="M13"/>
  <c r="Q73"/>
  <c r="Q24"/>
  <c r="S73"/>
  <c r="S24"/>
  <c r="U73"/>
  <c r="U24"/>
  <c r="W73"/>
  <c r="W24"/>
  <c r="Y73"/>
  <c r="Y24"/>
  <c r="AU73"/>
  <c r="AU24"/>
  <c r="AW73"/>
  <c r="AW24"/>
  <c r="AY73"/>
  <c r="AY24"/>
  <c r="BA73"/>
  <c r="BA24"/>
  <c r="BU73"/>
  <c r="BU24"/>
  <c r="BW73"/>
  <c r="BW24"/>
  <c r="BY73"/>
  <c r="BY24"/>
  <c r="CA73"/>
  <c r="CA24"/>
  <c r="CC73"/>
  <c r="CC24"/>
  <c r="CY73"/>
  <c r="CY24"/>
  <c r="DA73"/>
  <c r="DA24"/>
  <c r="DC73"/>
  <c r="DC24"/>
  <c r="DE73"/>
  <c r="DE24"/>
  <c r="AC10" i="1"/>
  <c r="BE10"/>
  <c r="CG10"/>
  <c r="DI10"/>
  <c r="EK10"/>
  <c r="A11"/>
  <c r="B24"/>
  <c r="D24"/>
  <c r="F24"/>
  <c r="H24"/>
  <c r="J24"/>
  <c r="S24"/>
  <c r="W24"/>
  <c r="AF24"/>
  <c r="AJ24"/>
  <c r="AN24"/>
  <c r="AS24"/>
  <c r="AW24"/>
  <c r="BA24"/>
  <c r="BF24"/>
  <c r="BJ24"/>
  <c r="BN24"/>
  <c r="BW24"/>
  <c r="CA24"/>
  <c r="CJ24"/>
  <c r="CN24"/>
  <c r="CR24"/>
  <c r="CW24"/>
  <c r="DA24"/>
  <c r="DE24"/>
  <c r="DJ24"/>
  <c r="DN24"/>
  <c r="DR24"/>
  <c r="EA24"/>
  <c r="EE24"/>
  <c r="EN24"/>
  <c r="ER24"/>
  <c r="EV24"/>
  <c r="FA24"/>
  <c r="FE24"/>
  <c r="FI24"/>
  <c r="K73"/>
  <c r="K24"/>
  <c r="P73"/>
  <c r="P24"/>
  <c r="R73"/>
  <c r="R24"/>
  <c r="T73"/>
  <c r="T24"/>
  <c r="V73"/>
  <c r="V24"/>
  <c r="X73"/>
  <c r="X24"/>
  <c r="Z73"/>
  <c r="Z24"/>
  <c r="AE73"/>
  <c r="AE24"/>
  <c r="AG73"/>
  <c r="AG24"/>
  <c r="AI73"/>
  <c r="AI24"/>
  <c r="AK73"/>
  <c r="AK24"/>
  <c r="AM73"/>
  <c r="AM24"/>
  <c r="AR73"/>
  <c r="AR24"/>
  <c r="AT73"/>
  <c r="AT24"/>
  <c r="AV73"/>
  <c r="AV24"/>
  <c r="AX73"/>
  <c r="AX24"/>
  <c r="AZ73"/>
  <c r="AZ24"/>
  <c r="BB73"/>
  <c r="BB24"/>
  <c r="BG73"/>
  <c r="BG24"/>
  <c r="BI73"/>
  <c r="BI24"/>
  <c r="BK73"/>
  <c r="BK24"/>
  <c r="BM73"/>
  <c r="BM24"/>
  <c r="BO73"/>
  <c r="BO24"/>
  <c r="BT73"/>
  <c r="BT24"/>
  <c r="BV73"/>
  <c r="BV24"/>
  <c r="BX73"/>
  <c r="BX24"/>
  <c r="BZ73"/>
  <c r="BZ24"/>
  <c r="CB73"/>
  <c r="CB24"/>
  <c r="CD73"/>
  <c r="CD24"/>
  <c r="CI73"/>
  <c r="CI24"/>
  <c r="CK73"/>
  <c r="CK24"/>
  <c r="CM73"/>
  <c r="CM24"/>
  <c r="CO73"/>
  <c r="CO24"/>
  <c r="CQ73"/>
  <c r="CQ24"/>
  <c r="CV73"/>
  <c r="CV24"/>
  <c r="CX73"/>
  <c r="CX24"/>
  <c r="CZ73"/>
  <c r="CZ24"/>
  <c r="DB73"/>
  <c r="DB24"/>
  <c r="DD73"/>
  <c r="DD24"/>
  <c r="DF73"/>
  <c r="DF24"/>
  <c r="DK73"/>
  <c r="DK24"/>
  <c r="DM73"/>
  <c r="DM24"/>
  <c r="DO73"/>
  <c r="DO24"/>
  <c r="DQ73"/>
  <c r="DQ24"/>
  <c r="DS73"/>
  <c r="DS24"/>
  <c r="DX73"/>
  <c r="DX24"/>
  <c r="DZ73"/>
  <c r="DZ24"/>
  <c r="EB73"/>
  <c r="EB24"/>
  <c r="ED73"/>
  <c r="ED24"/>
  <c r="EF73"/>
  <c r="EF24"/>
  <c r="EH73"/>
  <c r="EH24"/>
  <c r="EM73"/>
  <c r="EM24"/>
  <c r="EO73"/>
  <c r="EO24"/>
  <c r="EQ73"/>
  <c r="EQ24"/>
  <c r="ES73"/>
  <c r="ES24"/>
  <c r="EU73"/>
  <c r="EU24"/>
  <c r="EZ73"/>
  <c r="EZ24"/>
  <c r="FB73"/>
  <c r="FB24"/>
  <c r="FD73"/>
  <c r="FD24"/>
  <c r="FF73"/>
  <c r="FF24"/>
  <c r="FH73"/>
  <c r="FH24"/>
  <c r="FJ73"/>
  <c r="FJ24"/>
  <c r="D24" i="2"/>
  <c r="F24"/>
  <c r="H24"/>
  <c r="J24"/>
  <c r="L24"/>
  <c r="AF24"/>
  <c r="AH24"/>
  <c r="AJ24"/>
  <c r="AL24"/>
  <c r="AN24"/>
  <c r="BH24"/>
  <c r="BJ73"/>
  <c r="BJ24"/>
  <c r="BL73"/>
  <c r="BL24"/>
  <c r="BN73"/>
  <c r="BN24"/>
  <c r="BP73"/>
  <c r="BP24"/>
  <c r="CJ24"/>
  <c r="CL73"/>
  <c r="CL24"/>
  <c r="CN73"/>
  <c r="CN24"/>
  <c r="CP73"/>
  <c r="CP24"/>
  <c r="CR73"/>
  <c r="CR24"/>
  <c r="C24" i="1"/>
  <c r="E24"/>
  <c r="G24"/>
  <c r="I24"/>
  <c r="L24"/>
  <c r="Q24"/>
  <c r="U24"/>
  <c r="Y24"/>
  <c r="AD24"/>
  <c r="AH24"/>
  <c r="AL24"/>
  <c r="AU24"/>
  <c r="AY24"/>
  <c r="BH24"/>
  <c r="BL24"/>
  <c r="BP24"/>
  <c r="BU24"/>
  <c r="BY24"/>
  <c r="CC24"/>
  <c r="CH24"/>
  <c r="CL24"/>
  <c r="CP24"/>
  <c r="CY24"/>
  <c r="DC24"/>
  <c r="DL24"/>
  <c r="DP24"/>
  <c r="DT24"/>
  <c r="DY24"/>
  <c r="EC24"/>
  <c r="EG24"/>
  <c r="EL24"/>
  <c r="EP24"/>
  <c r="ET24"/>
  <c r="FC24"/>
  <c r="FG24"/>
  <c r="N9" i="2"/>
  <c r="N13" s="1"/>
  <c r="AB9"/>
  <c r="AB13" s="1"/>
  <c r="AP9"/>
  <c r="AP13" s="1"/>
  <c r="BD9"/>
  <c r="BD13" s="1"/>
  <c r="BR9"/>
  <c r="BR13" s="1"/>
  <c r="CF9"/>
  <c r="CF13" s="1"/>
  <c r="CT9"/>
  <c r="CT13" s="1"/>
  <c r="DD13"/>
  <c r="DF13"/>
  <c r="DH9"/>
  <c r="DH13" s="1"/>
  <c r="C13"/>
  <c r="AE13"/>
  <c r="BG13"/>
  <c r="CI13"/>
  <c r="C18"/>
  <c r="E18"/>
  <c r="G18"/>
  <c r="I18"/>
  <c r="K18"/>
  <c r="M14"/>
  <c r="P18"/>
  <c r="P24" s="1"/>
  <c r="R18"/>
  <c r="R73" s="1"/>
  <c r="T18"/>
  <c r="T24" s="1"/>
  <c r="V18"/>
  <c r="V73" s="1"/>
  <c r="X18"/>
  <c r="X24" s="1"/>
  <c r="Z18"/>
  <c r="Z73" s="1"/>
  <c r="AE18"/>
  <c r="AG18"/>
  <c r="AI18"/>
  <c r="AK18"/>
  <c r="AM18"/>
  <c r="AO14"/>
  <c r="AO18" s="1"/>
  <c r="AR18"/>
  <c r="AR24" s="1"/>
  <c r="AT18"/>
  <c r="AT73" s="1"/>
  <c r="AV18"/>
  <c r="AV24" s="1"/>
  <c r="AX18"/>
  <c r="AX73" s="1"/>
  <c r="AZ18"/>
  <c r="AZ24" s="1"/>
  <c r="BB18"/>
  <c r="BB73" s="1"/>
  <c r="BG18"/>
  <c r="BI18"/>
  <c r="BK18"/>
  <c r="BM18"/>
  <c r="BO18"/>
  <c r="BQ14"/>
  <c r="BQ18" s="1"/>
  <c r="BT18"/>
  <c r="BT24" s="1"/>
  <c r="BV18"/>
  <c r="BV73" s="1"/>
  <c r="BX18"/>
  <c r="BX24" s="1"/>
  <c r="BZ18"/>
  <c r="BZ73" s="1"/>
  <c r="CB18"/>
  <c r="CB24" s="1"/>
  <c r="CD18"/>
  <c r="CD73" s="1"/>
  <c r="CI18"/>
  <c r="CK18"/>
  <c r="CM18"/>
  <c r="CO18"/>
  <c r="CQ18"/>
  <c r="CS14"/>
  <c r="CS18" s="1"/>
  <c r="CV18"/>
  <c r="CV24" s="1"/>
  <c r="CX18"/>
  <c r="CX73" s="1"/>
  <c r="CZ18"/>
  <c r="CZ24" s="1"/>
  <c r="DB18"/>
  <c r="DD18"/>
  <c r="N16"/>
  <c r="AP16"/>
  <c r="AP18" s="1"/>
  <c r="BR16"/>
  <c r="CT16"/>
  <c r="CT18" s="1"/>
  <c r="N17"/>
  <c r="BR17"/>
  <c r="B18"/>
  <c r="AS18"/>
  <c r="BF18"/>
  <c r="CW18"/>
  <c r="C23"/>
  <c r="E23"/>
  <c r="G23"/>
  <c r="I23"/>
  <c r="K23"/>
  <c r="M19"/>
  <c r="AE23"/>
  <c r="AG23"/>
  <c r="AI23"/>
  <c r="AK23"/>
  <c r="AM23"/>
  <c r="AO19"/>
  <c r="AO23" s="1"/>
  <c r="BG23"/>
  <c r="BI23"/>
  <c r="BK23"/>
  <c r="BM23"/>
  <c r="BO23"/>
  <c r="BQ19"/>
  <c r="BQ23" s="1"/>
  <c r="CI23"/>
  <c r="CK23"/>
  <c r="CM23"/>
  <c r="CO23"/>
  <c r="CQ23"/>
  <c r="CS19"/>
  <c r="CS23" s="1"/>
  <c r="N21"/>
  <c r="N23" s="1"/>
  <c r="AP21"/>
  <c r="AP23" s="1"/>
  <c r="BR21"/>
  <c r="BR23" s="1"/>
  <c r="CT21"/>
  <c r="CT23" s="1"/>
  <c r="B23"/>
  <c r="AS23"/>
  <c r="BF23"/>
  <c r="CW23"/>
  <c r="AA9"/>
  <c r="AA13" s="1"/>
  <c r="BC9"/>
  <c r="BC13" s="1"/>
  <c r="CE9"/>
  <c r="CE13" s="1"/>
  <c r="DG9"/>
  <c r="DG13" s="1"/>
  <c r="AA14"/>
  <c r="AA18" s="1"/>
  <c r="CE14"/>
  <c r="CE18" s="1"/>
  <c r="AD18"/>
  <c r="CH18"/>
  <c r="AA19"/>
  <c r="AA23" s="1"/>
  <c r="CE19"/>
  <c r="CE23" s="1"/>
  <c r="AD23"/>
  <c r="CH23"/>
  <c r="DI41"/>
  <c r="M45"/>
  <c r="DI46"/>
  <c r="M50"/>
  <c r="M55"/>
  <c r="M25"/>
  <c r="AA25"/>
  <c r="AA29" s="1"/>
  <c r="AO25"/>
  <c r="AO29" s="1"/>
  <c r="BC25"/>
  <c r="BC29" s="1"/>
  <c r="BQ25"/>
  <c r="BQ29" s="1"/>
  <c r="CE25"/>
  <c r="CE29" s="1"/>
  <c r="CS25"/>
  <c r="CS29" s="1"/>
  <c r="DG25"/>
  <c r="DG29" s="1"/>
  <c r="N26"/>
  <c r="N29" s="1"/>
  <c r="AP26"/>
  <c r="AP29" s="1"/>
  <c r="BR26"/>
  <c r="BR29" s="1"/>
  <c r="CT26"/>
  <c r="CT29" s="1"/>
  <c r="B29"/>
  <c r="AD29"/>
  <c r="BF29"/>
  <c r="BF40" s="1"/>
  <c r="CH29"/>
  <c r="CH40" s="1"/>
  <c r="M30"/>
  <c r="AA30"/>
  <c r="AA34" s="1"/>
  <c r="AO30"/>
  <c r="AO34" s="1"/>
  <c r="BC30"/>
  <c r="BC34" s="1"/>
  <c r="BQ30"/>
  <c r="BQ34" s="1"/>
  <c r="CE30"/>
  <c r="CE34" s="1"/>
  <c r="CS30"/>
  <c r="CS34" s="1"/>
  <c r="DG30"/>
  <c r="DG34" s="1"/>
  <c r="D34"/>
  <c r="AF34"/>
  <c r="BH34"/>
  <c r="BH73" s="1"/>
  <c r="CJ34"/>
  <c r="CJ73" s="1"/>
  <c r="M35"/>
  <c r="AO35"/>
  <c r="AO39" s="1"/>
  <c r="BQ35"/>
  <c r="BQ39" s="1"/>
  <c r="CS35"/>
  <c r="CS39" s="1"/>
  <c r="BD36"/>
  <c r="AB14"/>
  <c r="AB18" s="1"/>
  <c r="BD14"/>
  <c r="BD18" s="1"/>
  <c r="CF14"/>
  <c r="CF18" s="1"/>
  <c r="DH14"/>
  <c r="DH18" s="1"/>
  <c r="AB19"/>
  <c r="AB23" s="1"/>
  <c r="BD19"/>
  <c r="BD23" s="1"/>
  <c r="CF19"/>
  <c r="CF23" s="1"/>
  <c r="DH19"/>
  <c r="DH23" s="1"/>
  <c r="AB25"/>
  <c r="AB29" s="1"/>
  <c r="BD25"/>
  <c r="BD29" s="1"/>
  <c r="CF25"/>
  <c r="CF29" s="1"/>
  <c r="DH25"/>
  <c r="DH29" s="1"/>
  <c r="AB30"/>
  <c r="AB34" s="1"/>
  <c r="BD30"/>
  <c r="BD34" s="1"/>
  <c r="CF30"/>
  <c r="CF34" s="1"/>
  <c r="DB34"/>
  <c r="DB40" s="1"/>
  <c r="DD34"/>
  <c r="DD40" s="1"/>
  <c r="DF34"/>
  <c r="DF40" s="1"/>
  <c r="DH30"/>
  <c r="DH34" s="1"/>
  <c r="B39"/>
  <c r="D39"/>
  <c r="F39"/>
  <c r="F73" s="1"/>
  <c r="H39"/>
  <c r="H73" s="1"/>
  <c r="J39"/>
  <c r="J73" s="1"/>
  <c r="L39"/>
  <c r="L73" s="1"/>
  <c r="AA35"/>
  <c r="AA39" s="1"/>
  <c r="AD39"/>
  <c r="AF39"/>
  <c r="AH39"/>
  <c r="AH73" s="1"/>
  <c r="AJ39"/>
  <c r="AJ73" s="1"/>
  <c r="AL39"/>
  <c r="AL73" s="1"/>
  <c r="AN39"/>
  <c r="AN73" s="1"/>
  <c r="BC35"/>
  <c r="BC39" s="1"/>
  <c r="CE35"/>
  <c r="CE39" s="1"/>
  <c r="DG35"/>
  <c r="DG39" s="1"/>
  <c r="M66"/>
  <c r="N35"/>
  <c r="N39" s="1"/>
  <c r="AB35"/>
  <c r="AB39" s="1"/>
  <c r="AP35"/>
  <c r="AP39" s="1"/>
  <c r="BD35"/>
  <c r="BD39" s="1"/>
  <c r="BR35"/>
  <c r="BR39" s="1"/>
  <c r="CF35"/>
  <c r="CF39" s="1"/>
  <c r="CT35"/>
  <c r="CT39" s="1"/>
  <c r="DH35"/>
  <c r="DH39" s="1"/>
  <c r="N41"/>
  <c r="N45" s="1"/>
  <c r="AB41"/>
  <c r="AB45" s="1"/>
  <c r="AP41"/>
  <c r="AP45" s="1"/>
  <c r="BD41"/>
  <c r="BD45" s="1"/>
  <c r="BR41"/>
  <c r="BR45" s="1"/>
  <c r="CF41"/>
  <c r="CF45" s="1"/>
  <c r="CT41"/>
  <c r="CT45" s="1"/>
  <c r="DH41"/>
  <c r="DH45" s="1"/>
  <c r="C45"/>
  <c r="AE45"/>
  <c r="BG45"/>
  <c r="CI45"/>
  <c r="N46"/>
  <c r="N50" s="1"/>
  <c r="AB46"/>
  <c r="AB50" s="1"/>
  <c r="AP46"/>
  <c r="AP50" s="1"/>
  <c r="BD46"/>
  <c r="BD50" s="1"/>
  <c r="BR46"/>
  <c r="BR50" s="1"/>
  <c r="CF46"/>
  <c r="CF50" s="1"/>
  <c r="CT46"/>
  <c r="CT50" s="1"/>
  <c r="DH46"/>
  <c r="DH50" s="1"/>
  <c r="C50"/>
  <c r="AE50"/>
  <c r="BG50"/>
  <c r="CI50"/>
  <c r="N51"/>
  <c r="N55" s="1"/>
  <c r="AB51"/>
  <c r="AB55" s="1"/>
  <c r="AP51"/>
  <c r="AP55" s="1"/>
  <c r="BD51"/>
  <c r="BD55" s="1"/>
  <c r="BR51"/>
  <c r="BR55" s="1"/>
  <c r="CF51"/>
  <c r="CF55" s="1"/>
  <c r="CT51"/>
  <c r="CT55" s="1"/>
  <c r="DH51"/>
  <c r="DH55" s="1"/>
  <c r="C55"/>
  <c r="AE55"/>
  <c r="BG55"/>
  <c r="CW55"/>
  <c r="CW56" s="1"/>
  <c r="M57"/>
  <c r="AO57"/>
  <c r="AO61" s="1"/>
  <c r="AS61"/>
  <c r="AS72" s="1"/>
  <c r="BC57"/>
  <c r="BC61" s="1"/>
  <c r="AA41"/>
  <c r="AA45" s="1"/>
  <c r="BC41"/>
  <c r="BC45" s="1"/>
  <c r="CE41"/>
  <c r="CE45" s="1"/>
  <c r="DG41"/>
  <c r="DG45" s="1"/>
  <c r="AA46"/>
  <c r="AA50" s="1"/>
  <c r="BC46"/>
  <c r="BC50" s="1"/>
  <c r="CE46"/>
  <c r="CE50" s="1"/>
  <c r="DG46"/>
  <c r="DG50" s="1"/>
  <c r="AA51"/>
  <c r="AA55" s="1"/>
  <c r="BC51"/>
  <c r="BC55" s="1"/>
  <c r="CE51"/>
  <c r="CE55" s="1"/>
  <c r="CS51"/>
  <c r="CS55" s="1"/>
  <c r="AA57"/>
  <c r="AA61" s="1"/>
  <c r="N57"/>
  <c r="N61" s="1"/>
  <c r="AB57"/>
  <c r="AB61" s="1"/>
  <c r="AP57"/>
  <c r="AP61" s="1"/>
  <c r="BD57"/>
  <c r="BD61" s="1"/>
  <c r="BR57"/>
  <c r="BR61" s="1"/>
  <c r="CF57"/>
  <c r="CF61" s="1"/>
  <c r="CT57"/>
  <c r="CT61" s="1"/>
  <c r="DH57"/>
  <c r="DH61" s="1"/>
  <c r="BG61"/>
  <c r="CI61"/>
  <c r="CI72" s="1"/>
  <c r="N62"/>
  <c r="N66" s="1"/>
  <c r="AB62"/>
  <c r="AB66" s="1"/>
  <c r="AP62"/>
  <c r="AP66" s="1"/>
  <c r="BD62"/>
  <c r="BD66" s="1"/>
  <c r="BR62"/>
  <c r="BR66" s="1"/>
  <c r="CF62"/>
  <c r="CF66" s="1"/>
  <c r="CT62"/>
  <c r="CT66" s="1"/>
  <c r="DH62"/>
  <c r="DH66" s="1"/>
  <c r="C66"/>
  <c r="C72" s="1"/>
  <c r="BG66"/>
  <c r="AA71"/>
  <c r="BC71"/>
  <c r="CE71"/>
  <c r="DG71"/>
  <c r="CE57"/>
  <c r="CE61" s="1"/>
  <c r="DG57"/>
  <c r="DG61" s="1"/>
  <c r="AA62"/>
  <c r="AA66" s="1"/>
  <c r="AO62"/>
  <c r="AO66" s="1"/>
  <c r="BC62"/>
  <c r="BC66" s="1"/>
  <c r="CE62"/>
  <c r="CE66" s="1"/>
  <c r="CS62"/>
  <c r="CS66" s="1"/>
  <c r="DG62"/>
  <c r="DG66" s="1"/>
  <c r="N67"/>
  <c r="N71" s="1"/>
  <c r="AB67"/>
  <c r="AB71" s="1"/>
  <c r="AP67"/>
  <c r="AP71" s="1"/>
  <c r="BD67"/>
  <c r="BD71" s="1"/>
  <c r="BR67"/>
  <c r="BR71" s="1"/>
  <c r="CF67"/>
  <c r="CF71" s="1"/>
  <c r="CT67"/>
  <c r="CT71" s="1"/>
  <c r="DH67"/>
  <c r="DH71" s="1"/>
  <c r="P71"/>
  <c r="P73" s="1"/>
  <c r="AR71"/>
  <c r="AR73" s="1"/>
  <c r="BT71"/>
  <c r="BT73" s="1"/>
  <c r="CV71"/>
  <c r="CV73" s="1"/>
  <c r="M67"/>
  <c r="AO67"/>
  <c r="AO71" s="1"/>
  <c r="BQ67"/>
  <c r="BQ71" s="1"/>
  <c r="CS67"/>
  <c r="CS71" s="1"/>
  <c r="CS50" l="1"/>
  <c r="BQ50"/>
  <c r="AO50"/>
  <c r="CS45"/>
  <c r="BQ45"/>
  <c r="AO45"/>
  <c r="D40"/>
  <c r="AF73"/>
  <c r="CQ73"/>
  <c r="CM73"/>
  <c r="BO73"/>
  <c r="BK73"/>
  <c r="AM73"/>
  <c r="AI73"/>
  <c r="K73"/>
  <c r="G73"/>
  <c r="BQ66"/>
  <c r="CS61"/>
  <c r="BQ61"/>
  <c r="BQ55"/>
  <c r="AO55"/>
  <c r="CS13"/>
  <c r="BQ13"/>
  <c r="AO13"/>
  <c r="CS56"/>
  <c r="BQ56"/>
  <c r="AO56"/>
  <c r="CH73"/>
  <c r="CW73"/>
  <c r="AS73"/>
  <c r="CZ73"/>
  <c r="CB73"/>
  <c r="AV73"/>
  <c r="X73"/>
  <c r="DG55"/>
  <c r="DI49"/>
  <c r="DI47"/>
  <c r="DI44"/>
  <c r="DI42"/>
  <c r="DI38"/>
  <c r="DI36"/>
  <c r="DI33"/>
  <c r="DI31"/>
  <c r="BR34"/>
  <c r="BR40" s="1"/>
  <c r="N34"/>
  <c r="DI28"/>
  <c r="DI26"/>
  <c r="DI22"/>
  <c r="DI20"/>
  <c r="DI17"/>
  <c r="DI15"/>
  <c r="DI12"/>
  <c r="DI10"/>
  <c r="AO72"/>
  <c r="BQ72"/>
  <c r="CS72"/>
  <c r="CE72"/>
  <c r="D73"/>
  <c r="N40"/>
  <c r="BH40"/>
  <c r="AD73"/>
  <c r="BF73"/>
  <c r="B73"/>
  <c r="BR18"/>
  <c r="N18"/>
  <c r="DB73"/>
  <c r="CS73"/>
  <c r="CO73"/>
  <c r="CK73"/>
  <c r="BQ73"/>
  <c r="BM73"/>
  <c r="BI73"/>
  <c r="AO73"/>
  <c r="AK73"/>
  <c r="AG73"/>
  <c r="I73"/>
  <c r="E73"/>
  <c r="BX73"/>
  <c r="AZ73"/>
  <c r="T73"/>
  <c r="DJ9"/>
  <c r="DI69"/>
  <c r="DI65"/>
  <c r="DI63"/>
  <c r="DI60"/>
  <c r="DI58"/>
  <c r="DI54"/>
  <c r="DI52"/>
  <c r="CT34"/>
  <c r="CT40" s="1"/>
  <c r="AP34"/>
  <c r="AP40" s="1"/>
  <c r="DG23"/>
  <c r="BC23"/>
  <c r="DG18"/>
  <c r="BC18"/>
  <c r="M39"/>
  <c r="DI35"/>
  <c r="M34"/>
  <c r="DI30"/>
  <c r="M29"/>
  <c r="M40" s="1"/>
  <c r="DI25"/>
  <c r="CE73"/>
  <c r="CE24"/>
  <c r="AA73"/>
  <c r="AA24"/>
  <c r="M23"/>
  <c r="DI19"/>
  <c r="BG73"/>
  <c r="BG24"/>
  <c r="C73"/>
  <c r="C24"/>
  <c r="DF73"/>
  <c r="DF24"/>
  <c r="CT73"/>
  <c r="CT24"/>
  <c r="BR73"/>
  <c r="BR24"/>
  <c r="AP73"/>
  <c r="AP24"/>
  <c r="N73"/>
  <c r="N24"/>
  <c r="DK11"/>
  <c r="CU11"/>
  <c r="CG11"/>
  <c r="BS11"/>
  <c r="BE11"/>
  <c r="AQ11"/>
  <c r="AC11"/>
  <c r="O11"/>
  <c r="A11"/>
  <c r="EY11" i="1"/>
  <c r="DW11"/>
  <c r="CU11"/>
  <c r="BS11"/>
  <c r="AQ11"/>
  <c r="O11"/>
  <c r="A12"/>
  <c r="EK11"/>
  <c r="DI11"/>
  <c r="CG11"/>
  <c r="BE11"/>
  <c r="AC11"/>
  <c r="DG72" i="2"/>
  <c r="BG72"/>
  <c r="CT72"/>
  <c r="BR72"/>
  <c r="AP72"/>
  <c r="N72"/>
  <c r="DG56"/>
  <c r="BC56"/>
  <c r="BC72"/>
  <c r="CV72"/>
  <c r="BT72"/>
  <c r="AR72"/>
  <c r="P72"/>
  <c r="BG56"/>
  <c r="C56"/>
  <c r="CT56"/>
  <c r="BR56"/>
  <c r="AP56"/>
  <c r="N56"/>
  <c r="DI62"/>
  <c r="DH40"/>
  <c r="BD40"/>
  <c r="B40"/>
  <c r="CS40"/>
  <c r="BQ40"/>
  <c r="AO40"/>
  <c r="DI51"/>
  <c r="CJ40"/>
  <c r="AN40"/>
  <c r="AJ40"/>
  <c r="AF40"/>
  <c r="J40"/>
  <c r="F40"/>
  <c r="DB24"/>
  <c r="CX24"/>
  <c r="CH24"/>
  <c r="CD24"/>
  <c r="BZ24"/>
  <c r="BV24"/>
  <c r="BF24"/>
  <c r="BB24"/>
  <c r="AX24"/>
  <c r="AT24"/>
  <c r="AD24"/>
  <c r="Z24"/>
  <c r="V24"/>
  <c r="R24"/>
  <c r="B24"/>
  <c r="CW24"/>
  <c r="CQ24"/>
  <c r="CO24"/>
  <c r="CM24"/>
  <c r="CK24"/>
  <c r="CS24"/>
  <c r="BO24"/>
  <c r="BM24"/>
  <c r="BK24"/>
  <c r="BI24"/>
  <c r="BQ24"/>
  <c r="AS24"/>
  <c r="AM24"/>
  <c r="AK24"/>
  <c r="AI24"/>
  <c r="AG24"/>
  <c r="AO24"/>
  <c r="K24"/>
  <c r="I24"/>
  <c r="G24"/>
  <c r="E24"/>
  <c r="DI67"/>
  <c r="M71"/>
  <c r="DI57"/>
  <c r="M61"/>
  <c r="M72" s="1"/>
  <c r="DG73"/>
  <c r="DG24"/>
  <c r="BC73"/>
  <c r="BC24"/>
  <c r="M18"/>
  <c r="M73" s="1"/>
  <c r="DI14"/>
  <c r="CI73"/>
  <c r="CI24"/>
  <c r="AE73"/>
  <c r="AE24"/>
  <c r="DH73"/>
  <c r="DH24"/>
  <c r="DD73"/>
  <c r="DD24"/>
  <c r="CF73"/>
  <c r="CF24"/>
  <c r="BD73"/>
  <c r="BD24"/>
  <c r="AB73"/>
  <c r="AB24"/>
  <c r="DH72"/>
  <c r="CF72"/>
  <c r="BD72"/>
  <c r="AB72"/>
  <c r="AA72"/>
  <c r="CE56"/>
  <c r="AA56"/>
  <c r="CI56"/>
  <c r="AE56"/>
  <c r="DH56"/>
  <c r="CF56"/>
  <c r="BD56"/>
  <c r="AB56"/>
  <c r="CF40"/>
  <c r="AB40"/>
  <c r="AD40"/>
  <c r="DG40"/>
  <c r="CE40"/>
  <c r="BC40"/>
  <c r="AA40"/>
  <c r="M56"/>
  <c r="AL40"/>
  <c r="AH40"/>
  <c r="L40"/>
  <c r="H40"/>
  <c r="DJ46" l="1"/>
  <c r="DJ69"/>
  <c r="DJ68"/>
  <c r="DJ36"/>
  <c r="DJ42"/>
  <c r="DJ41"/>
  <c r="DJ37"/>
  <c r="DJ38"/>
  <c r="DJ43"/>
  <c r="DJ44"/>
  <c r="DJ57"/>
  <c r="DJ54"/>
  <c r="DJ53"/>
  <c r="DJ52"/>
  <c r="DJ67"/>
  <c r="DJ65"/>
  <c r="DJ64"/>
  <c r="DJ63"/>
  <c r="DJ62"/>
  <c r="DJ59"/>
  <c r="DJ60"/>
  <c r="DJ58"/>
  <c r="M24"/>
  <c r="DJ14"/>
  <c r="DJ12"/>
  <c r="DJ11"/>
  <c r="DJ10"/>
  <c r="DJ51"/>
  <c r="DJ48"/>
  <c r="DJ49"/>
  <c r="DJ47"/>
  <c r="DK12"/>
  <c r="CU12"/>
  <c r="CG12"/>
  <c r="BS12"/>
  <c r="BE12"/>
  <c r="AQ12"/>
  <c r="AC12"/>
  <c r="O12"/>
  <c r="A12"/>
  <c r="EY12" i="1"/>
  <c r="DW12"/>
  <c r="CU12"/>
  <c r="BS12"/>
  <c r="AQ12"/>
  <c r="O12"/>
  <c r="A14"/>
  <c r="EK12"/>
  <c r="DI12"/>
  <c r="CG12"/>
  <c r="BE12"/>
  <c r="AC12"/>
  <c r="DJ19" i="2"/>
  <c r="DJ16"/>
  <c r="DJ17"/>
  <c r="DJ15"/>
  <c r="DJ25"/>
  <c r="DJ22"/>
  <c r="DJ21"/>
  <c r="DJ20"/>
  <c r="DJ30"/>
  <c r="DJ28"/>
  <c r="DJ27"/>
  <c r="DJ26"/>
  <c r="DJ35"/>
  <c r="DJ32"/>
  <c r="DJ33"/>
  <c r="DJ31"/>
  <c r="DK14" l="1"/>
  <c r="CU14"/>
  <c r="BS14"/>
  <c r="AQ14"/>
  <c r="O14"/>
  <c r="CG14"/>
  <c r="BE14"/>
  <c r="AC14"/>
  <c r="A14"/>
  <c r="EY14" i="1"/>
  <c r="DW14"/>
  <c r="CU14"/>
  <c r="BS14"/>
  <c r="AQ14"/>
  <c r="O14"/>
  <c r="A15"/>
  <c r="EK14"/>
  <c r="DI14"/>
  <c r="CG14"/>
  <c r="BE14"/>
  <c r="AC14"/>
  <c r="DJ73" i="2"/>
  <c r="DK73" s="1"/>
  <c r="DK15" l="1"/>
  <c r="CU15"/>
  <c r="CG15"/>
  <c r="BS15"/>
  <c r="BE15"/>
  <c r="AQ15"/>
  <c r="AC15"/>
  <c r="O15"/>
  <c r="A15"/>
  <c r="EY15" i="1"/>
  <c r="DW15"/>
  <c r="CU15"/>
  <c r="BS15"/>
  <c r="AQ15"/>
  <c r="O15"/>
  <c r="A16"/>
  <c r="EK15"/>
  <c r="DI15"/>
  <c r="CG15"/>
  <c r="BE15"/>
  <c r="AC15"/>
  <c r="CG16" i="2" l="1"/>
  <c r="BE16"/>
  <c r="AC16"/>
  <c r="A16"/>
  <c r="DK16"/>
  <c r="CU16"/>
  <c r="BS16"/>
  <c r="AQ16"/>
  <c r="O16"/>
  <c r="EY16" i="1"/>
  <c r="DW16"/>
  <c r="CU16"/>
  <c r="BS16"/>
  <c r="AQ16"/>
  <c r="O16"/>
  <c r="A17"/>
  <c r="EK16"/>
  <c r="DI16"/>
  <c r="CG16"/>
  <c r="BE16"/>
  <c r="AC16"/>
  <c r="DK17" i="2" l="1"/>
  <c r="CU17"/>
  <c r="CG17"/>
  <c r="BS17"/>
  <c r="BE17"/>
  <c r="AQ17"/>
  <c r="AC17"/>
  <c r="O17"/>
  <c r="A17"/>
  <c r="EY17" i="1"/>
  <c r="DW17"/>
  <c r="CU17"/>
  <c r="BS17"/>
  <c r="AQ17"/>
  <c r="O17"/>
  <c r="A19"/>
  <c r="EK17"/>
  <c r="DI17"/>
  <c r="CG17"/>
  <c r="BE17"/>
  <c r="AC17"/>
  <c r="DK19" i="2" l="1"/>
  <c r="CU19"/>
  <c r="BS19"/>
  <c r="AQ19"/>
  <c r="O19"/>
  <c r="CG19"/>
  <c r="BE19"/>
  <c r="AC19"/>
  <c r="A19"/>
  <c r="EY19" i="1"/>
  <c r="DW19"/>
  <c r="CU19"/>
  <c r="BS19"/>
  <c r="AQ19"/>
  <c r="O19"/>
  <c r="A20"/>
  <c r="EK19"/>
  <c r="DI19"/>
  <c r="CG19"/>
  <c r="BE19"/>
  <c r="AC19"/>
  <c r="DK20" i="2" l="1"/>
  <c r="CU20"/>
  <c r="CG20"/>
  <c r="BS20"/>
  <c r="BE20"/>
  <c r="AQ20"/>
  <c r="AC20"/>
  <c r="O20"/>
  <c r="A20"/>
  <c r="EY20" i="1"/>
  <c r="DW20"/>
  <c r="CU20"/>
  <c r="BS20"/>
  <c r="AQ20"/>
  <c r="O20"/>
  <c r="A21"/>
  <c r="EK20"/>
  <c r="DI20"/>
  <c r="CG20"/>
  <c r="BE20"/>
  <c r="AC20"/>
  <c r="CG21" i="2" l="1"/>
  <c r="BE21"/>
  <c r="AC21"/>
  <c r="A21"/>
  <c r="DK21"/>
  <c r="CU21"/>
  <c r="BS21"/>
  <c r="AQ21"/>
  <c r="O21"/>
  <c r="EY21" i="1"/>
  <c r="DW21"/>
  <c r="CU21"/>
  <c r="BS21"/>
  <c r="AQ21"/>
  <c r="O21"/>
  <c r="A22"/>
  <c r="EK21"/>
  <c r="DI21"/>
  <c r="CG21"/>
  <c r="BE21"/>
  <c r="AC21"/>
  <c r="DK22" i="2" l="1"/>
  <c r="CU22"/>
  <c r="CG22"/>
  <c r="BS22"/>
  <c r="BE22"/>
  <c r="AQ22"/>
  <c r="AC22"/>
  <c r="O22"/>
  <c r="A22"/>
  <c r="EY22" i="1"/>
  <c r="DW22"/>
  <c r="CU22"/>
  <c r="BS22"/>
  <c r="AQ22"/>
  <c r="O22"/>
  <c r="A25"/>
  <c r="EK22"/>
  <c r="DI22"/>
  <c r="CG22"/>
  <c r="BE22"/>
  <c r="AC22"/>
  <c r="DK25" i="2" l="1"/>
  <c r="CU25"/>
  <c r="CG25"/>
  <c r="BS25"/>
  <c r="BE25"/>
  <c r="AQ25"/>
  <c r="AC25"/>
  <c r="O25"/>
  <c r="A25"/>
  <c r="EY25" i="1"/>
  <c r="DW25"/>
  <c r="CU25"/>
  <c r="BS25"/>
  <c r="AQ25"/>
  <c r="O25"/>
  <c r="EK25"/>
  <c r="CG25"/>
  <c r="AC25"/>
  <c r="A26"/>
  <c r="DI25"/>
  <c r="BE25"/>
  <c r="DK26" i="2" l="1"/>
  <c r="CU26"/>
  <c r="CG26"/>
  <c r="BS26"/>
  <c r="BE26"/>
  <c r="AQ26"/>
  <c r="AC26"/>
  <c r="O26"/>
  <c r="A26"/>
  <c r="EY26" i="1"/>
  <c r="DW26"/>
  <c r="CU26"/>
  <c r="BS26"/>
  <c r="AQ26"/>
  <c r="O26"/>
  <c r="EK26"/>
  <c r="CG26"/>
  <c r="AC26"/>
  <c r="A27"/>
  <c r="DI26"/>
  <c r="BE26"/>
  <c r="DK27" i="2" l="1"/>
  <c r="CU27"/>
  <c r="CG27"/>
  <c r="BS27"/>
  <c r="BE27"/>
  <c r="AQ27"/>
  <c r="AC27"/>
  <c r="O27"/>
  <c r="A27"/>
  <c r="EY27" i="1"/>
  <c r="DW27"/>
  <c r="CU27"/>
  <c r="BS27"/>
  <c r="AQ27"/>
  <c r="O27"/>
  <c r="EK27"/>
  <c r="CG27"/>
  <c r="AC27"/>
  <c r="A28"/>
  <c r="DI27"/>
  <c r="BE27"/>
  <c r="DK28" i="2" l="1"/>
  <c r="CU28"/>
  <c r="CG28"/>
  <c r="BS28"/>
  <c r="BE28"/>
  <c r="AQ28"/>
  <c r="AC28"/>
  <c r="O28"/>
  <c r="A28"/>
  <c r="EY28" i="1"/>
  <c r="DW28"/>
  <c r="CU28"/>
  <c r="BS28"/>
  <c r="AQ28"/>
  <c r="O28"/>
  <c r="EK28"/>
  <c r="CG28"/>
  <c r="AC28"/>
  <c r="A30"/>
  <c r="DI28"/>
  <c r="BE28"/>
  <c r="DK30" i="2" l="1"/>
  <c r="CU30"/>
  <c r="CG30"/>
  <c r="BS30"/>
  <c r="BE30"/>
  <c r="AQ30"/>
  <c r="AC30"/>
  <c r="O30"/>
  <c r="A30"/>
  <c r="EY30" i="1"/>
  <c r="DW30"/>
  <c r="CU30"/>
  <c r="BS30"/>
  <c r="AQ30"/>
  <c r="O30"/>
  <c r="EK30"/>
  <c r="CG30"/>
  <c r="AC30"/>
  <c r="A31"/>
  <c r="DI30"/>
  <c r="BE30"/>
  <c r="DK31" i="2" l="1"/>
  <c r="CU31"/>
  <c r="CG31"/>
  <c r="BS31"/>
  <c r="BE31"/>
  <c r="AQ31"/>
  <c r="AC31"/>
  <c r="O31"/>
  <c r="A31"/>
  <c r="EY31" i="1"/>
  <c r="DW31"/>
  <c r="CU31"/>
  <c r="BS31"/>
  <c r="AQ31"/>
  <c r="O31"/>
  <c r="EK31"/>
  <c r="CG31"/>
  <c r="AC31"/>
  <c r="A32"/>
  <c r="DI31"/>
  <c r="BE31"/>
  <c r="DK32" i="2" l="1"/>
  <c r="CU32"/>
  <c r="CG32"/>
  <c r="BS32"/>
  <c r="BE32"/>
  <c r="AQ32"/>
  <c r="AC32"/>
  <c r="O32"/>
  <c r="A32"/>
  <c r="EY32" i="1"/>
  <c r="DW32"/>
  <c r="CU32"/>
  <c r="BS32"/>
  <c r="AQ32"/>
  <c r="O32"/>
  <c r="EK32"/>
  <c r="CG32"/>
  <c r="AC32"/>
  <c r="A33"/>
  <c r="DI32"/>
  <c r="BE32"/>
  <c r="DK33" i="2" l="1"/>
  <c r="CU33"/>
  <c r="CG33"/>
  <c r="BS33"/>
  <c r="BE33"/>
  <c r="AQ33"/>
  <c r="AC33"/>
  <c r="O33"/>
  <c r="A33"/>
  <c r="A35" i="1"/>
  <c r="EK33"/>
  <c r="DI33"/>
  <c r="EY33"/>
  <c r="DW33"/>
  <c r="CU33"/>
  <c r="BS33"/>
  <c r="AQ33"/>
  <c r="O33"/>
  <c r="CG33"/>
  <c r="AC33"/>
  <c r="BE33"/>
  <c r="DK35" i="2" l="1"/>
  <c r="CU35"/>
  <c r="BS35"/>
  <c r="AQ35"/>
  <c r="O35"/>
  <c r="CG35"/>
  <c r="BE35"/>
  <c r="AC35"/>
  <c r="A35"/>
  <c r="A36" i="1"/>
  <c r="EK35"/>
  <c r="DI35"/>
  <c r="CG35"/>
  <c r="BE35"/>
  <c r="AC35"/>
  <c r="EY35"/>
  <c r="DW35"/>
  <c r="CU35"/>
  <c r="BS35"/>
  <c r="AQ35"/>
  <c r="O35"/>
  <c r="DK36" i="2" l="1"/>
  <c r="CU36"/>
  <c r="CG36"/>
  <c r="BS36"/>
  <c r="BE36"/>
  <c r="AQ36"/>
  <c r="AC36"/>
  <c r="O36"/>
  <c r="A36"/>
  <c r="A37" i="1"/>
  <c r="EK36"/>
  <c r="DI36"/>
  <c r="CG36"/>
  <c r="BE36"/>
  <c r="AC36"/>
  <c r="EY36"/>
  <c r="DW36"/>
  <c r="CU36"/>
  <c r="BS36"/>
  <c r="AQ36"/>
  <c r="O36"/>
  <c r="DK37" i="2" l="1"/>
  <c r="CU37"/>
  <c r="CG37"/>
  <c r="BS37"/>
  <c r="BE37"/>
  <c r="AQ37"/>
  <c r="AC37"/>
  <c r="O37"/>
  <c r="A37"/>
  <c r="A38" i="1"/>
  <c r="EK37"/>
  <c r="DI37"/>
  <c r="CG37"/>
  <c r="BE37"/>
  <c r="AC37"/>
  <c r="EY37"/>
  <c r="DW37"/>
  <c r="CU37"/>
  <c r="BS37"/>
  <c r="AQ37"/>
  <c r="O37"/>
  <c r="DK38" i="2" l="1"/>
  <c r="CU38"/>
  <c r="CG38"/>
  <c r="BS38"/>
  <c r="BE38"/>
  <c r="AQ38"/>
  <c r="AC38"/>
  <c r="O38"/>
  <c r="A38"/>
  <c r="A41" i="1"/>
  <c r="EK38"/>
  <c r="DI38"/>
  <c r="CG38"/>
  <c r="BE38"/>
  <c r="AC38"/>
  <c r="EY38"/>
  <c r="DW38"/>
  <c r="CU38"/>
  <c r="BS38"/>
  <c r="AQ38"/>
  <c r="O38"/>
  <c r="DK41" i="2" l="1"/>
  <c r="CU41"/>
  <c r="CG41"/>
  <c r="BS41"/>
  <c r="BE41"/>
  <c r="AQ41"/>
  <c r="AC41"/>
  <c r="O41"/>
  <c r="A41"/>
  <c r="A42" i="1"/>
  <c r="EK41"/>
  <c r="DI41"/>
  <c r="CG41"/>
  <c r="BE41"/>
  <c r="AC41"/>
  <c r="EY41"/>
  <c r="DW41"/>
  <c r="CU41"/>
  <c r="BS41"/>
  <c r="AQ41"/>
  <c r="O41"/>
  <c r="DK42" i="2" l="1"/>
  <c r="CU42"/>
  <c r="CG42"/>
  <c r="BS42"/>
  <c r="BE42"/>
  <c r="AQ42"/>
  <c r="AC42"/>
  <c r="O42"/>
  <c r="A42"/>
  <c r="A43" i="1"/>
  <c r="EK42"/>
  <c r="DI42"/>
  <c r="CG42"/>
  <c r="BE42"/>
  <c r="AC42"/>
  <c r="EY42"/>
  <c r="DW42"/>
  <c r="CU42"/>
  <c r="BS42"/>
  <c r="AQ42"/>
  <c r="O42"/>
  <c r="DK43" i="2" l="1"/>
  <c r="CU43"/>
  <c r="CG43"/>
  <c r="BS43"/>
  <c r="BE43"/>
  <c r="AQ43"/>
  <c r="AC43"/>
  <c r="O43"/>
  <c r="A43"/>
  <c r="A44" i="1"/>
  <c r="EK43"/>
  <c r="DI43"/>
  <c r="CG43"/>
  <c r="BE43"/>
  <c r="AC43"/>
  <c r="EY43"/>
  <c r="DW43"/>
  <c r="CU43"/>
  <c r="BS43"/>
  <c r="AQ43"/>
  <c r="O43"/>
  <c r="DK44" i="2" l="1"/>
  <c r="CU44"/>
  <c r="CG44"/>
  <c r="BS44"/>
  <c r="BE44"/>
  <c r="AQ44"/>
  <c r="AC44"/>
  <c r="O44"/>
  <c r="A44"/>
  <c r="A46" i="1"/>
  <c r="EK44"/>
  <c r="DI44"/>
  <c r="CG44"/>
  <c r="BE44"/>
  <c r="AC44"/>
  <c r="EY44"/>
  <c r="DW44"/>
  <c r="CU44"/>
  <c r="BS44"/>
  <c r="AQ44"/>
  <c r="O44"/>
  <c r="DK46" i="2" l="1"/>
  <c r="CU46"/>
  <c r="CG46"/>
  <c r="BS46"/>
  <c r="BE46"/>
  <c r="AQ46"/>
  <c r="AC46"/>
  <c r="O46"/>
  <c r="A46"/>
  <c r="A47" i="1"/>
  <c r="EK46"/>
  <c r="DI46"/>
  <c r="CG46"/>
  <c r="BE46"/>
  <c r="AC46"/>
  <c r="EY46"/>
  <c r="DW46"/>
  <c r="CU46"/>
  <c r="BS46"/>
  <c r="AQ46"/>
  <c r="O46"/>
  <c r="DK47" i="2" l="1"/>
  <c r="CU47"/>
  <c r="CG47"/>
  <c r="BS47"/>
  <c r="BE47"/>
  <c r="AQ47"/>
  <c r="AC47"/>
  <c r="O47"/>
  <c r="A47"/>
  <c r="A48" i="1"/>
  <c r="EK47"/>
  <c r="DI47"/>
  <c r="CG47"/>
  <c r="BE47"/>
  <c r="AC47"/>
  <c r="EY47"/>
  <c r="DW47"/>
  <c r="CU47"/>
  <c r="BS47"/>
  <c r="AQ47"/>
  <c r="O47"/>
  <c r="DK48" i="2" l="1"/>
  <c r="CU48"/>
  <c r="CG48"/>
  <c r="BS48"/>
  <c r="BE48"/>
  <c r="AQ48"/>
  <c r="AC48"/>
  <c r="O48"/>
  <c r="A48"/>
  <c r="A49" i="1"/>
  <c r="EK48"/>
  <c r="DI48"/>
  <c r="CG48"/>
  <c r="BE48"/>
  <c r="AC48"/>
  <c r="EY48"/>
  <c r="DW48"/>
  <c r="CU48"/>
  <c r="BS48"/>
  <c r="AQ48"/>
  <c r="O48"/>
  <c r="DK49" i="2" l="1"/>
  <c r="CU49"/>
  <c r="CG49"/>
  <c r="BS49"/>
  <c r="BE49"/>
  <c r="AQ49"/>
  <c r="AC49"/>
  <c r="O49"/>
  <c r="A49"/>
  <c r="A51" i="1"/>
  <c r="EK49"/>
  <c r="DI49"/>
  <c r="CG49"/>
  <c r="BE49"/>
  <c r="AC49"/>
  <c r="EY49"/>
  <c r="DW49"/>
  <c r="CU49"/>
  <c r="BS49"/>
  <c r="AQ49"/>
  <c r="O49"/>
  <c r="DK51" i="2" l="1"/>
  <c r="CU51"/>
  <c r="CG51"/>
  <c r="BS51"/>
  <c r="BE51"/>
  <c r="AQ51"/>
  <c r="AC51"/>
  <c r="O51"/>
  <c r="A51"/>
  <c r="A52" i="1"/>
  <c r="EK51"/>
  <c r="DI51"/>
  <c r="CG51"/>
  <c r="BE51"/>
  <c r="AC51"/>
  <c r="EY51"/>
  <c r="DW51"/>
  <c r="CU51"/>
  <c r="BS51"/>
  <c r="AQ51"/>
  <c r="O51"/>
  <c r="DK52" i="2" l="1"/>
  <c r="CU52"/>
  <c r="CG52"/>
  <c r="BS52"/>
  <c r="BE52"/>
  <c r="AQ52"/>
  <c r="AC52"/>
  <c r="O52"/>
  <c r="A52"/>
  <c r="A53" i="1"/>
  <c r="EK52"/>
  <c r="DI52"/>
  <c r="CG52"/>
  <c r="BE52"/>
  <c r="AC52"/>
  <c r="EY52"/>
  <c r="DW52"/>
  <c r="CU52"/>
  <c r="BS52"/>
  <c r="AQ52"/>
  <c r="O52"/>
  <c r="DK53" i="2" l="1"/>
  <c r="CU53"/>
  <c r="CG53"/>
  <c r="BS53"/>
  <c r="BE53"/>
  <c r="AQ53"/>
  <c r="AC53"/>
  <c r="O53"/>
  <c r="A53"/>
  <c r="A54" i="1"/>
  <c r="EK53"/>
  <c r="DI53"/>
  <c r="CG53"/>
  <c r="BE53"/>
  <c r="AC53"/>
  <c r="EY53"/>
  <c r="DW53"/>
  <c r="CU53"/>
  <c r="BS53"/>
  <c r="AQ53"/>
  <c r="O53"/>
  <c r="DK54" i="2" l="1"/>
  <c r="CU54"/>
  <c r="CG54"/>
  <c r="BS54"/>
  <c r="BE54"/>
  <c r="AQ54"/>
  <c r="AC54"/>
  <c r="O54"/>
  <c r="A54"/>
  <c r="A57" i="1"/>
  <c r="EK54"/>
  <c r="DI54"/>
  <c r="CG54"/>
  <c r="BE54"/>
  <c r="AC54"/>
  <c r="EY54"/>
  <c r="DW54"/>
  <c r="CU54"/>
  <c r="BS54"/>
  <c r="AQ54"/>
  <c r="O54"/>
  <c r="DK57" i="2" l="1"/>
  <c r="CU57"/>
  <c r="CG57"/>
  <c r="BS57"/>
  <c r="BE57"/>
  <c r="AQ57"/>
  <c r="O57"/>
  <c r="AC57"/>
  <c r="A57"/>
  <c r="A58" i="1"/>
  <c r="EK57"/>
  <c r="DI57"/>
  <c r="CG57"/>
  <c r="BE57"/>
  <c r="AC57"/>
  <c r="EY57"/>
  <c r="DW57"/>
  <c r="CU57"/>
  <c r="BS57"/>
  <c r="AQ57"/>
  <c r="O57"/>
  <c r="DK58" i="2" l="1"/>
  <c r="CU58"/>
  <c r="CG58"/>
  <c r="BS58"/>
  <c r="BE58"/>
  <c r="AQ58"/>
  <c r="AC58"/>
  <c r="O58"/>
  <c r="A58"/>
  <c r="A59" i="1"/>
  <c r="EK58"/>
  <c r="DI58"/>
  <c r="CG58"/>
  <c r="BE58"/>
  <c r="AC58"/>
  <c r="EY58"/>
  <c r="DW58"/>
  <c r="CU58"/>
  <c r="BS58"/>
  <c r="AQ58"/>
  <c r="O58"/>
  <c r="DK59" i="2" l="1"/>
  <c r="CU59"/>
  <c r="CG59"/>
  <c r="BS59"/>
  <c r="BE59"/>
  <c r="AQ59"/>
  <c r="AC59"/>
  <c r="O59"/>
  <c r="A59"/>
  <c r="A60" i="1"/>
  <c r="EK59"/>
  <c r="DI59"/>
  <c r="CG59"/>
  <c r="BE59"/>
  <c r="AC59"/>
  <c r="EY59"/>
  <c r="DW59"/>
  <c r="CU59"/>
  <c r="BS59"/>
  <c r="AQ59"/>
  <c r="O59"/>
  <c r="DK60" i="2" l="1"/>
  <c r="CU60"/>
  <c r="CG60"/>
  <c r="BS60"/>
  <c r="BE60"/>
  <c r="AQ60"/>
  <c r="AC60"/>
  <c r="O60"/>
  <c r="A60"/>
  <c r="A62" i="1"/>
  <c r="EK60"/>
  <c r="DI60"/>
  <c r="CG60"/>
  <c r="BE60"/>
  <c r="AC60"/>
  <c r="EY60"/>
  <c r="DW60"/>
  <c r="CU60"/>
  <c r="BS60"/>
  <c r="AQ60"/>
  <c r="O60"/>
  <c r="DK62" i="2" l="1"/>
  <c r="CU62"/>
  <c r="CG62"/>
  <c r="BS62"/>
  <c r="BE62"/>
  <c r="AQ62"/>
  <c r="AC62"/>
  <c r="O62"/>
  <c r="A62"/>
  <c r="A63" i="1"/>
  <c r="EK62"/>
  <c r="DI62"/>
  <c r="CG62"/>
  <c r="BE62"/>
  <c r="AC62"/>
  <c r="EY62"/>
  <c r="DW62"/>
  <c r="CU62"/>
  <c r="BS62"/>
  <c r="AQ62"/>
  <c r="O62"/>
  <c r="DK63" i="2" l="1"/>
  <c r="CU63"/>
  <c r="CG63"/>
  <c r="BS63"/>
  <c r="BE63"/>
  <c r="AQ63"/>
  <c r="AC63"/>
  <c r="O63"/>
  <c r="A63"/>
  <c r="A64" i="1"/>
  <c r="EK63"/>
  <c r="DI63"/>
  <c r="CG63"/>
  <c r="BE63"/>
  <c r="AC63"/>
  <c r="EY63"/>
  <c r="DW63"/>
  <c r="CU63"/>
  <c r="BS63"/>
  <c r="AQ63"/>
  <c r="O63"/>
  <c r="DK64" i="2" l="1"/>
  <c r="CU64"/>
  <c r="CG64"/>
  <c r="BS64"/>
  <c r="BE64"/>
  <c r="AQ64"/>
  <c r="AC64"/>
  <c r="O64"/>
  <c r="A64"/>
  <c r="A65" i="1"/>
  <c r="EK64"/>
  <c r="DI64"/>
  <c r="CG64"/>
  <c r="BE64"/>
  <c r="AC64"/>
  <c r="EY64"/>
  <c r="DW64"/>
  <c r="CU64"/>
  <c r="BS64"/>
  <c r="AQ64"/>
  <c r="O64"/>
  <c r="DK65" i="2" l="1"/>
  <c r="CU65"/>
  <c r="CG65"/>
  <c r="BS65"/>
  <c r="BE65"/>
  <c r="AQ65"/>
  <c r="AC65"/>
  <c r="O65"/>
  <c r="A65"/>
  <c r="A67" i="1"/>
  <c r="EK65"/>
  <c r="DI65"/>
  <c r="CG65"/>
  <c r="BE65"/>
  <c r="AC65"/>
  <c r="EY65"/>
  <c r="DW65"/>
  <c r="CU65"/>
  <c r="BS65"/>
  <c r="AQ65"/>
  <c r="O65"/>
  <c r="DK67" i="2" l="1"/>
  <c r="CU67"/>
  <c r="CG67"/>
  <c r="BS67"/>
  <c r="BE67"/>
  <c r="AQ67"/>
  <c r="AC67"/>
  <c r="O67"/>
  <c r="A67"/>
  <c r="A68" i="1"/>
  <c r="EK67"/>
  <c r="DI67"/>
  <c r="CG67"/>
  <c r="BE67"/>
  <c r="AC67"/>
  <c r="EY67"/>
  <c r="DW67"/>
  <c r="CU67"/>
  <c r="BS67"/>
  <c r="AQ67"/>
  <c r="O67"/>
  <c r="DK68" i="2" l="1"/>
  <c r="CU68"/>
  <c r="CG68"/>
  <c r="BS68"/>
  <c r="BE68"/>
  <c r="AQ68"/>
  <c r="AC68"/>
  <c r="O68"/>
  <c r="A68"/>
  <c r="A69" i="1"/>
  <c r="EK68"/>
  <c r="DI68"/>
  <c r="CG68"/>
  <c r="BE68"/>
  <c r="AC68"/>
  <c r="EY68"/>
  <c r="DW68"/>
  <c r="CU68"/>
  <c r="BS68"/>
  <c r="AQ68"/>
  <c r="O68"/>
  <c r="DK69" i="2" l="1"/>
  <c r="CU69"/>
  <c r="CG69"/>
  <c r="BS69"/>
  <c r="BE69"/>
  <c r="AQ69"/>
  <c r="AC69"/>
  <c r="O69"/>
  <c r="A69"/>
  <c r="A70" i="1"/>
  <c r="EK69"/>
  <c r="DI69"/>
  <c r="CG69"/>
  <c r="BE69"/>
  <c r="AC69"/>
  <c r="EY69"/>
  <c r="DW69"/>
  <c r="CU69"/>
  <c r="BS69"/>
  <c r="AQ69"/>
  <c r="O69"/>
  <c r="DK70" i="2" l="1"/>
  <c r="CU70"/>
  <c r="CG70"/>
  <c r="BS70"/>
  <c r="BE70"/>
  <c r="AQ70"/>
  <c r="AC70"/>
  <c r="O70"/>
  <c r="A70"/>
  <c r="EK70" i="1"/>
  <c r="DI70"/>
  <c r="CG70"/>
  <c r="BE70"/>
  <c r="AC70"/>
  <c r="EY70"/>
  <c r="DW70"/>
  <c r="CU70"/>
  <c r="BS70"/>
  <c r="AQ70"/>
  <c r="O70"/>
</calcChain>
</file>

<file path=xl/sharedStrings.xml><?xml version="1.0" encoding="utf-8"?>
<sst xmlns="http://schemas.openxmlformats.org/spreadsheetml/2006/main" count="498" uniqueCount="47">
  <si>
    <t>2887 / DCC Counts</t>
  </si>
  <si>
    <t>May 2013</t>
  </si>
  <si>
    <t>Junction Turning Count</t>
  </si>
  <si>
    <t>Site No.</t>
  </si>
  <si>
    <t>Location</t>
  </si>
  <si>
    <t>Date</t>
  </si>
  <si>
    <t>Time</t>
  </si>
  <si>
    <t>Veh. Total</t>
  </si>
  <si>
    <t>PCU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</si>
  <si>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</si>
  <si>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</si>
  <si>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</si>
  <si>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</si>
  <si>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</si>
  <si>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</si>
  <si>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</si>
  <si>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</si>
  <si>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</si>
  <si>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M/C</t>
  </si>
  <si>
    <t>P/C</t>
  </si>
  <si>
    <t>Hour</t>
  </si>
  <si>
    <t>3 Hour</t>
  </si>
  <si>
    <t>Total</t>
  </si>
  <si>
    <t>Arm A</t>
  </si>
  <si>
    <t>Bath Street</t>
  </si>
  <si>
    <t>Arm B</t>
  </si>
  <si>
    <t>Church Avenue(SW)</t>
  </si>
  <si>
    <t>Arm C</t>
  </si>
  <si>
    <t>Beach Road</t>
  </si>
  <si>
    <t>Arm D</t>
  </si>
  <si>
    <t>Church Avenue(NE)</t>
  </si>
  <si>
    <t>Junction Total</t>
  </si>
  <si>
    <t>Hourly total</t>
  </si>
  <si>
    <r>
      <t>Sites</t>
    </r>
    <r>
      <rPr>
        <b/>
        <sz val="10"/>
        <color indexed="10"/>
        <rFont val="Century Gothic"/>
        <family val="2"/>
      </rPr>
      <t xml:space="preserve"> </t>
    </r>
    <r>
      <rPr>
        <b/>
        <sz val="10"/>
        <rFont val="Century Gothic"/>
        <family val="2"/>
      </rPr>
      <t>/ Location:</t>
    </r>
  </si>
  <si>
    <t>57 / Church Avenue Junction</t>
  </si>
  <si>
    <t>Project No:</t>
  </si>
  <si>
    <t>Drawing No:</t>
  </si>
  <si>
    <t>Drawn By:</t>
  </si>
  <si>
    <t>AC</t>
  </si>
  <si>
    <t>Survey Date:</t>
  </si>
  <si>
    <t>Tuesday 14th May 2013</t>
  </si>
  <si>
    <t>Project Name:</t>
  </si>
  <si>
    <t>DCC COUNTS</t>
  </si>
  <si>
    <t>Survey Times:</t>
  </si>
  <si>
    <t>07:00 to 19:00</t>
  </si>
  <si>
    <t>Drawing Title:</t>
  </si>
  <si>
    <t>Site Layout and Observed Movements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</si>
</sst>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b/>
      <sz val="10"/>
      <color indexed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2" fillId="2" borderId="0" xfId="1" applyFont="1" applyFill="1" applyAlignment="1" applyProtection="1">
      <alignment horizontal="right" vertical="center"/>
      <protection locked="0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6" xfId="1" applyFont="1" applyFill="1" applyBorder="1" applyAlignment="1" applyProtection="1">
      <alignment horizontal="center" vertical="center" wrapText="1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0" fontId="3" fillId="3" borderId="9" xfId="1" applyFont="1" applyFill="1" applyBorder="1" applyAlignment="1" applyProtection="1">
      <alignment horizontal="center" vertical="center" wrapText="1"/>
      <protection locked="0"/>
    </xf>
    <xf numFmtId="0" fontId="3" fillId="3" borderId="10" xfId="1" applyFont="1" applyFill="1" applyBorder="1" applyAlignment="1" applyProtection="1">
      <alignment horizontal="center" vertical="center" wrapText="1"/>
      <protection locked="0"/>
    </xf>
    <xf numFmtId="0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9" xfId="1" applyFont="1" applyFill="1" applyBorder="1" applyAlignment="1" applyProtection="1">
      <alignment horizontal="center" vertical="center" wrapText="1"/>
    </xf>
    <xf numFmtId="0" fontId="3" fillId="3" borderId="10" xfId="1" applyFont="1" applyFill="1" applyBorder="1" applyAlignment="1" applyProtection="1">
      <alignment horizontal="center" vertical="center" wrapText="1"/>
    </xf>
    <xf numFmtId="0" fontId="3" fillId="3" borderId="12" xfId="1" applyFont="1" applyFill="1" applyBorder="1" applyAlignment="1" applyProtection="1">
      <alignment horizontal="center" vertical="center" wrapText="1"/>
    </xf>
    <xf numFmtId="20" fontId="3" fillId="2" borderId="13" xfId="1" applyNumberFormat="1" applyFont="1" applyFill="1" applyBorder="1" applyAlignment="1" applyProtection="1">
      <alignment horizontal="center"/>
      <protection locked="0"/>
    </xf>
    <xf numFmtId="0" fontId="3" fillId="4" borderId="14" xfId="1" applyFont="1" applyFill="1" applyBorder="1" applyAlignment="1" applyProtection="1">
      <alignment horizontal="center"/>
      <protection locked="0"/>
    </xf>
    <xf numFmtId="0" fontId="3" fillId="4" borderId="15" xfId="1" applyFont="1" applyFill="1" applyBorder="1" applyAlignment="1" applyProtection="1">
      <alignment horizontal="center"/>
      <protection locked="0"/>
    </xf>
    <xf numFmtId="0" fontId="3" fillId="4" borderId="16" xfId="1" applyFont="1" applyFill="1" applyBorder="1" applyAlignment="1" applyProtection="1">
      <alignment horizontal="center"/>
      <protection locked="0"/>
    </xf>
    <xf numFmtId="0" fontId="3" fillId="4" borderId="13" xfId="1" applyFont="1" applyFill="1" applyBorder="1" applyAlignment="1" applyProtection="1">
      <alignment horizontal="center"/>
    </xf>
    <xf numFmtId="20" fontId="3" fillId="2" borderId="13" xfId="1" applyNumberFormat="1" applyFont="1" applyFill="1" applyBorder="1" applyAlignment="1" applyProtection="1">
      <alignment horizontal="center"/>
    </xf>
    <xf numFmtId="0" fontId="3" fillId="2" borderId="14" xfId="1" applyFont="1" applyFill="1" applyBorder="1" applyAlignment="1" applyProtection="1">
      <alignment horizontal="center"/>
      <protection locked="0"/>
    </xf>
    <xf numFmtId="0" fontId="3" fillId="2" borderId="15" xfId="1" applyFont="1" applyFill="1" applyBorder="1" applyAlignment="1" applyProtection="1">
      <alignment horizontal="center"/>
      <protection locked="0"/>
    </xf>
    <xf numFmtId="0" fontId="3" fillId="2" borderId="16" xfId="1" applyFont="1" applyFill="1" applyBorder="1" applyAlignment="1" applyProtection="1">
      <alignment horizontal="center"/>
      <protection locked="0"/>
    </xf>
    <xf numFmtId="0" fontId="3" fillId="2" borderId="13" xfId="1" applyFont="1" applyFill="1" applyBorder="1" applyAlignment="1" applyProtection="1">
      <alignment horizontal="center"/>
    </xf>
    <xf numFmtId="0" fontId="1" fillId="0" borderId="0" xfId="1"/>
    <xf numFmtId="20" fontId="3" fillId="2" borderId="17" xfId="1" applyNumberFormat="1" applyFont="1" applyFill="1" applyBorder="1" applyAlignment="1" applyProtection="1">
      <alignment horizontal="center"/>
    </xf>
    <xf numFmtId="0" fontId="3" fillId="4" borderId="18" xfId="1" applyFont="1" applyFill="1" applyBorder="1" applyAlignment="1" applyProtection="1">
      <alignment horizontal="center"/>
      <protection locked="0"/>
    </xf>
    <xf numFmtId="0" fontId="3" fillId="4" borderId="19" xfId="1" applyFont="1" applyFill="1" applyBorder="1" applyAlignment="1" applyProtection="1">
      <alignment horizontal="center"/>
      <protection locked="0"/>
    </xf>
    <xf numFmtId="0" fontId="3" fillId="4" borderId="20" xfId="1" applyFont="1" applyFill="1" applyBorder="1" applyAlignment="1" applyProtection="1">
      <alignment horizontal="center"/>
      <protection locked="0"/>
    </xf>
    <xf numFmtId="0" fontId="3" fillId="4" borderId="17" xfId="1" applyFont="1" applyFill="1" applyBorder="1" applyAlignment="1" applyProtection="1">
      <alignment horizontal="center"/>
    </xf>
    <xf numFmtId="0" fontId="3" fillId="2" borderId="18" xfId="1" applyFont="1" applyFill="1" applyBorder="1" applyAlignment="1" applyProtection="1">
      <alignment horizontal="center"/>
      <protection locked="0"/>
    </xf>
    <xf numFmtId="0" fontId="3" fillId="2" borderId="19" xfId="1" applyFont="1" applyFill="1" applyBorder="1" applyAlignment="1" applyProtection="1">
      <alignment horizontal="center"/>
      <protection locked="0"/>
    </xf>
    <xf numFmtId="0" fontId="3" fillId="2" borderId="20" xfId="1" applyFont="1" applyFill="1" applyBorder="1" applyAlignment="1" applyProtection="1">
      <alignment horizontal="center"/>
      <protection locked="0"/>
    </xf>
    <xf numFmtId="0" fontId="3" fillId="2" borderId="17" xfId="1" applyFont="1" applyFill="1" applyBorder="1" applyAlignment="1" applyProtection="1">
      <alignment horizontal="center"/>
    </xf>
    <xf numFmtId="20" fontId="3" fillId="2" borderId="21" xfId="1" applyNumberFormat="1" applyFont="1" applyFill="1" applyBorder="1" applyAlignment="1" applyProtection="1">
      <alignment horizontal="center"/>
    </xf>
    <xf numFmtId="0" fontId="3" fillId="4" borderId="22" xfId="1" applyFont="1" applyFill="1" applyBorder="1" applyAlignment="1" applyProtection="1">
      <alignment horizontal="center"/>
      <protection locked="0"/>
    </xf>
    <xf numFmtId="0" fontId="3" fillId="4" borderId="23" xfId="1" applyFont="1" applyFill="1" applyBorder="1" applyAlignment="1" applyProtection="1">
      <alignment horizontal="center"/>
      <protection locked="0"/>
    </xf>
    <xf numFmtId="0" fontId="3" fillId="4" borderId="24" xfId="1" applyFont="1" applyFill="1" applyBorder="1" applyAlignment="1" applyProtection="1">
      <alignment horizontal="center"/>
      <protection locked="0"/>
    </xf>
    <xf numFmtId="0" fontId="3" fillId="4" borderId="21" xfId="1" applyFont="1" applyFill="1" applyBorder="1" applyAlignment="1" applyProtection="1">
      <alignment horizontal="center"/>
    </xf>
    <xf numFmtId="20" fontId="3" fillId="2" borderId="25" xfId="1" applyNumberFormat="1" applyFont="1" applyFill="1" applyBorder="1" applyAlignment="1" applyProtection="1">
      <alignment horizontal="center"/>
    </xf>
    <xf numFmtId="0" fontId="3" fillId="2" borderId="22" xfId="1" applyFont="1" applyFill="1" applyBorder="1" applyAlignment="1" applyProtection="1">
      <alignment horizontal="center"/>
      <protection locked="0"/>
    </xf>
    <xf numFmtId="0" fontId="3" fillId="2" borderId="23" xfId="1" applyFont="1" applyFill="1" applyBorder="1" applyAlignment="1" applyProtection="1">
      <alignment horizontal="center"/>
      <protection locked="0"/>
    </xf>
    <xf numFmtId="0" fontId="3" fillId="2" borderId="24" xfId="1" applyFont="1" applyFill="1" applyBorder="1" applyAlignment="1" applyProtection="1">
      <alignment horizontal="center"/>
      <protection locked="0"/>
    </xf>
    <xf numFmtId="0" fontId="3" fillId="2" borderId="21" xfId="1" applyFont="1" applyFill="1" applyBorder="1" applyAlignment="1" applyProtection="1">
      <alignment horizontal="center"/>
    </xf>
    <xf numFmtId="20" fontId="3" fillId="0" borderId="26" xfId="1" applyNumberFormat="1" applyFont="1" applyFill="1" applyBorder="1" applyAlignment="1" applyProtection="1">
      <alignment horizontal="center" vertical="center"/>
    </xf>
    <xf numFmtId="0" fontId="3" fillId="4" borderId="27" xfId="1" applyFont="1" applyFill="1" applyBorder="1" applyAlignment="1" applyProtection="1">
      <alignment horizontal="center" vertical="center"/>
    </xf>
    <xf numFmtId="0" fontId="3" fillId="4" borderId="28" xfId="1" applyFont="1" applyFill="1" applyBorder="1" applyAlignment="1" applyProtection="1">
      <alignment horizontal="center" vertical="center"/>
    </xf>
    <xf numFmtId="0" fontId="3" fillId="4" borderId="29" xfId="1" applyFont="1" applyFill="1" applyBorder="1" applyAlignment="1" applyProtection="1">
      <alignment horizontal="center" vertical="center"/>
    </xf>
    <xf numFmtId="0" fontId="3" fillId="4" borderId="26" xfId="1" applyFont="1" applyFill="1" applyBorder="1" applyAlignment="1" applyProtection="1">
      <alignment horizontal="center" vertical="center"/>
    </xf>
    <xf numFmtId="0" fontId="3" fillId="0" borderId="27" xfId="1" applyFont="1" applyFill="1" applyBorder="1" applyAlignment="1" applyProtection="1">
      <alignment horizontal="center" vertical="center"/>
    </xf>
    <xf numFmtId="0" fontId="3" fillId="0" borderId="28" xfId="1" applyFont="1" applyFill="1" applyBorder="1" applyAlignment="1" applyProtection="1">
      <alignment horizontal="center" vertical="center"/>
    </xf>
    <xf numFmtId="0" fontId="3" fillId="0" borderId="29" xfId="1" applyFont="1" applyFill="1" applyBorder="1" applyAlignment="1" applyProtection="1">
      <alignment horizontal="center" vertical="center"/>
    </xf>
    <xf numFmtId="0" fontId="3" fillId="0" borderId="26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20" fontId="3" fillId="4" borderId="30" xfId="1" applyNumberFormat="1" applyFont="1" applyFill="1" applyBorder="1" applyAlignment="1" applyProtection="1">
      <alignment horizontal="center"/>
      <protection locked="0"/>
    </xf>
    <xf numFmtId="0" fontId="3" fillId="4" borderId="31" xfId="1" applyFont="1" applyFill="1" applyBorder="1" applyAlignment="1" applyProtection="1">
      <alignment horizontal="center"/>
    </xf>
    <xf numFmtId="0" fontId="3" fillId="4" borderId="32" xfId="1" applyFont="1" applyFill="1" applyBorder="1" applyAlignment="1" applyProtection="1">
      <alignment horizontal="center"/>
    </xf>
    <xf numFmtId="0" fontId="3" fillId="4" borderId="33" xfId="1" applyFont="1" applyFill="1" applyBorder="1" applyAlignment="1" applyProtection="1">
      <alignment horizontal="center"/>
    </xf>
    <xf numFmtId="0" fontId="3" fillId="4" borderId="30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3" borderId="34" xfId="1" applyFont="1" applyFill="1" applyBorder="1" applyAlignment="1" applyProtection="1">
      <alignment horizontal="center" vertical="center" wrapText="1"/>
      <protection locked="0"/>
    </xf>
    <xf numFmtId="0" fontId="3" fillId="3" borderId="35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3" borderId="36" xfId="1" applyFont="1" applyFill="1" applyBorder="1" applyAlignment="1" applyProtection="1">
      <alignment horizontal="center" vertical="center" wrapText="1"/>
      <protection locked="0"/>
    </xf>
    <xf numFmtId="0" fontId="3" fillId="3" borderId="37" xfId="1" applyFont="1" applyFill="1" applyBorder="1" applyAlignment="1" applyProtection="1">
      <alignment horizontal="center" vertical="center" wrapText="1"/>
      <protection locked="0"/>
    </xf>
    <xf numFmtId="0" fontId="3" fillId="2" borderId="14" xfId="1" applyFont="1" applyFill="1" applyBorder="1" applyAlignment="1" applyProtection="1">
      <alignment horizontal="center"/>
    </xf>
    <xf numFmtId="0" fontId="3" fillId="2" borderId="15" xfId="1" applyFont="1" applyFill="1" applyBorder="1" applyAlignment="1" applyProtection="1">
      <alignment horizontal="center"/>
    </xf>
    <xf numFmtId="0" fontId="3" fillId="2" borderId="16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2" borderId="18" xfId="1" applyFont="1" applyFill="1" applyBorder="1" applyAlignment="1" applyProtection="1">
      <alignment horizontal="center"/>
    </xf>
    <xf numFmtId="0" fontId="3" fillId="2" borderId="19" xfId="1" applyFont="1" applyFill="1" applyBorder="1" applyAlignment="1" applyProtection="1">
      <alignment horizontal="center"/>
    </xf>
    <xf numFmtId="0" fontId="3" fillId="2" borderId="20" xfId="1" applyFont="1" applyFill="1" applyBorder="1" applyAlignment="1" applyProtection="1">
      <alignment horizontal="center"/>
    </xf>
    <xf numFmtId="0" fontId="3" fillId="2" borderId="22" xfId="1" applyFont="1" applyFill="1" applyBorder="1" applyAlignment="1" applyProtection="1">
      <alignment horizontal="center"/>
    </xf>
    <xf numFmtId="0" fontId="3" fillId="2" borderId="23" xfId="1" applyFont="1" applyFill="1" applyBorder="1" applyAlignment="1" applyProtection="1">
      <alignment horizontal="center"/>
    </xf>
    <xf numFmtId="0" fontId="3" fillId="2" borderId="24" xfId="1" applyFont="1" applyFill="1" applyBorder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8" xfId="1" applyFont="1" applyFill="1" applyBorder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/>
      <protection locked="0"/>
    </xf>
    <xf numFmtId="0" fontId="2" fillId="5" borderId="39" xfId="2" applyFont="1" applyFill="1" applyBorder="1"/>
    <xf numFmtId="0" fontId="2" fillId="5" borderId="40" xfId="2" applyFont="1" applyFill="1" applyBorder="1"/>
    <xf numFmtId="0" fontId="2" fillId="5" borderId="41" xfId="2" applyFont="1" applyFill="1" applyBorder="1"/>
    <xf numFmtId="0" fontId="2" fillId="0" borderId="0" xfId="2" applyFont="1"/>
    <xf numFmtId="0" fontId="2" fillId="5" borderId="42" xfId="2" applyFont="1" applyFill="1" applyBorder="1"/>
    <xf numFmtId="0" fontId="2" fillId="5" borderId="0" xfId="2" applyFont="1" applyFill="1" applyBorder="1"/>
    <xf numFmtId="0" fontId="2" fillId="5" borderId="43" xfId="2" applyFont="1" applyFill="1" applyBorder="1"/>
    <xf numFmtId="0" fontId="2" fillId="5" borderId="1" xfId="2" applyFont="1" applyFill="1" applyBorder="1"/>
    <xf numFmtId="0" fontId="2" fillId="5" borderId="44" xfId="2" applyFont="1" applyFill="1" applyBorder="1"/>
    <xf numFmtId="0" fontId="4" fillId="0" borderId="39" xfId="2" applyFont="1" applyFill="1" applyBorder="1" applyAlignment="1">
      <alignment horizontal="center" vertical="center" wrapText="1"/>
    </xf>
    <xf numFmtId="0" fontId="4" fillId="0" borderId="41" xfId="2" applyFont="1" applyFill="1" applyBorder="1" applyAlignment="1">
      <alignment horizontal="center" vertical="center" wrapText="1"/>
    </xf>
    <xf numFmtId="0" fontId="3" fillId="5" borderId="39" xfId="2" applyFont="1" applyFill="1" applyBorder="1" applyAlignment="1">
      <alignment horizontal="left" vertical="center" wrapText="1"/>
    </xf>
    <xf numFmtId="0" fontId="3" fillId="5" borderId="40" xfId="2" applyFont="1" applyFill="1" applyBorder="1" applyAlignment="1">
      <alignment horizontal="left" vertical="center" wrapText="1"/>
    </xf>
    <xf numFmtId="0" fontId="3" fillId="5" borderId="41" xfId="2" applyFont="1" applyFill="1" applyBorder="1" applyAlignment="1">
      <alignment horizontal="left" vertical="center" wrapText="1"/>
    </xf>
    <xf numFmtId="0" fontId="4" fillId="5" borderId="35" xfId="2" applyFont="1" applyFill="1" applyBorder="1" applyAlignment="1">
      <alignment horizontal="center" vertical="center" wrapText="1"/>
    </xf>
    <xf numFmtId="0" fontId="3" fillId="5" borderId="35" xfId="2" applyFont="1" applyFill="1" applyBorder="1" applyAlignment="1">
      <alignment horizontal="center" vertical="center" wrapText="1"/>
    </xf>
    <xf numFmtId="0" fontId="4" fillId="5" borderId="39" xfId="2" applyFont="1" applyFill="1" applyBorder="1" applyAlignment="1">
      <alignment horizontal="center" vertical="center" wrapText="1"/>
    </xf>
    <xf numFmtId="0" fontId="4" fillId="5" borderId="41" xfId="2" applyFont="1" applyFill="1" applyBorder="1" applyAlignment="1">
      <alignment horizontal="center" vertical="center" wrapText="1"/>
    </xf>
    <xf numFmtId="0" fontId="3" fillId="5" borderId="39" xfId="2" applyFont="1" applyFill="1" applyBorder="1" applyAlignment="1">
      <alignment horizontal="center" vertical="center" wrapText="1"/>
    </xf>
    <xf numFmtId="0" fontId="3" fillId="5" borderId="41" xfId="2" applyFont="1" applyFill="1" applyBorder="1" applyAlignment="1">
      <alignment horizontal="center" vertical="center" wrapText="1"/>
    </xf>
    <xf numFmtId="0" fontId="4" fillId="0" borderId="45" xfId="2" applyFont="1" applyFill="1" applyBorder="1" applyAlignment="1">
      <alignment horizontal="center" vertical="center" wrapText="1"/>
    </xf>
    <xf numFmtId="0" fontId="4" fillId="0" borderId="44" xfId="2" applyFont="1" applyFill="1" applyBorder="1" applyAlignment="1">
      <alignment horizontal="center" vertical="center" wrapText="1"/>
    </xf>
    <xf numFmtId="0" fontId="3" fillId="5" borderId="45" xfId="2" applyFont="1" applyFill="1" applyBorder="1" applyAlignment="1">
      <alignment horizontal="left" vertical="center" wrapText="1"/>
    </xf>
    <xf numFmtId="0" fontId="3" fillId="5" borderId="1" xfId="2" applyFont="1" applyFill="1" applyBorder="1" applyAlignment="1">
      <alignment horizontal="left" vertical="center" wrapText="1"/>
    </xf>
    <xf numFmtId="0" fontId="3" fillId="5" borderId="44" xfId="2" applyFont="1" applyFill="1" applyBorder="1" applyAlignment="1">
      <alignment horizontal="left" vertical="center" wrapText="1"/>
    </xf>
    <xf numFmtId="0" fontId="4" fillId="5" borderId="46" xfId="2" applyFont="1" applyFill="1" applyBorder="1" applyAlignment="1">
      <alignment horizontal="center" vertical="center" wrapText="1"/>
    </xf>
    <xf numFmtId="0" fontId="3" fillId="5" borderId="46" xfId="2" applyFont="1" applyFill="1" applyBorder="1" applyAlignment="1">
      <alignment horizontal="center" vertical="center" wrapText="1"/>
    </xf>
    <xf numFmtId="0" fontId="4" fillId="5" borderId="45" xfId="2" applyFont="1" applyFill="1" applyBorder="1" applyAlignment="1">
      <alignment horizontal="center" vertical="center" wrapText="1"/>
    </xf>
    <xf numFmtId="0" fontId="4" fillId="5" borderId="44" xfId="2" applyFont="1" applyFill="1" applyBorder="1" applyAlignment="1">
      <alignment horizontal="center" vertical="center" wrapText="1"/>
    </xf>
    <xf numFmtId="0" fontId="3" fillId="5" borderId="45" xfId="2" applyFont="1" applyFill="1" applyBorder="1" applyAlignment="1">
      <alignment horizontal="center" vertical="center" wrapText="1"/>
    </xf>
    <xf numFmtId="0" fontId="3" fillId="5" borderId="44" xfId="2" applyFont="1" applyFill="1" applyBorder="1" applyAlignment="1">
      <alignment horizontal="center" vertical="center" wrapText="1"/>
    </xf>
    <xf numFmtId="0" fontId="2" fillId="5" borderId="45" xfId="2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</xdr:row>
      <xdr:rowOff>19050</xdr:rowOff>
    </xdr:from>
    <xdr:to>
      <xdr:col>19</xdr:col>
      <xdr:colOff>238125</xdr:colOff>
      <xdr:row>8</xdr:row>
      <xdr:rowOff>152400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8601075" y="361950"/>
          <a:ext cx="466725" cy="1162050"/>
          <a:chOff x="9945" y="1336"/>
          <a:chExt cx="576" cy="1728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 flipV="1">
            <a:off x="10233" y="1336"/>
            <a:ext cx="0" cy="172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9945" y="2200"/>
            <a:ext cx="576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257175</xdr:colOff>
      <xdr:row>0</xdr:row>
      <xdr:rowOff>38100</xdr:rowOff>
    </xdr:from>
    <xdr:to>
      <xdr:col>19</xdr:col>
      <xdr:colOff>219075</xdr:colOff>
      <xdr:row>2</xdr:row>
      <xdr:rowOff>9525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620125" y="38100"/>
          <a:ext cx="428625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GB" sz="1400" b="1" i="0" strike="noStrike">
              <a:solidFill>
                <a:srgbClr val="000000"/>
              </a:solidFill>
              <a:latin typeface="Century Gothic" pitchFamily="34" charset="0"/>
              <a:cs typeface="Arial"/>
            </a:rPr>
            <a:t>N</a:t>
          </a:r>
        </a:p>
        <a:p>
          <a:pPr algn="ctr" rtl="0">
            <a:defRPr sz="1000"/>
          </a:pPr>
          <a:endParaRPr lang="en-GB" sz="1400" b="1" i="0" strike="noStrike">
            <a:solidFill>
              <a:srgbClr val="000000"/>
            </a:solidFill>
            <a:latin typeface="Century Gothic" pitchFamily="34" charset="0"/>
            <a:cs typeface="Arial"/>
          </a:endParaRPr>
        </a:p>
      </xdr:txBody>
    </xdr:sp>
    <xdr:clientData/>
  </xdr:twoCellAnchor>
  <xdr:twoCellAnchor>
    <xdr:from>
      <xdr:col>0</xdr:col>
      <xdr:colOff>9525</xdr:colOff>
      <xdr:row>35</xdr:row>
      <xdr:rowOff>133350</xdr:rowOff>
    </xdr:from>
    <xdr:to>
      <xdr:col>2</xdr:col>
      <xdr:colOff>447675</xdr:colOff>
      <xdr:row>40</xdr:row>
      <xdr:rowOff>38100</xdr:rowOff>
    </xdr:to>
    <xdr:pic>
      <xdr:nvPicPr>
        <xdr:cNvPr id="6" name="Picture 7" descr="NDC_logo_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6134100"/>
          <a:ext cx="13525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3</xdr:row>
      <xdr:rowOff>9525</xdr:rowOff>
    </xdr:from>
    <xdr:to>
      <xdr:col>16</xdr:col>
      <xdr:colOff>57150</xdr:colOff>
      <xdr:row>31</xdr:row>
      <xdr:rowOff>19050</xdr:rowOff>
    </xdr:to>
    <xdr:grpSp>
      <xdr:nvGrpSpPr>
        <xdr:cNvPr id="7" name="Group 64"/>
        <xdr:cNvGrpSpPr>
          <a:grpSpLocks/>
        </xdr:cNvGrpSpPr>
      </xdr:nvGrpSpPr>
      <xdr:grpSpPr bwMode="auto">
        <a:xfrm>
          <a:off x="990600" y="523875"/>
          <a:ext cx="6496050" cy="4810125"/>
          <a:chOff x="4524375" y="723900"/>
          <a:chExt cx="3257549" cy="1895475"/>
        </a:xfrm>
      </xdr:grpSpPr>
      <xdr:sp macro="" textlink="">
        <xdr:nvSpPr>
          <xdr:cNvPr id="8" name="TextBox 7"/>
          <xdr:cNvSpPr txBox="1"/>
        </xdr:nvSpPr>
        <xdr:spPr bwMode="auto">
          <a:xfrm>
            <a:off x="6810374" y="1704975"/>
            <a:ext cx="67627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200" b="1">
                <a:solidFill>
                  <a:srgbClr val="C00000"/>
                </a:solidFill>
                <a:latin typeface="Century Gothic" pitchFamily="34" charset="0"/>
              </a:rPr>
              <a:t>Site 57</a:t>
            </a:r>
          </a:p>
        </xdr:txBody>
      </xdr:sp>
      <xdr:sp macro="" textlink="">
        <xdr:nvSpPr>
          <xdr:cNvPr id="9" name="TextBox 8"/>
          <xdr:cNvSpPr txBox="1"/>
        </xdr:nvSpPr>
        <xdr:spPr bwMode="auto">
          <a:xfrm>
            <a:off x="4524375" y="2162175"/>
            <a:ext cx="1076325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chemeClr val="accent1">
                    <a:lumMod val="75000"/>
                  </a:schemeClr>
                </a:solidFill>
                <a:latin typeface="Century Gothic" pitchFamily="34" charset="0"/>
              </a:rPr>
              <a:t>Church Avenue(SW)</a:t>
            </a:r>
          </a:p>
        </xdr:txBody>
      </xdr:sp>
      <xdr:sp macro="" textlink="">
        <xdr:nvSpPr>
          <xdr:cNvPr id="10" name="TextBox 9"/>
          <xdr:cNvSpPr txBox="1"/>
        </xdr:nvSpPr>
        <xdr:spPr bwMode="auto">
          <a:xfrm>
            <a:off x="6781799" y="990600"/>
            <a:ext cx="10001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chemeClr val="accent1">
                    <a:lumMod val="75000"/>
                  </a:schemeClr>
                </a:solidFill>
                <a:latin typeface="Century Gothic" pitchFamily="34" charset="0"/>
              </a:rPr>
              <a:t>Church Avenue(NE)</a:t>
            </a:r>
          </a:p>
        </xdr:txBody>
      </xdr:sp>
      <xdr:sp macro="" textlink="">
        <xdr:nvSpPr>
          <xdr:cNvPr id="11" name="TextBox 10"/>
          <xdr:cNvSpPr txBox="1"/>
        </xdr:nvSpPr>
        <xdr:spPr bwMode="auto">
          <a:xfrm>
            <a:off x="5143500" y="723900"/>
            <a:ext cx="101917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chemeClr val="accent1">
                    <a:lumMod val="75000"/>
                  </a:schemeClr>
                </a:solidFill>
                <a:latin typeface="Century Gothic" pitchFamily="34" charset="0"/>
              </a:rPr>
              <a:t>Bath Street</a:t>
            </a:r>
          </a:p>
        </xdr:txBody>
      </xdr:sp>
      <xdr:grpSp>
        <xdr:nvGrpSpPr>
          <xdr:cNvPr id="12" name="Group 52"/>
          <xdr:cNvGrpSpPr>
            <a:grpSpLocks/>
          </xdr:cNvGrpSpPr>
        </xdr:nvGrpSpPr>
        <xdr:grpSpPr bwMode="auto">
          <a:xfrm rot="-2438616">
            <a:off x="5394141" y="939467"/>
            <a:ext cx="1585171" cy="1508730"/>
            <a:chOff x="5395133" y="940005"/>
            <a:chExt cx="1585171" cy="1508730"/>
          </a:xfrm>
        </xdr:grpSpPr>
        <xdr:cxnSp macro="">
          <xdr:nvCxnSpPr>
            <xdr:cNvPr id="18" name="Straight Connector 8"/>
            <xdr:cNvCxnSpPr/>
          </xdr:nvCxnSpPr>
          <xdr:spPr bwMode="auto">
            <a:xfrm rot="10800000">
              <a:off x="6208779" y="1731906"/>
              <a:ext cx="771525" cy="0"/>
            </a:xfrm>
            <a:prstGeom prst="straightConnector1">
              <a:avLst/>
            </a:prstGeom>
            <a:ln w="25400" cmpd="sng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8"/>
            <xdr:cNvCxnSpPr/>
          </xdr:nvCxnSpPr>
          <xdr:spPr bwMode="auto">
            <a:xfrm rot="5400000" flipH="1" flipV="1">
              <a:off x="5796508" y="1340055"/>
              <a:ext cx="800100" cy="0"/>
            </a:xfrm>
            <a:prstGeom prst="straightConnector1">
              <a:avLst/>
            </a:prstGeom>
            <a:ln w="25400" cmpd="sng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8"/>
            <xdr:cNvCxnSpPr/>
          </xdr:nvCxnSpPr>
          <xdr:spPr bwMode="auto">
            <a:xfrm rot="10800000">
              <a:off x="5395133" y="1733275"/>
              <a:ext cx="819150" cy="9525"/>
            </a:xfrm>
            <a:prstGeom prst="straightConnector1">
              <a:avLst/>
            </a:prstGeom>
            <a:ln w="25400" cmpd="sng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8"/>
            <xdr:cNvCxnSpPr/>
          </xdr:nvCxnSpPr>
          <xdr:spPr bwMode="auto">
            <a:xfrm rot="5400000">
              <a:off x="5847707" y="2096310"/>
              <a:ext cx="704850" cy="0"/>
            </a:xfrm>
            <a:prstGeom prst="straightConnector1">
              <a:avLst/>
            </a:prstGeom>
            <a:ln w="25400" cmpd="sng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TextBox 12"/>
          <xdr:cNvSpPr txBox="1"/>
        </xdr:nvSpPr>
        <xdr:spPr bwMode="auto">
          <a:xfrm>
            <a:off x="6343649" y="1381125"/>
            <a:ext cx="25717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 b="1">
                <a:solidFill>
                  <a:schemeClr val="tx2">
                    <a:lumMod val="60000"/>
                    <a:lumOff val="40000"/>
                  </a:schemeClr>
                </a:solidFill>
                <a:latin typeface="Century Gothic" pitchFamily="34" charset="0"/>
              </a:rPr>
              <a:t>D</a:t>
            </a:r>
          </a:p>
        </xdr:txBody>
      </xdr:sp>
      <xdr:sp macro="" textlink="">
        <xdr:nvSpPr>
          <xdr:cNvPr id="14" name="TextBox 13"/>
          <xdr:cNvSpPr txBox="1"/>
        </xdr:nvSpPr>
        <xdr:spPr bwMode="auto">
          <a:xfrm>
            <a:off x="5753100" y="1847850"/>
            <a:ext cx="2667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 b="1">
                <a:solidFill>
                  <a:schemeClr val="tx2">
                    <a:lumMod val="60000"/>
                    <a:lumOff val="40000"/>
                  </a:schemeClr>
                </a:solidFill>
                <a:latin typeface="Century Gothic" pitchFamily="34" charset="0"/>
              </a:rPr>
              <a:t>B</a:t>
            </a:r>
          </a:p>
        </xdr:txBody>
      </xdr:sp>
      <xdr:sp macro="" textlink="">
        <xdr:nvSpPr>
          <xdr:cNvPr id="15" name="TextBox 14"/>
          <xdr:cNvSpPr txBox="1"/>
        </xdr:nvSpPr>
        <xdr:spPr bwMode="auto">
          <a:xfrm>
            <a:off x="6381749" y="2286000"/>
            <a:ext cx="6858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chemeClr val="accent1">
                    <a:lumMod val="75000"/>
                  </a:schemeClr>
                </a:solidFill>
                <a:latin typeface="Century Gothic" pitchFamily="34" charset="0"/>
              </a:rPr>
              <a:t>Beach Road</a:t>
            </a:r>
          </a:p>
        </xdr:txBody>
      </xdr:sp>
      <xdr:sp macro="" textlink="">
        <xdr:nvSpPr>
          <xdr:cNvPr id="16" name="TextBox 15"/>
          <xdr:cNvSpPr txBox="1"/>
        </xdr:nvSpPr>
        <xdr:spPr bwMode="auto">
          <a:xfrm>
            <a:off x="6324599" y="1838325"/>
            <a:ext cx="25717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 b="1">
                <a:solidFill>
                  <a:schemeClr val="tx2">
                    <a:lumMod val="60000"/>
                    <a:lumOff val="40000"/>
                  </a:schemeClr>
                </a:solidFill>
                <a:latin typeface="Century Gothic" pitchFamily="34" charset="0"/>
              </a:rPr>
              <a:t>C</a:t>
            </a:r>
          </a:p>
        </xdr:txBody>
      </xdr:sp>
      <xdr:sp macro="" textlink="">
        <xdr:nvSpPr>
          <xdr:cNvPr id="17" name="TextBox 16"/>
          <xdr:cNvSpPr txBox="1"/>
        </xdr:nvSpPr>
        <xdr:spPr bwMode="auto">
          <a:xfrm>
            <a:off x="5748017" y="1259601"/>
            <a:ext cx="25717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 b="1">
                <a:solidFill>
                  <a:schemeClr val="tx2">
                    <a:lumMod val="60000"/>
                    <a:lumOff val="40000"/>
                  </a:schemeClr>
                </a:solidFill>
                <a:latin typeface="Century Gothic" pitchFamily="34" charset="0"/>
              </a:rPr>
              <a:t>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019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028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38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057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066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1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076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4085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6104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2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019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3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028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4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38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5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6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057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7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066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2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9" name="Picture 2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10" name="Picture 2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019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11" name="Picture 2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028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12" name="Picture 2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38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13" name="Picture 2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14" name="Picture 2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057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15" name="Picture 2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066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1"/>
  <sheetViews>
    <sheetView tabSelected="1" workbookViewId="0"/>
  </sheetViews>
  <sheetFormatPr defaultRowHeight="13.5"/>
  <cols>
    <col min="1" max="2" width="6.85546875" style="97" customWidth="1"/>
    <col min="3" max="3" width="7" style="97" customWidth="1"/>
    <col min="4" max="4" width="6.7109375" style="97" customWidth="1"/>
    <col min="5" max="20" width="7" style="97" customWidth="1"/>
    <col min="21" max="256" width="9.140625" style="97"/>
    <col min="257" max="258" width="6.85546875" style="97" customWidth="1"/>
    <col min="259" max="259" width="7" style="97" customWidth="1"/>
    <col min="260" max="260" width="6.7109375" style="97" customWidth="1"/>
    <col min="261" max="276" width="7" style="97" customWidth="1"/>
    <col min="277" max="512" width="9.140625" style="97"/>
    <col min="513" max="514" width="6.85546875" style="97" customWidth="1"/>
    <col min="515" max="515" width="7" style="97" customWidth="1"/>
    <col min="516" max="516" width="6.7109375" style="97" customWidth="1"/>
    <col min="517" max="532" width="7" style="97" customWidth="1"/>
    <col min="533" max="768" width="9.140625" style="97"/>
    <col min="769" max="770" width="6.85546875" style="97" customWidth="1"/>
    <col min="771" max="771" width="7" style="97" customWidth="1"/>
    <col min="772" max="772" width="6.7109375" style="97" customWidth="1"/>
    <col min="773" max="788" width="7" style="97" customWidth="1"/>
    <col min="789" max="1024" width="9.140625" style="97"/>
    <col min="1025" max="1026" width="6.85546875" style="97" customWidth="1"/>
    <col min="1027" max="1027" width="7" style="97" customWidth="1"/>
    <col min="1028" max="1028" width="6.7109375" style="97" customWidth="1"/>
    <col min="1029" max="1044" width="7" style="97" customWidth="1"/>
    <col min="1045" max="1280" width="9.140625" style="97"/>
    <col min="1281" max="1282" width="6.85546875" style="97" customWidth="1"/>
    <col min="1283" max="1283" width="7" style="97" customWidth="1"/>
    <col min="1284" max="1284" width="6.7109375" style="97" customWidth="1"/>
    <col min="1285" max="1300" width="7" style="97" customWidth="1"/>
    <col min="1301" max="1536" width="9.140625" style="97"/>
    <col min="1537" max="1538" width="6.85546875" style="97" customWidth="1"/>
    <col min="1539" max="1539" width="7" style="97" customWidth="1"/>
    <col min="1540" max="1540" width="6.7109375" style="97" customWidth="1"/>
    <col min="1541" max="1556" width="7" style="97" customWidth="1"/>
    <col min="1557" max="1792" width="9.140625" style="97"/>
    <col min="1793" max="1794" width="6.85546875" style="97" customWidth="1"/>
    <col min="1795" max="1795" width="7" style="97" customWidth="1"/>
    <col min="1796" max="1796" width="6.7109375" style="97" customWidth="1"/>
    <col min="1797" max="1812" width="7" style="97" customWidth="1"/>
    <col min="1813" max="2048" width="9.140625" style="97"/>
    <col min="2049" max="2050" width="6.85546875" style="97" customWidth="1"/>
    <col min="2051" max="2051" width="7" style="97" customWidth="1"/>
    <col min="2052" max="2052" width="6.7109375" style="97" customWidth="1"/>
    <col min="2053" max="2068" width="7" style="97" customWidth="1"/>
    <col min="2069" max="2304" width="9.140625" style="97"/>
    <col min="2305" max="2306" width="6.85546875" style="97" customWidth="1"/>
    <col min="2307" max="2307" width="7" style="97" customWidth="1"/>
    <col min="2308" max="2308" width="6.7109375" style="97" customWidth="1"/>
    <col min="2309" max="2324" width="7" style="97" customWidth="1"/>
    <col min="2325" max="2560" width="9.140625" style="97"/>
    <col min="2561" max="2562" width="6.85546875" style="97" customWidth="1"/>
    <col min="2563" max="2563" width="7" style="97" customWidth="1"/>
    <col min="2564" max="2564" width="6.7109375" style="97" customWidth="1"/>
    <col min="2565" max="2580" width="7" style="97" customWidth="1"/>
    <col min="2581" max="2816" width="9.140625" style="97"/>
    <col min="2817" max="2818" width="6.85546875" style="97" customWidth="1"/>
    <col min="2819" max="2819" width="7" style="97" customWidth="1"/>
    <col min="2820" max="2820" width="6.7109375" style="97" customWidth="1"/>
    <col min="2821" max="2836" width="7" style="97" customWidth="1"/>
    <col min="2837" max="3072" width="9.140625" style="97"/>
    <col min="3073" max="3074" width="6.85546875" style="97" customWidth="1"/>
    <col min="3075" max="3075" width="7" style="97" customWidth="1"/>
    <col min="3076" max="3076" width="6.7109375" style="97" customWidth="1"/>
    <col min="3077" max="3092" width="7" style="97" customWidth="1"/>
    <col min="3093" max="3328" width="9.140625" style="97"/>
    <col min="3329" max="3330" width="6.85546875" style="97" customWidth="1"/>
    <col min="3331" max="3331" width="7" style="97" customWidth="1"/>
    <col min="3332" max="3332" width="6.7109375" style="97" customWidth="1"/>
    <col min="3333" max="3348" width="7" style="97" customWidth="1"/>
    <col min="3349" max="3584" width="9.140625" style="97"/>
    <col min="3585" max="3586" width="6.85546875" style="97" customWidth="1"/>
    <col min="3587" max="3587" width="7" style="97" customWidth="1"/>
    <col min="3588" max="3588" width="6.7109375" style="97" customWidth="1"/>
    <col min="3589" max="3604" width="7" style="97" customWidth="1"/>
    <col min="3605" max="3840" width="9.140625" style="97"/>
    <col min="3841" max="3842" width="6.85546875" style="97" customWidth="1"/>
    <col min="3843" max="3843" width="7" style="97" customWidth="1"/>
    <col min="3844" max="3844" width="6.7109375" style="97" customWidth="1"/>
    <col min="3845" max="3860" width="7" style="97" customWidth="1"/>
    <col min="3861" max="4096" width="9.140625" style="97"/>
    <col min="4097" max="4098" width="6.85546875" style="97" customWidth="1"/>
    <col min="4099" max="4099" width="7" style="97" customWidth="1"/>
    <col min="4100" max="4100" width="6.7109375" style="97" customWidth="1"/>
    <col min="4101" max="4116" width="7" style="97" customWidth="1"/>
    <col min="4117" max="4352" width="9.140625" style="97"/>
    <col min="4353" max="4354" width="6.85546875" style="97" customWidth="1"/>
    <col min="4355" max="4355" width="7" style="97" customWidth="1"/>
    <col min="4356" max="4356" width="6.7109375" style="97" customWidth="1"/>
    <col min="4357" max="4372" width="7" style="97" customWidth="1"/>
    <col min="4373" max="4608" width="9.140625" style="97"/>
    <col min="4609" max="4610" width="6.85546875" style="97" customWidth="1"/>
    <col min="4611" max="4611" width="7" style="97" customWidth="1"/>
    <col min="4612" max="4612" width="6.7109375" style="97" customWidth="1"/>
    <col min="4613" max="4628" width="7" style="97" customWidth="1"/>
    <col min="4629" max="4864" width="9.140625" style="97"/>
    <col min="4865" max="4866" width="6.85546875" style="97" customWidth="1"/>
    <col min="4867" max="4867" width="7" style="97" customWidth="1"/>
    <col min="4868" max="4868" width="6.7109375" style="97" customWidth="1"/>
    <col min="4869" max="4884" width="7" style="97" customWidth="1"/>
    <col min="4885" max="5120" width="9.140625" style="97"/>
    <col min="5121" max="5122" width="6.85546875" style="97" customWidth="1"/>
    <col min="5123" max="5123" width="7" style="97" customWidth="1"/>
    <col min="5124" max="5124" width="6.7109375" style="97" customWidth="1"/>
    <col min="5125" max="5140" width="7" style="97" customWidth="1"/>
    <col min="5141" max="5376" width="9.140625" style="97"/>
    <col min="5377" max="5378" width="6.85546875" style="97" customWidth="1"/>
    <col min="5379" max="5379" width="7" style="97" customWidth="1"/>
    <col min="5380" max="5380" width="6.7109375" style="97" customWidth="1"/>
    <col min="5381" max="5396" width="7" style="97" customWidth="1"/>
    <col min="5397" max="5632" width="9.140625" style="97"/>
    <col min="5633" max="5634" width="6.85546875" style="97" customWidth="1"/>
    <col min="5635" max="5635" width="7" style="97" customWidth="1"/>
    <col min="5636" max="5636" width="6.7109375" style="97" customWidth="1"/>
    <col min="5637" max="5652" width="7" style="97" customWidth="1"/>
    <col min="5653" max="5888" width="9.140625" style="97"/>
    <col min="5889" max="5890" width="6.85546875" style="97" customWidth="1"/>
    <col min="5891" max="5891" width="7" style="97" customWidth="1"/>
    <col min="5892" max="5892" width="6.7109375" style="97" customWidth="1"/>
    <col min="5893" max="5908" width="7" style="97" customWidth="1"/>
    <col min="5909" max="6144" width="9.140625" style="97"/>
    <col min="6145" max="6146" width="6.85546875" style="97" customWidth="1"/>
    <col min="6147" max="6147" width="7" style="97" customWidth="1"/>
    <col min="6148" max="6148" width="6.7109375" style="97" customWidth="1"/>
    <col min="6149" max="6164" width="7" style="97" customWidth="1"/>
    <col min="6165" max="6400" width="9.140625" style="97"/>
    <col min="6401" max="6402" width="6.85546875" style="97" customWidth="1"/>
    <col min="6403" max="6403" width="7" style="97" customWidth="1"/>
    <col min="6404" max="6404" width="6.7109375" style="97" customWidth="1"/>
    <col min="6405" max="6420" width="7" style="97" customWidth="1"/>
    <col min="6421" max="6656" width="9.140625" style="97"/>
    <col min="6657" max="6658" width="6.85546875" style="97" customWidth="1"/>
    <col min="6659" max="6659" width="7" style="97" customWidth="1"/>
    <col min="6660" max="6660" width="6.7109375" style="97" customWidth="1"/>
    <col min="6661" max="6676" width="7" style="97" customWidth="1"/>
    <col min="6677" max="6912" width="9.140625" style="97"/>
    <col min="6913" max="6914" width="6.85546875" style="97" customWidth="1"/>
    <col min="6915" max="6915" width="7" style="97" customWidth="1"/>
    <col min="6916" max="6916" width="6.7109375" style="97" customWidth="1"/>
    <col min="6917" max="6932" width="7" style="97" customWidth="1"/>
    <col min="6933" max="7168" width="9.140625" style="97"/>
    <col min="7169" max="7170" width="6.85546875" style="97" customWidth="1"/>
    <col min="7171" max="7171" width="7" style="97" customWidth="1"/>
    <col min="7172" max="7172" width="6.7109375" style="97" customWidth="1"/>
    <col min="7173" max="7188" width="7" style="97" customWidth="1"/>
    <col min="7189" max="7424" width="9.140625" style="97"/>
    <col min="7425" max="7426" width="6.85546875" style="97" customWidth="1"/>
    <col min="7427" max="7427" width="7" style="97" customWidth="1"/>
    <col min="7428" max="7428" width="6.7109375" style="97" customWidth="1"/>
    <col min="7429" max="7444" width="7" style="97" customWidth="1"/>
    <col min="7445" max="7680" width="9.140625" style="97"/>
    <col min="7681" max="7682" width="6.85546875" style="97" customWidth="1"/>
    <col min="7683" max="7683" width="7" style="97" customWidth="1"/>
    <col min="7684" max="7684" width="6.7109375" style="97" customWidth="1"/>
    <col min="7685" max="7700" width="7" style="97" customWidth="1"/>
    <col min="7701" max="7936" width="9.140625" style="97"/>
    <col min="7937" max="7938" width="6.85546875" style="97" customWidth="1"/>
    <col min="7939" max="7939" width="7" style="97" customWidth="1"/>
    <col min="7940" max="7940" width="6.7109375" style="97" customWidth="1"/>
    <col min="7941" max="7956" width="7" style="97" customWidth="1"/>
    <col min="7957" max="8192" width="9.140625" style="97"/>
    <col min="8193" max="8194" width="6.85546875" style="97" customWidth="1"/>
    <col min="8195" max="8195" width="7" style="97" customWidth="1"/>
    <col min="8196" max="8196" width="6.7109375" style="97" customWidth="1"/>
    <col min="8197" max="8212" width="7" style="97" customWidth="1"/>
    <col min="8213" max="8448" width="9.140625" style="97"/>
    <col min="8449" max="8450" width="6.85546875" style="97" customWidth="1"/>
    <col min="8451" max="8451" width="7" style="97" customWidth="1"/>
    <col min="8452" max="8452" width="6.7109375" style="97" customWidth="1"/>
    <col min="8453" max="8468" width="7" style="97" customWidth="1"/>
    <col min="8469" max="8704" width="9.140625" style="97"/>
    <col min="8705" max="8706" width="6.85546875" style="97" customWidth="1"/>
    <col min="8707" max="8707" width="7" style="97" customWidth="1"/>
    <col min="8708" max="8708" width="6.7109375" style="97" customWidth="1"/>
    <col min="8709" max="8724" width="7" style="97" customWidth="1"/>
    <col min="8725" max="8960" width="9.140625" style="97"/>
    <col min="8961" max="8962" width="6.85546875" style="97" customWidth="1"/>
    <col min="8963" max="8963" width="7" style="97" customWidth="1"/>
    <col min="8964" max="8964" width="6.7109375" style="97" customWidth="1"/>
    <col min="8965" max="8980" width="7" style="97" customWidth="1"/>
    <col min="8981" max="9216" width="9.140625" style="97"/>
    <col min="9217" max="9218" width="6.85546875" style="97" customWidth="1"/>
    <col min="9219" max="9219" width="7" style="97" customWidth="1"/>
    <col min="9220" max="9220" width="6.7109375" style="97" customWidth="1"/>
    <col min="9221" max="9236" width="7" style="97" customWidth="1"/>
    <col min="9237" max="9472" width="9.140625" style="97"/>
    <col min="9473" max="9474" width="6.85546875" style="97" customWidth="1"/>
    <col min="9475" max="9475" width="7" style="97" customWidth="1"/>
    <col min="9476" max="9476" width="6.7109375" style="97" customWidth="1"/>
    <col min="9477" max="9492" width="7" style="97" customWidth="1"/>
    <col min="9493" max="9728" width="9.140625" style="97"/>
    <col min="9729" max="9730" width="6.85546875" style="97" customWidth="1"/>
    <col min="9731" max="9731" width="7" style="97" customWidth="1"/>
    <col min="9732" max="9732" width="6.7109375" style="97" customWidth="1"/>
    <col min="9733" max="9748" width="7" style="97" customWidth="1"/>
    <col min="9749" max="9984" width="9.140625" style="97"/>
    <col min="9985" max="9986" width="6.85546875" style="97" customWidth="1"/>
    <col min="9987" max="9987" width="7" style="97" customWidth="1"/>
    <col min="9988" max="9988" width="6.7109375" style="97" customWidth="1"/>
    <col min="9989" max="10004" width="7" style="97" customWidth="1"/>
    <col min="10005" max="10240" width="9.140625" style="97"/>
    <col min="10241" max="10242" width="6.85546875" style="97" customWidth="1"/>
    <col min="10243" max="10243" width="7" style="97" customWidth="1"/>
    <col min="10244" max="10244" width="6.7109375" style="97" customWidth="1"/>
    <col min="10245" max="10260" width="7" style="97" customWidth="1"/>
    <col min="10261" max="10496" width="9.140625" style="97"/>
    <col min="10497" max="10498" width="6.85546875" style="97" customWidth="1"/>
    <col min="10499" max="10499" width="7" style="97" customWidth="1"/>
    <col min="10500" max="10500" width="6.7109375" style="97" customWidth="1"/>
    <col min="10501" max="10516" width="7" style="97" customWidth="1"/>
    <col min="10517" max="10752" width="9.140625" style="97"/>
    <col min="10753" max="10754" width="6.85546875" style="97" customWidth="1"/>
    <col min="10755" max="10755" width="7" style="97" customWidth="1"/>
    <col min="10756" max="10756" width="6.7109375" style="97" customWidth="1"/>
    <col min="10757" max="10772" width="7" style="97" customWidth="1"/>
    <col min="10773" max="11008" width="9.140625" style="97"/>
    <col min="11009" max="11010" width="6.85546875" style="97" customWidth="1"/>
    <col min="11011" max="11011" width="7" style="97" customWidth="1"/>
    <col min="11012" max="11012" width="6.7109375" style="97" customWidth="1"/>
    <col min="11013" max="11028" width="7" style="97" customWidth="1"/>
    <col min="11029" max="11264" width="9.140625" style="97"/>
    <col min="11265" max="11266" width="6.85546875" style="97" customWidth="1"/>
    <col min="11267" max="11267" width="7" style="97" customWidth="1"/>
    <col min="11268" max="11268" width="6.7109375" style="97" customWidth="1"/>
    <col min="11269" max="11284" width="7" style="97" customWidth="1"/>
    <col min="11285" max="11520" width="9.140625" style="97"/>
    <col min="11521" max="11522" width="6.85546875" style="97" customWidth="1"/>
    <col min="11523" max="11523" width="7" style="97" customWidth="1"/>
    <col min="11524" max="11524" width="6.7109375" style="97" customWidth="1"/>
    <col min="11525" max="11540" width="7" style="97" customWidth="1"/>
    <col min="11541" max="11776" width="9.140625" style="97"/>
    <col min="11777" max="11778" width="6.85546875" style="97" customWidth="1"/>
    <col min="11779" max="11779" width="7" style="97" customWidth="1"/>
    <col min="11780" max="11780" width="6.7109375" style="97" customWidth="1"/>
    <col min="11781" max="11796" width="7" style="97" customWidth="1"/>
    <col min="11797" max="12032" width="9.140625" style="97"/>
    <col min="12033" max="12034" width="6.85546875" style="97" customWidth="1"/>
    <col min="12035" max="12035" width="7" style="97" customWidth="1"/>
    <col min="12036" max="12036" width="6.7109375" style="97" customWidth="1"/>
    <col min="12037" max="12052" width="7" style="97" customWidth="1"/>
    <col min="12053" max="12288" width="9.140625" style="97"/>
    <col min="12289" max="12290" width="6.85546875" style="97" customWidth="1"/>
    <col min="12291" max="12291" width="7" style="97" customWidth="1"/>
    <col min="12292" max="12292" width="6.7109375" style="97" customWidth="1"/>
    <col min="12293" max="12308" width="7" style="97" customWidth="1"/>
    <col min="12309" max="12544" width="9.140625" style="97"/>
    <col min="12545" max="12546" width="6.85546875" style="97" customWidth="1"/>
    <col min="12547" max="12547" width="7" style="97" customWidth="1"/>
    <col min="12548" max="12548" width="6.7109375" style="97" customWidth="1"/>
    <col min="12549" max="12564" width="7" style="97" customWidth="1"/>
    <col min="12565" max="12800" width="9.140625" style="97"/>
    <col min="12801" max="12802" width="6.85546875" style="97" customWidth="1"/>
    <col min="12803" max="12803" width="7" style="97" customWidth="1"/>
    <col min="12804" max="12804" width="6.7109375" style="97" customWidth="1"/>
    <col min="12805" max="12820" width="7" style="97" customWidth="1"/>
    <col min="12821" max="13056" width="9.140625" style="97"/>
    <col min="13057" max="13058" width="6.85546875" style="97" customWidth="1"/>
    <col min="13059" max="13059" width="7" style="97" customWidth="1"/>
    <col min="13060" max="13060" width="6.7109375" style="97" customWidth="1"/>
    <col min="13061" max="13076" width="7" style="97" customWidth="1"/>
    <col min="13077" max="13312" width="9.140625" style="97"/>
    <col min="13313" max="13314" width="6.85546875" style="97" customWidth="1"/>
    <col min="13315" max="13315" width="7" style="97" customWidth="1"/>
    <col min="13316" max="13316" width="6.7109375" style="97" customWidth="1"/>
    <col min="13317" max="13332" width="7" style="97" customWidth="1"/>
    <col min="13333" max="13568" width="9.140625" style="97"/>
    <col min="13569" max="13570" width="6.85546875" style="97" customWidth="1"/>
    <col min="13571" max="13571" width="7" style="97" customWidth="1"/>
    <col min="13572" max="13572" width="6.7109375" style="97" customWidth="1"/>
    <col min="13573" max="13588" width="7" style="97" customWidth="1"/>
    <col min="13589" max="13824" width="9.140625" style="97"/>
    <col min="13825" max="13826" width="6.85546875" style="97" customWidth="1"/>
    <col min="13827" max="13827" width="7" style="97" customWidth="1"/>
    <col min="13828" max="13828" width="6.7109375" style="97" customWidth="1"/>
    <col min="13829" max="13844" width="7" style="97" customWidth="1"/>
    <col min="13845" max="14080" width="9.140625" style="97"/>
    <col min="14081" max="14082" width="6.85546875" style="97" customWidth="1"/>
    <col min="14083" max="14083" width="7" style="97" customWidth="1"/>
    <col min="14084" max="14084" width="6.7109375" style="97" customWidth="1"/>
    <col min="14085" max="14100" width="7" style="97" customWidth="1"/>
    <col min="14101" max="14336" width="9.140625" style="97"/>
    <col min="14337" max="14338" width="6.85546875" style="97" customWidth="1"/>
    <col min="14339" max="14339" width="7" style="97" customWidth="1"/>
    <col min="14340" max="14340" width="6.7109375" style="97" customWidth="1"/>
    <col min="14341" max="14356" width="7" style="97" customWidth="1"/>
    <col min="14357" max="14592" width="9.140625" style="97"/>
    <col min="14593" max="14594" width="6.85546875" style="97" customWidth="1"/>
    <col min="14595" max="14595" width="7" style="97" customWidth="1"/>
    <col min="14596" max="14596" width="6.7109375" style="97" customWidth="1"/>
    <col min="14597" max="14612" width="7" style="97" customWidth="1"/>
    <col min="14613" max="14848" width="9.140625" style="97"/>
    <col min="14849" max="14850" width="6.85546875" style="97" customWidth="1"/>
    <col min="14851" max="14851" width="7" style="97" customWidth="1"/>
    <col min="14852" max="14852" width="6.7109375" style="97" customWidth="1"/>
    <col min="14853" max="14868" width="7" style="97" customWidth="1"/>
    <col min="14869" max="15104" width="9.140625" style="97"/>
    <col min="15105" max="15106" width="6.85546875" style="97" customWidth="1"/>
    <col min="15107" max="15107" width="7" style="97" customWidth="1"/>
    <col min="15108" max="15108" width="6.7109375" style="97" customWidth="1"/>
    <col min="15109" max="15124" width="7" style="97" customWidth="1"/>
    <col min="15125" max="15360" width="9.140625" style="97"/>
    <col min="15361" max="15362" width="6.85546875" style="97" customWidth="1"/>
    <col min="15363" max="15363" width="7" style="97" customWidth="1"/>
    <col min="15364" max="15364" width="6.7109375" style="97" customWidth="1"/>
    <col min="15365" max="15380" width="7" style="97" customWidth="1"/>
    <col min="15381" max="15616" width="9.140625" style="97"/>
    <col min="15617" max="15618" width="6.85546875" style="97" customWidth="1"/>
    <col min="15619" max="15619" width="7" style="97" customWidth="1"/>
    <col min="15620" max="15620" width="6.7109375" style="97" customWidth="1"/>
    <col min="15621" max="15636" width="7" style="97" customWidth="1"/>
    <col min="15637" max="15872" width="9.140625" style="97"/>
    <col min="15873" max="15874" width="6.85546875" style="97" customWidth="1"/>
    <col min="15875" max="15875" width="7" style="97" customWidth="1"/>
    <col min="15876" max="15876" width="6.7109375" style="97" customWidth="1"/>
    <col min="15877" max="15892" width="7" style="97" customWidth="1"/>
    <col min="15893" max="16128" width="9.140625" style="97"/>
    <col min="16129" max="16130" width="6.85546875" style="97" customWidth="1"/>
    <col min="16131" max="16131" width="7" style="97" customWidth="1"/>
    <col min="16132" max="16132" width="6.7109375" style="97" customWidth="1"/>
    <col min="16133" max="16148" width="7" style="97" customWidth="1"/>
    <col min="16149" max="16384" width="9.140625" style="97"/>
  </cols>
  <sheetData>
    <row r="1" spans="1:20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6"/>
    </row>
    <row r="2" spans="1:20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100"/>
    </row>
    <row r="3" spans="1:20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00"/>
    </row>
    <row r="4" spans="1:20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</row>
    <row r="5" spans="1:20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</row>
    <row r="6" spans="1:20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1:20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</row>
    <row r="8" spans="1:20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00"/>
    </row>
    <row r="9" spans="1:20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100"/>
    </row>
    <row r="10" spans="1:20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>
      <c r="A11" s="98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>
      <c r="A12" s="98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>
      <c r="A13" s="98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>
      <c r="A15" s="98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</row>
    <row r="18" spans="1:20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0">
      <c r="A19" s="98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0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0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0">
      <c r="A22" s="98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0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0">
      <c r="A24" s="98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0">
      <c r="A25" s="98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0">
      <c r="A26" s="98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0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00"/>
    </row>
    <row r="28" spans="1:20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0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0">
      <c r="A30" s="98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0">
      <c r="A31" s="98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0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>
      <c r="A34" s="98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>
      <c r="A35" s="98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101"/>
      <c r="M35" s="101"/>
      <c r="N35" s="101"/>
      <c r="O35" s="101"/>
      <c r="P35" s="101"/>
      <c r="Q35" s="101"/>
      <c r="R35" s="101"/>
      <c r="S35" s="101"/>
      <c r="T35" s="102"/>
    </row>
    <row r="36" spans="1:20" ht="15.75" customHeight="1">
      <c r="A36" s="94"/>
      <c r="B36" s="95"/>
      <c r="C36" s="96"/>
      <c r="D36" s="103" t="s">
        <v>33</v>
      </c>
      <c r="E36" s="104"/>
      <c r="F36" s="105" t="s">
        <v>34</v>
      </c>
      <c r="G36" s="106"/>
      <c r="H36" s="106"/>
      <c r="I36" s="106"/>
      <c r="J36" s="106"/>
      <c r="K36" s="106"/>
      <c r="L36" s="107"/>
      <c r="M36" s="108" t="s">
        <v>35</v>
      </c>
      <c r="N36" s="109">
        <v>2887</v>
      </c>
      <c r="O36" s="110" t="s">
        <v>36</v>
      </c>
      <c r="P36" s="111"/>
      <c r="Q36" s="112">
        <v>2887</v>
      </c>
      <c r="R36" s="113"/>
      <c r="S36" s="111" t="s">
        <v>37</v>
      </c>
      <c r="T36" s="109" t="s">
        <v>38</v>
      </c>
    </row>
    <row r="37" spans="1:20" ht="15.75" customHeight="1">
      <c r="A37" s="98"/>
      <c r="B37" s="99"/>
      <c r="C37" s="100"/>
      <c r="D37" s="114"/>
      <c r="E37" s="115"/>
      <c r="F37" s="116"/>
      <c r="G37" s="117"/>
      <c r="H37" s="117"/>
      <c r="I37" s="117"/>
      <c r="J37" s="117"/>
      <c r="K37" s="117"/>
      <c r="L37" s="118"/>
      <c r="M37" s="119"/>
      <c r="N37" s="120"/>
      <c r="O37" s="121"/>
      <c r="P37" s="122"/>
      <c r="Q37" s="123"/>
      <c r="R37" s="124"/>
      <c r="S37" s="122"/>
      <c r="T37" s="120"/>
    </row>
    <row r="38" spans="1:20" ht="15.75" customHeight="1">
      <c r="A38" s="98"/>
      <c r="B38" s="99"/>
      <c r="C38" s="100"/>
      <c r="D38" s="110" t="s">
        <v>39</v>
      </c>
      <c r="E38" s="111"/>
      <c r="F38" s="105" t="s">
        <v>40</v>
      </c>
      <c r="G38" s="106"/>
      <c r="H38" s="106"/>
      <c r="I38" s="106"/>
      <c r="J38" s="106"/>
      <c r="K38" s="106"/>
      <c r="L38" s="107"/>
      <c r="M38" s="110" t="s">
        <v>41</v>
      </c>
      <c r="N38" s="111"/>
      <c r="O38" s="105" t="s">
        <v>42</v>
      </c>
      <c r="P38" s="106"/>
      <c r="Q38" s="106"/>
      <c r="R38" s="106"/>
      <c r="S38" s="106"/>
      <c r="T38" s="107"/>
    </row>
    <row r="39" spans="1:20" ht="15.75" customHeight="1">
      <c r="A39" s="98"/>
      <c r="B39" s="99"/>
      <c r="C39" s="100"/>
      <c r="D39" s="121"/>
      <c r="E39" s="122"/>
      <c r="F39" s="116"/>
      <c r="G39" s="117"/>
      <c r="H39" s="117"/>
      <c r="I39" s="117"/>
      <c r="J39" s="117"/>
      <c r="K39" s="117"/>
      <c r="L39" s="118"/>
      <c r="M39" s="121"/>
      <c r="N39" s="122"/>
      <c r="O39" s="116"/>
      <c r="P39" s="117"/>
      <c r="Q39" s="117"/>
      <c r="R39" s="117"/>
      <c r="S39" s="117"/>
      <c r="T39" s="118"/>
    </row>
    <row r="40" spans="1:20" ht="15.75" customHeight="1">
      <c r="A40" s="98"/>
      <c r="B40" s="99"/>
      <c r="C40" s="100"/>
      <c r="D40" s="110" t="s">
        <v>43</v>
      </c>
      <c r="E40" s="111"/>
      <c r="F40" s="105" t="s">
        <v>44</v>
      </c>
      <c r="G40" s="106"/>
      <c r="H40" s="106"/>
      <c r="I40" s="106"/>
      <c r="J40" s="106"/>
      <c r="K40" s="106"/>
      <c r="L40" s="107"/>
      <c r="M40" s="110" t="s">
        <v>45</v>
      </c>
      <c r="N40" s="111"/>
      <c r="O40" s="105" t="s">
        <v>46</v>
      </c>
      <c r="P40" s="106"/>
      <c r="Q40" s="106"/>
      <c r="R40" s="106"/>
      <c r="S40" s="106"/>
      <c r="T40" s="107"/>
    </row>
    <row r="41" spans="1:20" ht="15.75" customHeight="1">
      <c r="A41" s="125"/>
      <c r="B41" s="101"/>
      <c r="C41" s="102"/>
      <c r="D41" s="121"/>
      <c r="E41" s="122"/>
      <c r="F41" s="116"/>
      <c r="G41" s="117"/>
      <c r="H41" s="117"/>
      <c r="I41" s="117"/>
      <c r="J41" s="117"/>
      <c r="K41" s="117"/>
      <c r="L41" s="118"/>
      <c r="M41" s="121"/>
      <c r="N41" s="122"/>
      <c r="O41" s="116"/>
      <c r="P41" s="117"/>
      <c r="Q41" s="117"/>
      <c r="R41" s="117"/>
      <c r="S41" s="117"/>
      <c r="T41" s="118"/>
    </row>
  </sheetData>
  <mergeCells count="16">
    <mergeCell ref="D40:E41"/>
    <mergeCell ref="F40:L41"/>
    <mergeCell ref="M40:N41"/>
    <mergeCell ref="O40:T41"/>
    <mergeCell ref="S36:S37"/>
    <mergeCell ref="T36:T37"/>
    <mergeCell ref="D38:E39"/>
    <mergeCell ref="F38:L39"/>
    <mergeCell ref="M38:N39"/>
    <mergeCell ref="O38:T39"/>
    <mergeCell ref="D36:E37"/>
    <mergeCell ref="F36:L37"/>
    <mergeCell ref="M36:M37"/>
    <mergeCell ref="N36:N37"/>
    <mergeCell ref="O36:P37"/>
    <mergeCell ref="Q36:R37"/>
  </mergeCells>
  <printOptions horizontalCentered="1" verticalCentered="1"/>
  <pageMargins left="0.31496062992125984" right="0.31496062992125984" top="0.31496062992125984" bottom="0.11811023622047245" header="0.33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L113"/>
  <sheetViews>
    <sheetView zoomScaleNormal="100" zoomScaleSheetLayoutView="75" workbookViewId="0">
      <selection activeCell="A7" sqref="A7:A8"/>
    </sheetView>
  </sheetViews>
  <sheetFormatPr defaultColWidth="5.42578125" defaultRowHeight="15" customHeight="1"/>
  <cols>
    <col min="1" max="168" width="8.140625" style="68" customWidth="1"/>
    <col min="169" max="16384" width="5.42578125" style="32"/>
  </cols>
  <sheetData>
    <row r="1" spans="1:168" s="2" customFormat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tr">
        <f>A1</f>
        <v>2887 / DCC Counts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tr">
        <f>O1</f>
        <v>2887 / DCC Counts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tr">
        <f>AC1</f>
        <v>2887 / DCC Counts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tr">
        <f>AQ1</f>
        <v>2887 / DCC Counts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tr">
        <f>BE1</f>
        <v>2887 / DCC Counts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tr">
        <f>BS1</f>
        <v>2887 / DCC Counts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 t="str">
        <f>CG1</f>
        <v>2887 / DCC Counts</v>
      </c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tr">
        <f>CU1</f>
        <v>2887 / DCC Counts</v>
      </c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 t="str">
        <f>DI1</f>
        <v>2887 / DCC Counts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 t="str">
        <f>DW1</f>
        <v>2887 / DCC Counts</v>
      </c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tr">
        <f>EK1</f>
        <v>2887 / DCC Counts</v>
      </c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168" s="2" customFormat="1" ht="12.75" customHeight="1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tr">
        <f>A2</f>
        <v>May 2013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tr">
        <f>O2</f>
        <v>May 2013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tr">
        <f>AC2</f>
        <v>May 2013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 t="str">
        <f>AQ2</f>
        <v>May 2013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tr">
        <f>BE2</f>
        <v>May 2013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 t="str">
        <f>BS2</f>
        <v>May 2013</v>
      </c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tr">
        <f>CG2</f>
        <v>May 2013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tr">
        <f>CU2</f>
        <v>May 2013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 t="str">
        <f>DI2</f>
        <v>May 2013</v>
      </c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 t="str">
        <f>DW2</f>
        <v>May 2013</v>
      </c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 t="str">
        <f>EK2</f>
        <v>May 2013</v>
      </c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</row>
    <row r="3" spans="1:168" s="2" customFormat="1" ht="12.75" customHeight="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tr">
        <f>A3</f>
        <v>Junction Turning Count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tr">
        <f>O3</f>
        <v>Junction Turning Count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 t="str">
        <f>AC3</f>
        <v>Junction Turning Count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 t="str">
        <f>AQ3</f>
        <v>Junction Turning Count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tr">
        <f>BE3</f>
        <v>Junction Turning Count</v>
      </c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 t="str">
        <f>BS3</f>
        <v>Junction Turning Count</v>
      </c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 t="str">
        <f>CG3</f>
        <v>Junction Turning Count</v>
      </c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 t="str">
        <f>CU3</f>
        <v>Junction Turning Count</v>
      </c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 t="str">
        <f>DI3</f>
        <v>Junction Turning Count</v>
      </c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 t="str">
        <f>DW3</f>
        <v>Junction Turning Count</v>
      </c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 t="str">
        <f>EK3</f>
        <v>Junction Turning Count</v>
      </c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</row>
    <row r="4" spans="1:168" s="2" customFormat="1" ht="12.75" customHeight="1">
      <c r="A4" s="5" t="s">
        <v>3</v>
      </c>
      <c r="B4" s="5"/>
      <c r="C4" s="6">
        <v>57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 t="s">
        <v>3</v>
      </c>
      <c r="P4" s="5"/>
      <c r="Q4" s="6">
        <f>C4</f>
        <v>57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 t="s">
        <v>3</v>
      </c>
      <c r="AD4" s="5"/>
      <c r="AE4" s="6">
        <f>Q4</f>
        <v>57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5" t="s">
        <v>3</v>
      </c>
      <c r="AR4" s="5"/>
      <c r="AS4" s="6">
        <f>AE4</f>
        <v>57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5" t="s">
        <v>3</v>
      </c>
      <c r="BF4" s="5"/>
      <c r="BG4" s="6">
        <f>AS4</f>
        <v>57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5" t="s">
        <v>3</v>
      </c>
      <c r="BT4" s="5"/>
      <c r="BU4" s="6">
        <f>BG4</f>
        <v>57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5" t="s">
        <v>3</v>
      </c>
      <c r="CH4" s="5"/>
      <c r="CI4" s="6">
        <f>BU4</f>
        <v>57</v>
      </c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5" t="s">
        <v>3</v>
      </c>
      <c r="CV4" s="5"/>
      <c r="CW4" s="6">
        <f>CI4</f>
        <v>57</v>
      </c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5" t="s">
        <v>3</v>
      </c>
      <c r="DJ4" s="5"/>
      <c r="DK4" s="6">
        <f>CW4</f>
        <v>57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5" t="s">
        <v>3</v>
      </c>
      <c r="DX4" s="5"/>
      <c r="DY4" s="6">
        <f>DK4</f>
        <v>57</v>
      </c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5" t="s">
        <v>3</v>
      </c>
      <c r="EL4" s="5"/>
      <c r="EM4" s="6">
        <f>DY4</f>
        <v>57</v>
      </c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5" t="s">
        <v>3</v>
      </c>
      <c r="EZ4" s="5"/>
      <c r="FA4" s="6">
        <f>EM4</f>
        <v>57</v>
      </c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</row>
    <row r="5" spans="1:168" s="2" customFormat="1" ht="12.75" customHeight="1">
      <c r="A5" s="5" t="s">
        <v>4</v>
      </c>
      <c r="B5" s="5"/>
      <c r="C5" s="7" t="str">
        <f>'Site 57 - ARMS'!DJ1&amp;" / "&amp;'Site 57 - ARMS'!DJ2&amp;" / "&amp;'Site 57 - ARMS'!DJ3&amp;" / "&amp;'Site 57 - ARMS'!DJ4</f>
        <v>Bath Street / Church Avenue(SW) / Beach Road / Church Avenue(NE)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5" t="s">
        <v>4</v>
      </c>
      <c r="P5" s="5"/>
      <c r="Q5" s="7" t="str">
        <f>C5</f>
        <v>Bath Street / Church Avenue(SW) / Beach Road / Church Avenue(NE)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5" t="s">
        <v>4</v>
      </c>
      <c r="AD5" s="5"/>
      <c r="AE5" s="7" t="str">
        <f>Q5</f>
        <v>Bath Street / Church Avenue(SW) / Beach Road / Church Avenue(NE)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5" t="s">
        <v>4</v>
      </c>
      <c r="AR5" s="5"/>
      <c r="AS5" s="7" t="str">
        <f>AE5</f>
        <v>Bath Street / Church Avenue(SW) / Beach Road / Church Avenue(NE)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5" t="s">
        <v>4</v>
      </c>
      <c r="BF5" s="5"/>
      <c r="BG5" s="7" t="str">
        <f>AS5</f>
        <v>Bath Street / Church Avenue(SW) / Beach Road / Church Avenue(NE)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5" t="s">
        <v>4</v>
      </c>
      <c r="BT5" s="5"/>
      <c r="BU5" s="7" t="str">
        <f>BG5</f>
        <v>Bath Street / Church Avenue(SW) / Beach Road / Church Avenue(NE)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5" t="s">
        <v>4</v>
      </c>
      <c r="CH5" s="5"/>
      <c r="CI5" s="7" t="str">
        <f>BU5</f>
        <v>Bath Street / Church Avenue(SW) / Beach Road / Church Avenue(NE)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5" t="s">
        <v>4</v>
      </c>
      <c r="CV5" s="5"/>
      <c r="CW5" s="7" t="str">
        <f>CI5</f>
        <v>Bath Street / Church Avenue(SW) / Beach Road / Church Avenue(NE)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5" t="s">
        <v>4</v>
      </c>
      <c r="DJ5" s="5"/>
      <c r="DK5" s="7" t="str">
        <f>CW5</f>
        <v>Bath Street / Church Avenue(SW) / Beach Road / Church Avenue(NE)</v>
      </c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5" t="s">
        <v>4</v>
      </c>
      <c r="DX5" s="5"/>
      <c r="DY5" s="7" t="str">
        <f>DK5</f>
        <v>Bath Street / Church Avenue(SW) / Beach Road / Church Avenue(NE)</v>
      </c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5" t="s">
        <v>4</v>
      </c>
      <c r="EL5" s="5"/>
      <c r="EM5" s="7" t="str">
        <f>DY5</f>
        <v>Bath Street / Church Avenue(SW) / Beach Road / Church Avenue(NE)</v>
      </c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5" t="s">
        <v>4</v>
      </c>
      <c r="EZ5" s="5"/>
      <c r="FA5" s="7" t="str">
        <f>EM5</f>
        <v>Bath Street / Church Avenue(SW) / Beach Road / Church Avenue(NE)</v>
      </c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</row>
    <row r="6" spans="1:168" s="2" customFormat="1" ht="12.75" customHeight="1" thickBot="1">
      <c r="A6" s="5" t="s">
        <v>5</v>
      </c>
      <c r="B6" s="5"/>
      <c r="C6" s="8">
        <v>41408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5" t="s">
        <v>5</v>
      </c>
      <c r="P6" s="5"/>
      <c r="Q6" s="8">
        <f>C6</f>
        <v>41408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5" t="s">
        <v>5</v>
      </c>
      <c r="AD6" s="5"/>
      <c r="AE6" s="8">
        <f>Q6</f>
        <v>41408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5" t="s">
        <v>5</v>
      </c>
      <c r="AR6" s="5"/>
      <c r="AS6" s="8">
        <f>AE6</f>
        <v>41408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5" t="s">
        <v>5</v>
      </c>
      <c r="BF6" s="5"/>
      <c r="BG6" s="8">
        <f>AS6</f>
        <v>41408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5" t="s">
        <v>5</v>
      </c>
      <c r="BT6" s="5"/>
      <c r="BU6" s="8">
        <f>BG6</f>
        <v>41408</v>
      </c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5" t="s">
        <v>5</v>
      </c>
      <c r="CH6" s="5"/>
      <c r="CI6" s="8">
        <f>BU6</f>
        <v>41408</v>
      </c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5" t="s">
        <v>5</v>
      </c>
      <c r="CV6" s="5"/>
      <c r="CW6" s="8">
        <f>CI6</f>
        <v>41408</v>
      </c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5" t="s">
        <v>5</v>
      </c>
      <c r="DJ6" s="5"/>
      <c r="DK6" s="8">
        <f>CW6</f>
        <v>41408</v>
      </c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5" t="s">
        <v>5</v>
      </c>
      <c r="DX6" s="5"/>
      <c r="DY6" s="8">
        <f>DK6</f>
        <v>41408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5" t="s">
        <v>5</v>
      </c>
      <c r="EL6" s="5"/>
      <c r="EM6" s="8">
        <f>DY6</f>
        <v>41408</v>
      </c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5" t="s">
        <v>5</v>
      </c>
      <c r="EZ6" s="5"/>
      <c r="FA6" s="8">
        <f>EM6</f>
        <v>41408</v>
      </c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</row>
    <row r="7" spans="1:168" s="14" customFormat="1" ht="13.5" customHeight="1" thickTop="1">
      <c r="A7" s="9" t="s">
        <v>6</v>
      </c>
      <c r="B7" s="10" t="str">
        <f>"A to D - "&amp;'Site 57 - ARMS'!$DJ$1&amp;" to "&amp;'Site 57 - ARMS'!$DJ$4 &amp; " BANNED "</f>
        <v xml:space="preserve">A to D - Bath Street to Church Avenue(NE) BANNED </v>
      </c>
      <c r="C7" s="11"/>
      <c r="D7" s="11"/>
      <c r="E7" s="11"/>
      <c r="F7" s="11"/>
      <c r="G7" s="11"/>
      <c r="H7" s="11"/>
      <c r="I7" s="11"/>
      <c r="J7" s="11"/>
      <c r="K7" s="11"/>
      <c r="L7" s="12"/>
      <c r="M7" s="13" t="s">
        <v>7</v>
      </c>
      <c r="N7" s="13" t="s">
        <v>8</v>
      </c>
      <c r="O7" s="9" t="s">
        <v>6</v>
      </c>
      <c r="P7" s="10" t="str">
        <f>"A to C - "&amp;'Site 57 - ARMS'!$DJ$1&amp;" to "&amp;'Site 57 - ARMS'!$DJ$3 &amp; " BANNED "</f>
        <v xml:space="preserve">A to C - Bath Street to Beach Road BANNED </v>
      </c>
      <c r="Q7" s="11"/>
      <c r="R7" s="11"/>
      <c r="S7" s="11"/>
      <c r="T7" s="11"/>
      <c r="U7" s="11"/>
      <c r="V7" s="11"/>
      <c r="W7" s="11"/>
      <c r="X7" s="11"/>
      <c r="Y7" s="11"/>
      <c r="Z7" s="12"/>
      <c r="AA7" s="13" t="s">
        <v>7</v>
      </c>
      <c r="AB7" s="13" t="s">
        <v>8</v>
      </c>
      <c r="AC7" s="9" t="s">
        <v>6</v>
      </c>
      <c r="AD7" s="10" t="str">
        <f>"A to B - "&amp;'Site 57 - ARMS'!$DJ$1&amp;" to "&amp;'Site 57 - ARMS'!$DJ$2 &amp; " BANNED "</f>
        <v xml:space="preserve">A to B - Bath Street to Church Avenue(SW) BANNED </v>
      </c>
      <c r="AE7" s="11"/>
      <c r="AF7" s="11"/>
      <c r="AG7" s="11"/>
      <c r="AH7" s="11"/>
      <c r="AI7" s="11"/>
      <c r="AJ7" s="11"/>
      <c r="AK7" s="11"/>
      <c r="AL7" s="11"/>
      <c r="AM7" s="11"/>
      <c r="AN7" s="12"/>
      <c r="AO7" s="13" t="s">
        <v>7</v>
      </c>
      <c r="AP7" s="13" t="s">
        <v>8</v>
      </c>
      <c r="AQ7" s="9" t="s">
        <v>6</v>
      </c>
      <c r="AR7" s="10" t="str">
        <f>"B to A - "&amp;'Site 57 - ARMS'!$DJ$2&amp;" to "&amp;'Site 57 - ARMS'!$DJ$1</f>
        <v>B to A - Church Avenue(SW) to Bath Street</v>
      </c>
      <c r="AS7" s="11"/>
      <c r="AT7" s="11"/>
      <c r="AU7" s="11"/>
      <c r="AV7" s="11"/>
      <c r="AW7" s="11"/>
      <c r="AX7" s="11"/>
      <c r="AY7" s="11"/>
      <c r="AZ7" s="11"/>
      <c r="BA7" s="11"/>
      <c r="BB7" s="12"/>
      <c r="BC7" s="13" t="s">
        <v>7</v>
      </c>
      <c r="BD7" s="13" t="s">
        <v>8</v>
      </c>
      <c r="BE7" s="9" t="s">
        <v>6</v>
      </c>
      <c r="BF7" s="10" t="str">
        <f>"B to D - "&amp;'Site 57 - ARMS'!$DJ$2&amp;" to "&amp;'Site 57 - ARMS'!$DJ$4</f>
        <v>B to D - Church Avenue(SW) to Church Avenue(NE)</v>
      </c>
      <c r="BG7" s="11"/>
      <c r="BH7" s="11"/>
      <c r="BI7" s="11"/>
      <c r="BJ7" s="11"/>
      <c r="BK7" s="11"/>
      <c r="BL7" s="11"/>
      <c r="BM7" s="11"/>
      <c r="BN7" s="11"/>
      <c r="BO7" s="11"/>
      <c r="BP7" s="12"/>
      <c r="BQ7" s="13" t="s">
        <v>7</v>
      </c>
      <c r="BR7" s="13" t="s">
        <v>8</v>
      </c>
      <c r="BS7" s="9" t="s">
        <v>6</v>
      </c>
      <c r="BT7" s="10" t="str">
        <f>"B to C - "&amp;'Site 57 - ARMS'!$DJ$2&amp;" to "&amp;'Site 57 - ARMS'!$DJ$3 &amp; " BANNED "</f>
        <v xml:space="preserve">B to C - Church Avenue(SW) to Beach Road BANNED </v>
      </c>
      <c r="BU7" s="11"/>
      <c r="BV7" s="11"/>
      <c r="BW7" s="11"/>
      <c r="BX7" s="11"/>
      <c r="BY7" s="11"/>
      <c r="BZ7" s="11"/>
      <c r="CA7" s="11"/>
      <c r="CB7" s="11"/>
      <c r="CC7" s="11"/>
      <c r="CD7" s="12"/>
      <c r="CE7" s="13" t="s">
        <v>7</v>
      </c>
      <c r="CF7" s="13" t="s">
        <v>8</v>
      </c>
      <c r="CG7" s="9" t="s">
        <v>6</v>
      </c>
      <c r="CH7" s="10" t="str">
        <f>"C to B - "&amp;'Site 57 - ARMS'!$DJ$3&amp;" to "&amp;'Site 57 - ARMS'!$DJ$2</f>
        <v>C to B - Beach Road to Church Avenue(SW)</v>
      </c>
      <c r="CI7" s="11"/>
      <c r="CJ7" s="11"/>
      <c r="CK7" s="11"/>
      <c r="CL7" s="11"/>
      <c r="CM7" s="11"/>
      <c r="CN7" s="11"/>
      <c r="CO7" s="11"/>
      <c r="CP7" s="11"/>
      <c r="CQ7" s="11"/>
      <c r="CR7" s="12"/>
      <c r="CS7" s="13" t="s">
        <v>7</v>
      </c>
      <c r="CT7" s="13" t="s">
        <v>8</v>
      </c>
      <c r="CU7" s="9" t="s">
        <v>6</v>
      </c>
      <c r="CV7" s="10" t="str">
        <f>"C to A - "&amp;'Site 57 - ARMS'!$DJ$3&amp;" to "&amp;'Site 57 - ARMS'!$DJ$1</f>
        <v>C to A - Beach Road to Bath Street</v>
      </c>
      <c r="CW7" s="11"/>
      <c r="CX7" s="11"/>
      <c r="CY7" s="11"/>
      <c r="CZ7" s="11"/>
      <c r="DA7" s="11"/>
      <c r="DB7" s="11"/>
      <c r="DC7" s="11"/>
      <c r="DD7" s="11"/>
      <c r="DE7" s="11"/>
      <c r="DF7" s="12"/>
      <c r="DG7" s="13" t="s">
        <v>7</v>
      </c>
      <c r="DH7" s="13" t="s">
        <v>8</v>
      </c>
      <c r="DI7" s="9" t="s">
        <v>6</v>
      </c>
      <c r="DJ7" s="10" t="str">
        <f>"C to D - "&amp;'Site 57 - ARMS'!$DJ$3&amp;" to "&amp;'Site 57 - ARMS'!$DJ$4 &amp; " BANNED "</f>
        <v xml:space="preserve">C to D - Beach Road to Church Avenue(NE) BANNED </v>
      </c>
      <c r="DK7" s="11"/>
      <c r="DL7" s="11"/>
      <c r="DM7" s="11"/>
      <c r="DN7" s="11"/>
      <c r="DO7" s="11"/>
      <c r="DP7" s="11"/>
      <c r="DQ7" s="11"/>
      <c r="DR7" s="11"/>
      <c r="DS7" s="11"/>
      <c r="DT7" s="12"/>
      <c r="DU7" s="13" t="s">
        <v>7</v>
      </c>
      <c r="DV7" s="13" t="s">
        <v>8</v>
      </c>
      <c r="DW7" s="9" t="s">
        <v>6</v>
      </c>
      <c r="DX7" s="10" t="str">
        <f>"D to C - "&amp;'Site 57 - ARMS'!$DJ$4&amp;" to "&amp;'Site 57 - ARMS'!$DJ$3 &amp; " BANNED "</f>
        <v xml:space="preserve">D to C - Church Avenue(NE) to Beach Road BANNED </v>
      </c>
      <c r="DY7" s="11"/>
      <c r="DZ7" s="11"/>
      <c r="EA7" s="11"/>
      <c r="EB7" s="11"/>
      <c r="EC7" s="11"/>
      <c r="ED7" s="11"/>
      <c r="EE7" s="11"/>
      <c r="EF7" s="11"/>
      <c r="EG7" s="11"/>
      <c r="EH7" s="12"/>
      <c r="EI7" s="13" t="s">
        <v>7</v>
      </c>
      <c r="EJ7" s="13" t="s">
        <v>8</v>
      </c>
      <c r="EK7" s="9" t="s">
        <v>6</v>
      </c>
      <c r="EL7" s="10" t="str">
        <f>"D to B - "&amp;'Site 57 - ARMS'!$DJ$4&amp;" to "&amp;'Site 57 - ARMS'!$DJ$2 &amp; " BANNED "</f>
        <v xml:space="preserve">D to B - Church Avenue(NE) to Church Avenue(SW) BANNED </v>
      </c>
      <c r="EM7" s="11"/>
      <c r="EN7" s="11"/>
      <c r="EO7" s="11"/>
      <c r="EP7" s="11"/>
      <c r="EQ7" s="11"/>
      <c r="ER7" s="11"/>
      <c r="ES7" s="11"/>
      <c r="ET7" s="11"/>
      <c r="EU7" s="11"/>
      <c r="EV7" s="12"/>
      <c r="EW7" s="13" t="s">
        <v>7</v>
      </c>
      <c r="EX7" s="13" t="s">
        <v>8</v>
      </c>
      <c r="EY7" s="9" t="s">
        <v>6</v>
      </c>
      <c r="EZ7" s="10" t="str">
        <f>"D to A - "&amp;'Site 57 - ARMS'!$DJ$4&amp;" to "&amp;'Site 57 - ARMS'!$DJ$1 &amp; " BANNED "</f>
        <v xml:space="preserve">D to A - Church Avenue(NE) to Bath Street BANNED </v>
      </c>
      <c r="FA7" s="11"/>
      <c r="FB7" s="11"/>
      <c r="FC7" s="11"/>
      <c r="FD7" s="11"/>
      <c r="FE7" s="11"/>
      <c r="FF7" s="11"/>
      <c r="FG7" s="11"/>
      <c r="FH7" s="11"/>
      <c r="FI7" s="11"/>
      <c r="FJ7" s="12"/>
      <c r="FK7" s="13" t="s">
        <v>7</v>
      </c>
      <c r="FL7" s="13" t="s">
        <v>8</v>
      </c>
    </row>
    <row r="8" spans="1:168" s="14" customFormat="1" ht="13.5" customHeight="1" thickBot="1">
      <c r="A8" s="15"/>
      <c r="B8" s="16" t="s">
        <v>9</v>
      </c>
      <c r="C8" s="17" t="s">
        <v>10</v>
      </c>
      <c r="D8" s="17" t="s">
        <v>11</v>
      </c>
      <c r="E8" s="17" t="s">
        <v>12</v>
      </c>
      <c r="F8" s="17" t="s">
        <v>13</v>
      </c>
      <c r="G8" s="17" t="s">
        <v>14</v>
      </c>
      <c r="H8" s="17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8"/>
      <c r="N8" s="18"/>
      <c r="O8" s="15"/>
      <c r="P8" s="19" t="str">
        <f>$B$8</f>
        <v>CAR</v>
      </c>
      <c r="Q8" s="20" t="str">
        <f>$C$8</f>
        <v>LGV</v>
      </c>
      <c r="R8" s="20" t="str">
        <f>$D$8</f>
        <v>HGV 2X</v>
      </c>
      <c r="S8" s="20" t="str">
        <f>$E$8</f>
        <v>HGV 3X</v>
      </c>
      <c r="T8" s="20" t="str">
        <f>$F$8</f>
        <v>HGV 4X</v>
      </c>
      <c r="U8" s="20" t="str">
        <f>$G$8</f>
        <v>HGV 5+X</v>
      </c>
      <c r="V8" s="20" t="str">
        <f>$H$8</f>
        <v>DBUS</v>
      </c>
      <c r="W8" s="20" t="str">
        <f>$I$8</f>
        <v>OBUS</v>
      </c>
      <c r="X8" s="20" t="str">
        <f>$J$8</f>
        <v>TAXI</v>
      </c>
      <c r="Y8" s="20" t="str">
        <f>$K$8</f>
        <v>M/C</v>
      </c>
      <c r="Z8" s="21" t="str">
        <f>$L$8</f>
        <v>P/C</v>
      </c>
      <c r="AA8" s="18"/>
      <c r="AB8" s="18"/>
      <c r="AC8" s="15"/>
      <c r="AD8" s="19" t="str">
        <f>$B$8</f>
        <v>CAR</v>
      </c>
      <c r="AE8" s="20" t="str">
        <f>$C$8</f>
        <v>LGV</v>
      </c>
      <c r="AF8" s="20" t="str">
        <f>$D$8</f>
        <v>HGV 2X</v>
      </c>
      <c r="AG8" s="20" t="str">
        <f>$E$8</f>
        <v>HGV 3X</v>
      </c>
      <c r="AH8" s="20" t="str">
        <f>$F$8</f>
        <v>HGV 4X</v>
      </c>
      <c r="AI8" s="20" t="str">
        <f>$G$8</f>
        <v>HGV 5+X</v>
      </c>
      <c r="AJ8" s="20" t="str">
        <f>$H$8</f>
        <v>DBUS</v>
      </c>
      <c r="AK8" s="20" t="str">
        <f>$I$8</f>
        <v>OBUS</v>
      </c>
      <c r="AL8" s="20" t="str">
        <f>$J$8</f>
        <v>TAXI</v>
      </c>
      <c r="AM8" s="20" t="str">
        <f>$K$8</f>
        <v>M/C</v>
      </c>
      <c r="AN8" s="21" t="str">
        <f>$L$8</f>
        <v>P/C</v>
      </c>
      <c r="AO8" s="18"/>
      <c r="AP8" s="18"/>
      <c r="AQ8" s="15"/>
      <c r="AR8" s="19" t="str">
        <f>$B$8</f>
        <v>CAR</v>
      </c>
      <c r="AS8" s="20" t="str">
        <f>$C$8</f>
        <v>LGV</v>
      </c>
      <c r="AT8" s="20" t="str">
        <f>$D$8</f>
        <v>HGV 2X</v>
      </c>
      <c r="AU8" s="20" t="str">
        <f>$E$8</f>
        <v>HGV 3X</v>
      </c>
      <c r="AV8" s="20" t="str">
        <f>$F$8</f>
        <v>HGV 4X</v>
      </c>
      <c r="AW8" s="20" t="str">
        <f>$G$8</f>
        <v>HGV 5+X</v>
      </c>
      <c r="AX8" s="20" t="str">
        <f>$H$8</f>
        <v>DBUS</v>
      </c>
      <c r="AY8" s="20" t="str">
        <f>$I$8</f>
        <v>OBUS</v>
      </c>
      <c r="AZ8" s="20" t="str">
        <f>$J$8</f>
        <v>TAXI</v>
      </c>
      <c r="BA8" s="20" t="str">
        <f>$K$8</f>
        <v>M/C</v>
      </c>
      <c r="BB8" s="21" t="str">
        <f>$L$8</f>
        <v>P/C</v>
      </c>
      <c r="BC8" s="18"/>
      <c r="BD8" s="18"/>
      <c r="BE8" s="15"/>
      <c r="BF8" s="19" t="str">
        <f>$B$8</f>
        <v>CAR</v>
      </c>
      <c r="BG8" s="20" t="str">
        <f>$C$8</f>
        <v>LGV</v>
      </c>
      <c r="BH8" s="20" t="str">
        <f>$D$8</f>
        <v>HGV 2X</v>
      </c>
      <c r="BI8" s="20" t="str">
        <f>$E$8</f>
        <v>HGV 3X</v>
      </c>
      <c r="BJ8" s="20" t="str">
        <f>$F$8</f>
        <v>HGV 4X</v>
      </c>
      <c r="BK8" s="20" t="str">
        <f>$G$8</f>
        <v>HGV 5+X</v>
      </c>
      <c r="BL8" s="20" t="str">
        <f>$H$8</f>
        <v>DBUS</v>
      </c>
      <c r="BM8" s="20" t="str">
        <f>$I$8</f>
        <v>OBUS</v>
      </c>
      <c r="BN8" s="20" t="str">
        <f>$J$8</f>
        <v>TAXI</v>
      </c>
      <c r="BO8" s="20" t="str">
        <f>$K$8</f>
        <v>M/C</v>
      </c>
      <c r="BP8" s="21" t="str">
        <f>$L$8</f>
        <v>P/C</v>
      </c>
      <c r="BQ8" s="18"/>
      <c r="BR8" s="18"/>
      <c r="BS8" s="15"/>
      <c r="BT8" s="19" t="str">
        <f>$B$8</f>
        <v>CAR</v>
      </c>
      <c r="BU8" s="20" t="str">
        <f>$C$8</f>
        <v>LGV</v>
      </c>
      <c r="BV8" s="20" t="str">
        <f>$D$8</f>
        <v>HGV 2X</v>
      </c>
      <c r="BW8" s="20" t="str">
        <f>$E$8</f>
        <v>HGV 3X</v>
      </c>
      <c r="BX8" s="20" t="str">
        <f>$F$8</f>
        <v>HGV 4X</v>
      </c>
      <c r="BY8" s="20" t="str">
        <f>$G$8</f>
        <v>HGV 5+X</v>
      </c>
      <c r="BZ8" s="20" t="str">
        <f>$H$8</f>
        <v>DBUS</v>
      </c>
      <c r="CA8" s="20" t="str">
        <f>$I$8</f>
        <v>OBUS</v>
      </c>
      <c r="CB8" s="20" t="str">
        <f>$J$8</f>
        <v>TAXI</v>
      </c>
      <c r="CC8" s="20" t="str">
        <f>$K$8</f>
        <v>M/C</v>
      </c>
      <c r="CD8" s="21" t="str">
        <f>$L$8</f>
        <v>P/C</v>
      </c>
      <c r="CE8" s="18"/>
      <c r="CF8" s="18"/>
      <c r="CG8" s="15"/>
      <c r="CH8" s="19" t="str">
        <f>$B$8</f>
        <v>CAR</v>
      </c>
      <c r="CI8" s="20" t="str">
        <f>$C$8</f>
        <v>LGV</v>
      </c>
      <c r="CJ8" s="20" t="str">
        <f>$D$8</f>
        <v>HGV 2X</v>
      </c>
      <c r="CK8" s="20" t="str">
        <f>$E$8</f>
        <v>HGV 3X</v>
      </c>
      <c r="CL8" s="20" t="str">
        <f>$F$8</f>
        <v>HGV 4X</v>
      </c>
      <c r="CM8" s="20" t="str">
        <f>$G$8</f>
        <v>HGV 5+X</v>
      </c>
      <c r="CN8" s="20" t="str">
        <f>$H$8</f>
        <v>DBUS</v>
      </c>
      <c r="CO8" s="20" t="str">
        <f>$I$8</f>
        <v>OBUS</v>
      </c>
      <c r="CP8" s="20" t="str">
        <f>$J$8</f>
        <v>TAXI</v>
      </c>
      <c r="CQ8" s="20" t="str">
        <f>$K$8</f>
        <v>M/C</v>
      </c>
      <c r="CR8" s="21" t="str">
        <f>$L$8</f>
        <v>P/C</v>
      </c>
      <c r="CS8" s="18"/>
      <c r="CT8" s="18"/>
      <c r="CU8" s="15"/>
      <c r="CV8" s="19" t="str">
        <f>$B$8</f>
        <v>CAR</v>
      </c>
      <c r="CW8" s="20" t="str">
        <f>$C$8</f>
        <v>LGV</v>
      </c>
      <c r="CX8" s="20" t="str">
        <f>$D$8</f>
        <v>HGV 2X</v>
      </c>
      <c r="CY8" s="20" t="str">
        <f>$E$8</f>
        <v>HGV 3X</v>
      </c>
      <c r="CZ8" s="20" t="str">
        <f>$F$8</f>
        <v>HGV 4X</v>
      </c>
      <c r="DA8" s="20" t="str">
        <f>$G$8</f>
        <v>HGV 5+X</v>
      </c>
      <c r="DB8" s="20" t="str">
        <f>$H$8</f>
        <v>DBUS</v>
      </c>
      <c r="DC8" s="20" t="str">
        <f>$I$8</f>
        <v>OBUS</v>
      </c>
      <c r="DD8" s="20" t="str">
        <f>$J$8</f>
        <v>TAXI</v>
      </c>
      <c r="DE8" s="20" t="str">
        <f>$K$8</f>
        <v>M/C</v>
      </c>
      <c r="DF8" s="21" t="str">
        <f>$L$8</f>
        <v>P/C</v>
      </c>
      <c r="DG8" s="18"/>
      <c r="DH8" s="18"/>
      <c r="DI8" s="15"/>
      <c r="DJ8" s="19" t="str">
        <f>$B$8</f>
        <v>CAR</v>
      </c>
      <c r="DK8" s="20" t="str">
        <f>$C$8</f>
        <v>LGV</v>
      </c>
      <c r="DL8" s="20" t="str">
        <f>$D$8</f>
        <v>HGV 2X</v>
      </c>
      <c r="DM8" s="20" t="str">
        <f>$E$8</f>
        <v>HGV 3X</v>
      </c>
      <c r="DN8" s="20" t="str">
        <f>$F$8</f>
        <v>HGV 4X</v>
      </c>
      <c r="DO8" s="20" t="str">
        <f>$G$8</f>
        <v>HGV 5+X</v>
      </c>
      <c r="DP8" s="20" t="str">
        <f>$H$8</f>
        <v>DBUS</v>
      </c>
      <c r="DQ8" s="20" t="str">
        <f>$I$8</f>
        <v>OBUS</v>
      </c>
      <c r="DR8" s="20" t="str">
        <f>$J$8</f>
        <v>TAXI</v>
      </c>
      <c r="DS8" s="20" t="str">
        <f>$K$8</f>
        <v>M/C</v>
      </c>
      <c r="DT8" s="21" t="str">
        <f>$L$8</f>
        <v>P/C</v>
      </c>
      <c r="DU8" s="18"/>
      <c r="DV8" s="18"/>
      <c r="DW8" s="15"/>
      <c r="DX8" s="19" t="str">
        <f>$B$8</f>
        <v>CAR</v>
      </c>
      <c r="DY8" s="20" t="str">
        <f>$C$8</f>
        <v>LGV</v>
      </c>
      <c r="DZ8" s="20" t="str">
        <f>$D$8</f>
        <v>HGV 2X</v>
      </c>
      <c r="EA8" s="20" t="str">
        <f>$E$8</f>
        <v>HGV 3X</v>
      </c>
      <c r="EB8" s="20" t="str">
        <f>$F$8</f>
        <v>HGV 4X</v>
      </c>
      <c r="EC8" s="20" t="str">
        <f>$G$8</f>
        <v>HGV 5+X</v>
      </c>
      <c r="ED8" s="20" t="str">
        <f>$H$8</f>
        <v>DBUS</v>
      </c>
      <c r="EE8" s="20" t="str">
        <f>$I$8</f>
        <v>OBUS</v>
      </c>
      <c r="EF8" s="20" t="str">
        <f>$J$8</f>
        <v>TAXI</v>
      </c>
      <c r="EG8" s="20" t="str">
        <f>$K$8</f>
        <v>M/C</v>
      </c>
      <c r="EH8" s="21" t="str">
        <f>$L$8</f>
        <v>P/C</v>
      </c>
      <c r="EI8" s="18"/>
      <c r="EJ8" s="18"/>
      <c r="EK8" s="15"/>
      <c r="EL8" s="19" t="str">
        <f>$B$8</f>
        <v>CAR</v>
      </c>
      <c r="EM8" s="20" t="str">
        <f>$C$8</f>
        <v>LGV</v>
      </c>
      <c r="EN8" s="20" t="str">
        <f>$D$8</f>
        <v>HGV 2X</v>
      </c>
      <c r="EO8" s="20" t="str">
        <f>$E$8</f>
        <v>HGV 3X</v>
      </c>
      <c r="EP8" s="20" t="str">
        <f>$F$8</f>
        <v>HGV 4X</v>
      </c>
      <c r="EQ8" s="20" t="str">
        <f>$G$8</f>
        <v>HGV 5+X</v>
      </c>
      <c r="ER8" s="20" t="str">
        <f>$H$8</f>
        <v>DBUS</v>
      </c>
      <c r="ES8" s="20" t="str">
        <f>$I$8</f>
        <v>OBUS</v>
      </c>
      <c r="ET8" s="20" t="str">
        <f>$J$8</f>
        <v>TAXI</v>
      </c>
      <c r="EU8" s="20" t="str">
        <f>$K$8</f>
        <v>M/C</v>
      </c>
      <c r="EV8" s="21" t="str">
        <f>$L$8</f>
        <v>P/C</v>
      </c>
      <c r="EW8" s="18"/>
      <c r="EX8" s="18"/>
      <c r="EY8" s="15"/>
      <c r="EZ8" s="19" t="str">
        <f>$B$8</f>
        <v>CAR</v>
      </c>
      <c r="FA8" s="20" t="str">
        <f>$C$8</f>
        <v>LGV</v>
      </c>
      <c r="FB8" s="20" t="str">
        <f>$D$8</f>
        <v>HGV 2X</v>
      </c>
      <c r="FC8" s="20" t="str">
        <f>$E$8</f>
        <v>HGV 3X</v>
      </c>
      <c r="FD8" s="20" t="str">
        <f>$F$8</f>
        <v>HGV 4X</v>
      </c>
      <c r="FE8" s="20" t="str">
        <f>$G$8</f>
        <v>HGV 5+X</v>
      </c>
      <c r="FF8" s="20" t="str">
        <f>$H$8</f>
        <v>DBUS</v>
      </c>
      <c r="FG8" s="20" t="str">
        <f>$I$8</f>
        <v>OBUS</v>
      </c>
      <c r="FH8" s="20" t="str">
        <f>$J$8</f>
        <v>TAXI</v>
      </c>
      <c r="FI8" s="20" t="str">
        <f>$K$8</f>
        <v>M/C</v>
      </c>
      <c r="FJ8" s="21" t="str">
        <f>$L$8</f>
        <v>P/C</v>
      </c>
      <c r="FK8" s="18"/>
      <c r="FL8" s="18"/>
    </row>
    <row r="9" spans="1:168" ht="13.5" customHeight="1" thickTop="1">
      <c r="A9" s="22">
        <v>0.29166666666666669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5"/>
      <c r="M9" s="26">
        <f>SUM(B9:L9)</f>
        <v>0</v>
      </c>
      <c r="N9" s="26">
        <f>SUM(B9,C9,2.3*D9,2.3*E9,2.3*F9,2.3*G9,2*H9,2*I9,J9,0.4*K9,0.2*L9)</f>
        <v>0</v>
      </c>
      <c r="O9" s="27">
        <f>$A9</f>
        <v>0.29166666666666669</v>
      </c>
      <c r="P9" s="23"/>
      <c r="Q9" s="24"/>
      <c r="R9" s="24"/>
      <c r="S9" s="24"/>
      <c r="T9" s="24"/>
      <c r="U9" s="24"/>
      <c r="V9" s="24"/>
      <c r="W9" s="24"/>
      <c r="X9" s="24"/>
      <c r="Y9" s="24"/>
      <c r="Z9" s="25"/>
      <c r="AA9" s="26">
        <f>SUM(P9:Z9)</f>
        <v>0</v>
      </c>
      <c r="AB9" s="26">
        <f>SUM(P9,Q9,2.3*R9,2.3*S9,2.3*T9,2.3*U9,2*V9,2*W9,X9,0.4*Y9,0.2*Z9)</f>
        <v>0</v>
      </c>
      <c r="AC9" s="27">
        <f>$A9</f>
        <v>0.29166666666666669</v>
      </c>
      <c r="AD9" s="23"/>
      <c r="AE9" s="24"/>
      <c r="AF9" s="24"/>
      <c r="AG9" s="24"/>
      <c r="AH9" s="24"/>
      <c r="AI9" s="24"/>
      <c r="AJ9" s="24"/>
      <c r="AK9" s="24"/>
      <c r="AL9" s="24"/>
      <c r="AM9" s="24"/>
      <c r="AN9" s="25"/>
      <c r="AO9" s="26">
        <f>SUM(AD9:AN9)</f>
        <v>0</v>
      </c>
      <c r="AP9" s="26">
        <f>SUM(AD9,AE9,2.3*AF9,2.3*AG9,2.3*AH9,2.3*AI9,2*AJ9,2*AK9,AL9,0.4*AM9,0.2*AN9)</f>
        <v>0</v>
      </c>
      <c r="AQ9" s="27">
        <f>$A9</f>
        <v>0.29166666666666669</v>
      </c>
      <c r="AR9" s="28">
        <v>0</v>
      </c>
      <c r="AS9" s="29">
        <v>0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0</v>
      </c>
      <c r="BB9" s="30">
        <v>0</v>
      </c>
      <c r="BC9" s="31">
        <f>SUM(AR9:BB9)</f>
        <v>0</v>
      </c>
      <c r="BD9" s="31">
        <f>SUM(AR9,AS9,2.3*AT9,2.3*AU9,2.3*AV9,2.3*AW9,2*AX9,2*AY9,AZ9,0.4*BA9,0.2*BB9)</f>
        <v>0</v>
      </c>
      <c r="BE9" s="27">
        <f>$A9</f>
        <v>0.29166666666666669</v>
      </c>
      <c r="BF9" s="28">
        <v>5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2</v>
      </c>
      <c r="BO9" s="29">
        <v>0</v>
      </c>
      <c r="BP9" s="30">
        <v>1</v>
      </c>
      <c r="BQ9" s="31">
        <f>SUM(BF9:BP9)</f>
        <v>8</v>
      </c>
      <c r="BR9" s="31">
        <f>SUM(BF9,BG9,2.3*BH9,2.3*BI9,2.3*BJ9,2.3*BK9,2*BL9,2*BM9,BN9,0.4*BO9,0.2*BP9)</f>
        <v>7.2</v>
      </c>
      <c r="BS9" s="27">
        <f>$A9</f>
        <v>0.29166666666666669</v>
      </c>
      <c r="BT9" s="23"/>
      <c r="BU9" s="24"/>
      <c r="BV9" s="24"/>
      <c r="BW9" s="24"/>
      <c r="BX9" s="24"/>
      <c r="BY9" s="24"/>
      <c r="BZ9" s="24"/>
      <c r="CA9" s="24"/>
      <c r="CB9" s="24"/>
      <c r="CC9" s="24"/>
      <c r="CD9" s="25"/>
      <c r="CE9" s="26">
        <f>SUM(BT9:CD9)</f>
        <v>0</v>
      </c>
      <c r="CF9" s="26">
        <f>SUM(BT9,BU9,2.3*BV9,2.3*BW9,2.3*BX9,2.3*BY9,2*BZ9,2*CA9,CB9,0.4*CC9,0.2*CD9)</f>
        <v>0</v>
      </c>
      <c r="CG9" s="27">
        <f>$A9</f>
        <v>0.29166666666666669</v>
      </c>
      <c r="CH9" s="28">
        <v>2</v>
      </c>
      <c r="CI9" s="29">
        <v>2</v>
      </c>
      <c r="CJ9" s="29">
        <v>2</v>
      </c>
      <c r="CK9" s="29">
        <v>1</v>
      </c>
      <c r="CL9" s="29">
        <v>1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30">
        <v>1</v>
      </c>
      <c r="CS9" s="31">
        <f>SUM(CH9:CR9)</f>
        <v>9</v>
      </c>
      <c r="CT9" s="31">
        <f>SUM(CH9,CI9,2.3*CJ9,2.3*CK9,2.3*CL9,2.3*CM9,2*CN9,2*CO9,CP9,0.4*CQ9,0.2*CR9)</f>
        <v>13.399999999999999</v>
      </c>
      <c r="CU9" s="27">
        <f>$A9</f>
        <v>0.29166666666666669</v>
      </c>
      <c r="CV9" s="28">
        <v>58</v>
      </c>
      <c r="CW9" s="29">
        <v>5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1</v>
      </c>
      <c r="DE9" s="29">
        <v>0</v>
      </c>
      <c r="DF9" s="30">
        <v>1</v>
      </c>
      <c r="DG9" s="31">
        <f>SUM(CV9:DF9)</f>
        <v>65</v>
      </c>
      <c r="DH9" s="31">
        <f>SUM(CV9,CW9,2.3*CX9,2.3*CY9,2.3*CZ9,2.3*DA9,2*DB9,2*DC9,DD9,0.4*DE9,0.2*DF9)</f>
        <v>64.2</v>
      </c>
      <c r="DI9" s="27">
        <f>$A9</f>
        <v>0.29166666666666669</v>
      </c>
      <c r="DJ9" s="23">
        <v>0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5">
        <v>0</v>
      </c>
      <c r="DU9" s="26">
        <f>SUM(DJ9:DT9)</f>
        <v>0</v>
      </c>
      <c r="DV9" s="26">
        <f>SUM(DJ9,DK9,2.3*DL9,2.3*DM9,2.3*DN9,2.3*DO9,2*DP9,2*DQ9,DR9,0.4*DS9,0.2*DT9)</f>
        <v>0</v>
      </c>
      <c r="DW9" s="27">
        <f>$A9</f>
        <v>0.29166666666666669</v>
      </c>
      <c r="DX9" s="23"/>
      <c r="DY9" s="24"/>
      <c r="DZ9" s="24"/>
      <c r="EA9" s="24"/>
      <c r="EB9" s="24"/>
      <c r="EC9" s="24"/>
      <c r="ED9" s="24"/>
      <c r="EE9" s="24"/>
      <c r="EF9" s="24"/>
      <c r="EG9" s="24"/>
      <c r="EH9" s="25"/>
      <c r="EI9" s="26">
        <f>SUM(DX9:EH9)</f>
        <v>0</v>
      </c>
      <c r="EJ9" s="26">
        <f>SUM(DX9,DY9,2.3*DZ9,2.3*EA9,2.3*EB9,2.3*EC9,2*ED9,2*EE9,EF9,0.4*EG9,0.2*EH9)</f>
        <v>0</v>
      </c>
      <c r="EK9" s="27">
        <f>$A9</f>
        <v>0.29166666666666669</v>
      </c>
      <c r="EL9" s="23"/>
      <c r="EM9" s="24"/>
      <c r="EN9" s="24"/>
      <c r="EO9" s="24"/>
      <c r="EP9" s="24"/>
      <c r="EQ9" s="24"/>
      <c r="ER9" s="24"/>
      <c r="ES9" s="24"/>
      <c r="ET9" s="24"/>
      <c r="EU9" s="24"/>
      <c r="EV9" s="25"/>
      <c r="EW9" s="26">
        <f>SUM(EL9:EV9)</f>
        <v>0</v>
      </c>
      <c r="EX9" s="26">
        <f>SUM(EL9,EM9,2.3*EN9,2.3*EO9,2.3*EP9,2.3*EQ9,2*ER9,2*ES9,ET9,0.4*EU9,0.2*EV9)</f>
        <v>0</v>
      </c>
      <c r="EY9" s="27">
        <f>$A9</f>
        <v>0.29166666666666669</v>
      </c>
      <c r="EZ9" s="23"/>
      <c r="FA9" s="24"/>
      <c r="FB9" s="24"/>
      <c r="FC9" s="24"/>
      <c r="FD9" s="24"/>
      <c r="FE9" s="24"/>
      <c r="FF9" s="24"/>
      <c r="FG9" s="24"/>
      <c r="FH9" s="24"/>
      <c r="FI9" s="24"/>
      <c r="FJ9" s="25"/>
      <c r="FK9" s="26">
        <f>SUM(EZ9:FJ9)</f>
        <v>0</v>
      </c>
      <c r="FL9" s="26">
        <f>SUM(EZ9,FA9,2.3*FB9,2.3*FC9,2.3*FD9,2.3*FE9,2*FF9,2*FG9,FH9,0.4*FI9,0.2*FJ9)</f>
        <v>0</v>
      </c>
    </row>
    <row r="10" spans="1:168" ht="13.5" customHeight="1">
      <c r="A10" s="33">
        <f>A9+"00:15"</f>
        <v>0.30208333333333337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6"/>
      <c r="M10" s="37">
        <f>SUM(B10:L10)</f>
        <v>0</v>
      </c>
      <c r="N10" s="37">
        <f>SUM(B10,C10,2.3*D10,2.3*E10,2.3*F10,2.3*G10,2*H10,2*I10,J10,0.4*K10,0.2*L10)</f>
        <v>0</v>
      </c>
      <c r="O10" s="27">
        <f>$A10</f>
        <v>0.30208333333333337</v>
      </c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37">
        <f>SUM(P10:Z10)</f>
        <v>0</v>
      </c>
      <c r="AB10" s="37">
        <f>SUM(P10,Q10,2.3*R10,2.3*S10,2.3*T10,2.3*U10,2*V10,2*W10,X10,0.4*Y10,0.2*Z10)</f>
        <v>0</v>
      </c>
      <c r="AC10" s="27">
        <f>$A10</f>
        <v>0.30208333333333337</v>
      </c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6"/>
      <c r="AO10" s="37">
        <f>SUM(AD10:AN10)</f>
        <v>0</v>
      </c>
      <c r="AP10" s="37">
        <f>SUM(AD10,AE10,2.3*AF10,2.3*AG10,2.3*AH10,2.3*AI10,2*AJ10,2*AK10,AL10,0.4*AM10,0.2*AN10)</f>
        <v>0</v>
      </c>
      <c r="AQ10" s="27">
        <f>$A10</f>
        <v>0.30208333333333337</v>
      </c>
      <c r="AR10" s="38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40">
        <v>0</v>
      </c>
      <c r="BC10" s="41">
        <f>SUM(AR10:BB10)</f>
        <v>0</v>
      </c>
      <c r="BD10" s="41">
        <f>SUM(AR10,AS10,2.3*AT10,2.3*AU10,2.3*AV10,2.3*AW10,2*AX10,2*AY10,AZ10,0.4*BA10,0.2*BB10)</f>
        <v>0</v>
      </c>
      <c r="BE10" s="27">
        <f>$A10</f>
        <v>0.30208333333333337</v>
      </c>
      <c r="BF10" s="38">
        <v>17</v>
      </c>
      <c r="BG10" s="39">
        <v>1</v>
      </c>
      <c r="BH10" s="39">
        <v>3</v>
      </c>
      <c r="BI10" s="39">
        <v>0</v>
      </c>
      <c r="BJ10" s="39">
        <v>1</v>
      </c>
      <c r="BK10" s="39">
        <v>0</v>
      </c>
      <c r="BL10" s="39">
        <v>0</v>
      </c>
      <c r="BM10" s="39">
        <v>0</v>
      </c>
      <c r="BN10" s="39">
        <v>6</v>
      </c>
      <c r="BO10" s="39">
        <v>0</v>
      </c>
      <c r="BP10" s="40">
        <v>1</v>
      </c>
      <c r="BQ10" s="41">
        <f>SUM(BF10:BP10)</f>
        <v>29</v>
      </c>
      <c r="BR10" s="41">
        <f>SUM(BF10,BG10,2.3*BH10,2.3*BI10,2.3*BJ10,2.3*BK10,2*BL10,2*BM10,BN10,0.4*BO10,0.2*BP10)</f>
        <v>33.400000000000006</v>
      </c>
      <c r="BS10" s="27">
        <f>$A10</f>
        <v>0.30208333333333337</v>
      </c>
      <c r="BT10" s="34"/>
      <c r="BU10" s="35"/>
      <c r="BV10" s="35"/>
      <c r="BW10" s="35"/>
      <c r="BX10" s="35"/>
      <c r="BY10" s="35"/>
      <c r="BZ10" s="35"/>
      <c r="CA10" s="35"/>
      <c r="CB10" s="35"/>
      <c r="CC10" s="35"/>
      <c r="CD10" s="36"/>
      <c r="CE10" s="37">
        <f>SUM(BT10:CD10)</f>
        <v>0</v>
      </c>
      <c r="CF10" s="37">
        <f>SUM(BT10,BU10,2.3*BV10,2.3*BW10,2.3*BX10,2.3*BY10,2*BZ10,2*CA10,CB10,0.4*CC10,0.2*CD10)</f>
        <v>0</v>
      </c>
      <c r="CG10" s="27">
        <f>$A10</f>
        <v>0.30208333333333337</v>
      </c>
      <c r="CH10" s="38">
        <v>3</v>
      </c>
      <c r="CI10" s="39">
        <v>1</v>
      </c>
      <c r="CJ10" s="39">
        <v>0</v>
      </c>
      <c r="CK10" s="39">
        <v>1</v>
      </c>
      <c r="CL10" s="39">
        <v>0</v>
      </c>
      <c r="CM10" s="39">
        <v>0</v>
      </c>
      <c r="CN10" s="39">
        <v>0</v>
      </c>
      <c r="CO10" s="39">
        <v>0</v>
      </c>
      <c r="CP10" s="39">
        <v>0</v>
      </c>
      <c r="CQ10" s="39">
        <v>0</v>
      </c>
      <c r="CR10" s="40">
        <v>2</v>
      </c>
      <c r="CS10" s="41">
        <f>SUM(CH10:CR10)</f>
        <v>7</v>
      </c>
      <c r="CT10" s="41">
        <f>SUM(CH10,CI10,2.3*CJ10,2.3*CK10,2.3*CL10,2.3*CM10,2*CN10,2*CO10,CP10,0.4*CQ10,0.2*CR10)</f>
        <v>6.7</v>
      </c>
      <c r="CU10" s="27">
        <f>$A10</f>
        <v>0.30208333333333337</v>
      </c>
      <c r="CV10" s="38">
        <v>91</v>
      </c>
      <c r="CW10" s="39">
        <v>10</v>
      </c>
      <c r="CX10" s="39">
        <v>0</v>
      </c>
      <c r="CY10" s="39">
        <v>0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40">
        <v>3</v>
      </c>
      <c r="DG10" s="41">
        <f>SUM(CV10:DF10)</f>
        <v>104</v>
      </c>
      <c r="DH10" s="41">
        <f>SUM(CV10,CW10,2.3*CX10,2.3*CY10,2.3*CZ10,2.3*DA10,2*DB10,2*DC10,DD10,0.4*DE10,0.2*DF10)</f>
        <v>101.6</v>
      </c>
      <c r="DI10" s="27">
        <f>$A10</f>
        <v>0.30208333333333337</v>
      </c>
      <c r="DJ10" s="34">
        <v>0</v>
      </c>
      <c r="DK10" s="35">
        <v>0</v>
      </c>
      <c r="DL10" s="35">
        <v>0</v>
      </c>
      <c r="DM10" s="35">
        <v>0</v>
      </c>
      <c r="DN10" s="35">
        <v>0</v>
      </c>
      <c r="DO10" s="35">
        <v>0</v>
      </c>
      <c r="DP10" s="35">
        <v>0</v>
      </c>
      <c r="DQ10" s="35">
        <v>0</v>
      </c>
      <c r="DR10" s="35">
        <v>0</v>
      </c>
      <c r="DS10" s="35">
        <v>1</v>
      </c>
      <c r="DT10" s="36">
        <v>0</v>
      </c>
      <c r="DU10" s="37">
        <f>SUM(DJ10:DT10)</f>
        <v>1</v>
      </c>
      <c r="DV10" s="37">
        <f>SUM(DJ10,DK10,2.3*DL10,2.3*DM10,2.3*DN10,2.3*DO10,2*DP10,2*DQ10,DR10,0.4*DS10,0.2*DT10)</f>
        <v>0.4</v>
      </c>
      <c r="DW10" s="27">
        <f>$A10</f>
        <v>0.30208333333333337</v>
      </c>
      <c r="DX10" s="34"/>
      <c r="DY10" s="35"/>
      <c r="DZ10" s="35"/>
      <c r="EA10" s="35"/>
      <c r="EB10" s="35"/>
      <c r="EC10" s="35"/>
      <c r="ED10" s="35"/>
      <c r="EE10" s="35"/>
      <c r="EF10" s="35"/>
      <c r="EG10" s="35"/>
      <c r="EH10" s="36"/>
      <c r="EI10" s="37">
        <f>SUM(DX10:EH10)</f>
        <v>0</v>
      </c>
      <c r="EJ10" s="37">
        <f>SUM(DX10,DY10,2.3*DZ10,2.3*EA10,2.3*EB10,2.3*EC10,2*ED10,2*EE10,EF10,0.4*EG10,0.2*EH10)</f>
        <v>0</v>
      </c>
      <c r="EK10" s="27">
        <f>$A10</f>
        <v>0.30208333333333337</v>
      </c>
      <c r="EL10" s="34"/>
      <c r="EM10" s="35"/>
      <c r="EN10" s="35"/>
      <c r="EO10" s="35"/>
      <c r="EP10" s="35"/>
      <c r="EQ10" s="35"/>
      <c r="ER10" s="35"/>
      <c r="ES10" s="35"/>
      <c r="ET10" s="35"/>
      <c r="EU10" s="35"/>
      <c r="EV10" s="36"/>
      <c r="EW10" s="37">
        <f>SUM(EL10:EV10)</f>
        <v>0</v>
      </c>
      <c r="EX10" s="37">
        <f>SUM(EL10,EM10,2.3*EN10,2.3*EO10,2.3*EP10,2.3*EQ10,2*ER10,2*ES10,ET10,0.4*EU10,0.2*EV10)</f>
        <v>0</v>
      </c>
      <c r="EY10" s="27">
        <f>$A10</f>
        <v>0.30208333333333337</v>
      </c>
      <c r="EZ10" s="34"/>
      <c r="FA10" s="35"/>
      <c r="FB10" s="35"/>
      <c r="FC10" s="35"/>
      <c r="FD10" s="35"/>
      <c r="FE10" s="35"/>
      <c r="FF10" s="35"/>
      <c r="FG10" s="35"/>
      <c r="FH10" s="35"/>
      <c r="FI10" s="35"/>
      <c r="FJ10" s="36"/>
      <c r="FK10" s="37">
        <f>SUM(EZ10:FJ10)</f>
        <v>0</v>
      </c>
      <c r="FL10" s="37">
        <f>SUM(EZ10,FA10,2.3*FB10,2.3*FC10,2.3*FD10,2.3*FE10,2*FF10,2*FG10,FH10,0.4*FI10,0.2*FJ10)</f>
        <v>0</v>
      </c>
    </row>
    <row r="11" spans="1:168" ht="13.5" customHeight="1">
      <c r="A11" s="33">
        <f>A10+"00:15"</f>
        <v>0.31250000000000006</v>
      </c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6"/>
      <c r="M11" s="37">
        <f>SUM(B11:L11)</f>
        <v>0</v>
      </c>
      <c r="N11" s="37">
        <f>SUM(B11,C11,2.3*D11,2.3*E11,2.3*F11,2.3*G11,2*H11,2*I11,J11,0.4*K11,0.2*L11)</f>
        <v>0</v>
      </c>
      <c r="O11" s="27">
        <f>$A11</f>
        <v>0.31250000000000006</v>
      </c>
      <c r="P11" s="34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37">
        <f>SUM(P11:Z11)</f>
        <v>0</v>
      </c>
      <c r="AB11" s="37">
        <f>SUM(P11,Q11,2.3*R11,2.3*S11,2.3*T11,2.3*U11,2*V11,2*W11,X11,0.4*Y11,0.2*Z11)</f>
        <v>0</v>
      </c>
      <c r="AC11" s="27">
        <f>$A11</f>
        <v>0.31250000000000006</v>
      </c>
      <c r="AD11" s="34"/>
      <c r="AE11" s="35"/>
      <c r="AF11" s="35"/>
      <c r="AG11" s="35"/>
      <c r="AH11" s="35"/>
      <c r="AI11" s="35"/>
      <c r="AJ11" s="35"/>
      <c r="AK11" s="35"/>
      <c r="AL11" s="35"/>
      <c r="AM11" s="35"/>
      <c r="AN11" s="36"/>
      <c r="AO11" s="37">
        <f>SUM(AD11:AN11)</f>
        <v>0</v>
      </c>
      <c r="AP11" s="37">
        <f>SUM(AD11,AE11,2.3*AF11,2.3*AG11,2.3*AH11,2.3*AI11,2*AJ11,2*AK11,AL11,0.4*AM11,0.2*AN11)</f>
        <v>0</v>
      </c>
      <c r="AQ11" s="27">
        <f>$A11</f>
        <v>0.31250000000000006</v>
      </c>
      <c r="AR11" s="38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40">
        <v>0</v>
      </c>
      <c r="BC11" s="41">
        <f>SUM(AR11:BB11)</f>
        <v>0</v>
      </c>
      <c r="BD11" s="41">
        <f>SUM(AR11,AS11,2.3*AT11,2.3*AU11,2.3*AV11,2.3*AW11,2*AX11,2*AY11,AZ11,0.4*BA11,0.2*BB11)</f>
        <v>0</v>
      </c>
      <c r="BE11" s="27">
        <f>$A11</f>
        <v>0.31250000000000006</v>
      </c>
      <c r="BF11" s="38">
        <v>23</v>
      </c>
      <c r="BG11" s="39">
        <v>2</v>
      </c>
      <c r="BH11" s="39">
        <v>1</v>
      </c>
      <c r="BI11" s="39">
        <v>0</v>
      </c>
      <c r="BJ11" s="39">
        <v>1</v>
      </c>
      <c r="BK11" s="39">
        <v>0</v>
      </c>
      <c r="BL11" s="39">
        <v>0</v>
      </c>
      <c r="BM11" s="39">
        <v>0</v>
      </c>
      <c r="BN11" s="39">
        <v>3</v>
      </c>
      <c r="BO11" s="39">
        <v>1</v>
      </c>
      <c r="BP11" s="40">
        <v>1</v>
      </c>
      <c r="BQ11" s="41">
        <f>SUM(BF11:BP11)</f>
        <v>32</v>
      </c>
      <c r="BR11" s="41">
        <f>SUM(BF11,BG11,2.3*BH11,2.3*BI11,2.3*BJ11,2.3*BK11,2*BL11,2*BM11,BN11,0.4*BO11,0.2*BP11)</f>
        <v>33.200000000000003</v>
      </c>
      <c r="BS11" s="27">
        <f>$A11</f>
        <v>0.31250000000000006</v>
      </c>
      <c r="BT11" s="34"/>
      <c r="BU11" s="35"/>
      <c r="BV11" s="35"/>
      <c r="BW11" s="35"/>
      <c r="BX11" s="35"/>
      <c r="BY11" s="35"/>
      <c r="BZ11" s="35"/>
      <c r="CA11" s="35"/>
      <c r="CB11" s="35"/>
      <c r="CC11" s="35"/>
      <c r="CD11" s="36"/>
      <c r="CE11" s="37">
        <f>SUM(BT11:CD11)</f>
        <v>0</v>
      </c>
      <c r="CF11" s="37">
        <f>SUM(BT11,BU11,2.3*BV11,2.3*BW11,2.3*BX11,2.3*BY11,2*BZ11,2*CA11,CB11,0.4*CC11,0.2*CD11)</f>
        <v>0</v>
      </c>
      <c r="CG11" s="27">
        <f>$A11</f>
        <v>0.31250000000000006</v>
      </c>
      <c r="CH11" s="38">
        <v>8</v>
      </c>
      <c r="CI11" s="39">
        <v>0</v>
      </c>
      <c r="CJ11" s="39">
        <v>1</v>
      </c>
      <c r="CK11" s="39">
        <v>0</v>
      </c>
      <c r="CL11" s="39">
        <v>1</v>
      </c>
      <c r="CM11" s="39">
        <v>0</v>
      </c>
      <c r="CN11" s="39">
        <v>0</v>
      </c>
      <c r="CO11" s="39">
        <v>0</v>
      </c>
      <c r="CP11" s="39">
        <v>1</v>
      </c>
      <c r="CQ11" s="39">
        <v>0</v>
      </c>
      <c r="CR11" s="40">
        <v>1</v>
      </c>
      <c r="CS11" s="41">
        <f>SUM(CH11:CR11)</f>
        <v>12</v>
      </c>
      <c r="CT11" s="41">
        <f>SUM(CH11,CI11,2.3*CJ11,2.3*CK11,2.3*CL11,2.3*CM11,2*CN11,2*CO11,CP11,0.4*CQ11,0.2*CR11)</f>
        <v>13.8</v>
      </c>
      <c r="CU11" s="27">
        <f>$A11</f>
        <v>0.31250000000000006</v>
      </c>
      <c r="CV11" s="38">
        <v>89</v>
      </c>
      <c r="CW11" s="39">
        <v>9</v>
      </c>
      <c r="CX11" s="39">
        <v>0</v>
      </c>
      <c r="CY11" s="39">
        <v>0</v>
      </c>
      <c r="CZ11" s="39">
        <v>0</v>
      </c>
      <c r="DA11" s="39">
        <v>0</v>
      </c>
      <c r="DB11" s="39">
        <v>0</v>
      </c>
      <c r="DC11" s="39">
        <v>0</v>
      </c>
      <c r="DD11" s="39">
        <v>1</v>
      </c>
      <c r="DE11" s="39">
        <v>1</v>
      </c>
      <c r="DF11" s="40">
        <v>6</v>
      </c>
      <c r="DG11" s="41">
        <f>SUM(CV11:DF11)</f>
        <v>106</v>
      </c>
      <c r="DH11" s="41">
        <f>SUM(CV11,CW11,2.3*CX11,2.3*CY11,2.3*CZ11,2.3*DA11,2*DB11,2*DC11,DD11,0.4*DE11,0.2*DF11)</f>
        <v>100.60000000000001</v>
      </c>
      <c r="DI11" s="27">
        <f>$A11</f>
        <v>0.31250000000000006</v>
      </c>
      <c r="DJ11" s="34">
        <v>0</v>
      </c>
      <c r="DK11" s="35">
        <v>0</v>
      </c>
      <c r="DL11" s="35">
        <v>0</v>
      </c>
      <c r="DM11" s="35">
        <v>0</v>
      </c>
      <c r="DN11" s="35">
        <v>0</v>
      </c>
      <c r="DO11" s="35">
        <v>0</v>
      </c>
      <c r="DP11" s="35">
        <v>0</v>
      </c>
      <c r="DQ11" s="35">
        <v>0</v>
      </c>
      <c r="DR11" s="35">
        <v>0</v>
      </c>
      <c r="DS11" s="35">
        <v>0</v>
      </c>
      <c r="DT11" s="36">
        <v>0</v>
      </c>
      <c r="DU11" s="37">
        <f>SUM(DJ11:DT11)</f>
        <v>0</v>
      </c>
      <c r="DV11" s="37">
        <f>SUM(DJ11,DK11,2.3*DL11,2.3*DM11,2.3*DN11,2.3*DO11,2*DP11,2*DQ11,DR11,0.4*DS11,0.2*DT11)</f>
        <v>0</v>
      </c>
      <c r="DW11" s="27">
        <f>$A11</f>
        <v>0.31250000000000006</v>
      </c>
      <c r="DX11" s="34"/>
      <c r="DY11" s="35"/>
      <c r="DZ11" s="35"/>
      <c r="EA11" s="35"/>
      <c r="EB11" s="35"/>
      <c r="EC11" s="35"/>
      <c r="ED11" s="35"/>
      <c r="EE11" s="35"/>
      <c r="EF11" s="35"/>
      <c r="EG11" s="35"/>
      <c r="EH11" s="36"/>
      <c r="EI11" s="37">
        <f>SUM(DX11:EH11)</f>
        <v>0</v>
      </c>
      <c r="EJ11" s="37">
        <f>SUM(DX11,DY11,2.3*DZ11,2.3*EA11,2.3*EB11,2.3*EC11,2*ED11,2*EE11,EF11,0.4*EG11,0.2*EH11)</f>
        <v>0</v>
      </c>
      <c r="EK11" s="27">
        <f>$A11</f>
        <v>0.31250000000000006</v>
      </c>
      <c r="EL11" s="34"/>
      <c r="EM11" s="35"/>
      <c r="EN11" s="35"/>
      <c r="EO11" s="35"/>
      <c r="EP11" s="35"/>
      <c r="EQ11" s="35"/>
      <c r="ER11" s="35"/>
      <c r="ES11" s="35"/>
      <c r="ET11" s="35"/>
      <c r="EU11" s="35"/>
      <c r="EV11" s="36"/>
      <c r="EW11" s="37">
        <f>SUM(EL11:EV11)</f>
        <v>0</v>
      </c>
      <c r="EX11" s="37">
        <f>SUM(EL11,EM11,2.3*EN11,2.3*EO11,2.3*EP11,2.3*EQ11,2*ER11,2*ES11,ET11,0.4*EU11,0.2*EV11)</f>
        <v>0</v>
      </c>
      <c r="EY11" s="27">
        <f>$A11</f>
        <v>0.31250000000000006</v>
      </c>
      <c r="EZ11" s="34"/>
      <c r="FA11" s="35"/>
      <c r="FB11" s="35"/>
      <c r="FC11" s="35"/>
      <c r="FD11" s="35"/>
      <c r="FE11" s="35"/>
      <c r="FF11" s="35"/>
      <c r="FG11" s="35"/>
      <c r="FH11" s="35"/>
      <c r="FI11" s="35"/>
      <c r="FJ11" s="36"/>
      <c r="FK11" s="37">
        <f>SUM(EZ11:FJ11)</f>
        <v>0</v>
      </c>
      <c r="FL11" s="37">
        <f>SUM(EZ11,FA11,2.3*FB11,2.3*FC11,2.3*FD11,2.3*FE11,2*FF11,2*FG11,FH11,0.4*FI11,0.2*FJ11)</f>
        <v>0</v>
      </c>
    </row>
    <row r="12" spans="1:168" ht="13.5" customHeight="1">
      <c r="A12" s="42">
        <f>A11+"00:15"</f>
        <v>0.32291666666666674</v>
      </c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5"/>
      <c r="M12" s="46">
        <f>SUM(B12:L12)</f>
        <v>0</v>
      </c>
      <c r="N12" s="46">
        <f>SUM(B12,C12,2.3*D12,2.3*E12,2.3*F12,2.3*G12,2*H12,2*I12,J12,0.4*K12,0.2*L12)</f>
        <v>0</v>
      </c>
      <c r="O12" s="47">
        <f>$A12</f>
        <v>0.32291666666666674</v>
      </c>
      <c r="P12" s="43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46">
        <f>SUM(P12:Z12)</f>
        <v>0</v>
      </c>
      <c r="AB12" s="46">
        <f>SUM(P12,Q12,2.3*R12,2.3*S12,2.3*T12,2.3*U12,2*V12,2*W12,X12,0.4*Y12,0.2*Z12)</f>
        <v>0</v>
      </c>
      <c r="AC12" s="47">
        <f>$A12</f>
        <v>0.32291666666666674</v>
      </c>
      <c r="AD12" s="43"/>
      <c r="AE12" s="44"/>
      <c r="AF12" s="44"/>
      <c r="AG12" s="44"/>
      <c r="AH12" s="44"/>
      <c r="AI12" s="44"/>
      <c r="AJ12" s="44"/>
      <c r="AK12" s="44"/>
      <c r="AL12" s="44"/>
      <c r="AM12" s="44"/>
      <c r="AN12" s="45"/>
      <c r="AO12" s="46">
        <f>SUM(AD12:AN12)</f>
        <v>0</v>
      </c>
      <c r="AP12" s="46">
        <f>SUM(AD12,AE12,2.3*AF12,2.3*AG12,2.3*AH12,2.3*AI12,2*AJ12,2*AK12,AL12,0.4*AM12,0.2*AN12)</f>
        <v>0</v>
      </c>
      <c r="AQ12" s="47">
        <f>$A12</f>
        <v>0.32291666666666674</v>
      </c>
      <c r="AR12" s="48">
        <v>1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50">
        <v>0</v>
      </c>
      <c r="BC12" s="51">
        <f>SUM(AR12:BB12)</f>
        <v>1</v>
      </c>
      <c r="BD12" s="51">
        <f>SUM(AR12,AS12,2.3*AT12,2.3*AU12,2.3*AV12,2.3*AW12,2*AX12,2*AY12,AZ12,0.4*BA12,0.2*BB12)</f>
        <v>1</v>
      </c>
      <c r="BE12" s="47">
        <f>$A12</f>
        <v>0.32291666666666674</v>
      </c>
      <c r="BF12" s="48">
        <v>21</v>
      </c>
      <c r="BG12" s="49">
        <v>1</v>
      </c>
      <c r="BH12" s="49">
        <v>4</v>
      </c>
      <c r="BI12" s="49">
        <v>1</v>
      </c>
      <c r="BJ12" s="49">
        <v>1</v>
      </c>
      <c r="BK12" s="49">
        <v>0</v>
      </c>
      <c r="BL12" s="49">
        <v>1</v>
      </c>
      <c r="BM12" s="49">
        <v>0</v>
      </c>
      <c r="BN12" s="49">
        <v>1</v>
      </c>
      <c r="BO12" s="49">
        <v>0</v>
      </c>
      <c r="BP12" s="50">
        <v>0</v>
      </c>
      <c r="BQ12" s="51">
        <f>SUM(BF12:BP12)</f>
        <v>30</v>
      </c>
      <c r="BR12" s="51">
        <f>SUM(BF12,BG12,2.3*BH12,2.3*BI12,2.3*BJ12,2.3*BK12,2*BL12,2*BM12,BN12,0.4*BO12,0.2*BP12)</f>
        <v>38.799999999999997</v>
      </c>
      <c r="BS12" s="47">
        <f>$A12</f>
        <v>0.32291666666666674</v>
      </c>
      <c r="BT12" s="43"/>
      <c r="BU12" s="44"/>
      <c r="BV12" s="44"/>
      <c r="BW12" s="44"/>
      <c r="BX12" s="44"/>
      <c r="BY12" s="44"/>
      <c r="BZ12" s="44"/>
      <c r="CA12" s="44"/>
      <c r="CB12" s="44"/>
      <c r="CC12" s="44"/>
      <c r="CD12" s="45"/>
      <c r="CE12" s="46">
        <f>SUM(BT12:CD12)</f>
        <v>0</v>
      </c>
      <c r="CF12" s="46">
        <f>SUM(BT12,BU12,2.3*BV12,2.3*BW12,2.3*BX12,2.3*BY12,2*BZ12,2*CA12,CB12,0.4*CC12,0.2*CD12)</f>
        <v>0</v>
      </c>
      <c r="CG12" s="47">
        <f>$A12</f>
        <v>0.32291666666666674</v>
      </c>
      <c r="CH12" s="48">
        <v>12</v>
      </c>
      <c r="CI12" s="49">
        <v>1</v>
      </c>
      <c r="CJ12" s="49">
        <v>2</v>
      </c>
      <c r="CK12" s="49">
        <v>0</v>
      </c>
      <c r="CL12" s="49">
        <v>0</v>
      </c>
      <c r="CM12" s="49">
        <v>0</v>
      </c>
      <c r="CN12" s="49">
        <v>0</v>
      </c>
      <c r="CO12" s="49">
        <v>1</v>
      </c>
      <c r="CP12" s="49">
        <v>0</v>
      </c>
      <c r="CQ12" s="49">
        <v>1</v>
      </c>
      <c r="CR12" s="50">
        <v>2</v>
      </c>
      <c r="CS12" s="51">
        <f>SUM(CH12:CR12)</f>
        <v>19</v>
      </c>
      <c r="CT12" s="51">
        <f>SUM(CH12,CI12,2.3*CJ12,2.3*CK12,2.3*CL12,2.3*CM12,2*CN12,2*CO12,CP12,0.4*CQ12,0.2*CR12)</f>
        <v>20.399999999999999</v>
      </c>
      <c r="CU12" s="47">
        <f>$A12</f>
        <v>0.32291666666666674</v>
      </c>
      <c r="CV12" s="48">
        <v>104</v>
      </c>
      <c r="CW12" s="49">
        <v>12</v>
      </c>
      <c r="CX12" s="49">
        <v>0</v>
      </c>
      <c r="CY12" s="49">
        <v>0</v>
      </c>
      <c r="CZ12" s="49">
        <v>0</v>
      </c>
      <c r="DA12" s="49">
        <v>0</v>
      </c>
      <c r="DB12" s="49">
        <v>0</v>
      </c>
      <c r="DC12" s="49">
        <v>0</v>
      </c>
      <c r="DD12" s="49">
        <v>0</v>
      </c>
      <c r="DE12" s="49">
        <v>1</v>
      </c>
      <c r="DF12" s="50">
        <v>7</v>
      </c>
      <c r="DG12" s="51">
        <f>SUM(CV12:DF12)</f>
        <v>124</v>
      </c>
      <c r="DH12" s="51">
        <f>SUM(CV12,CW12,2.3*CX12,2.3*CY12,2.3*CZ12,2.3*DA12,2*DB12,2*DC12,DD12,0.4*DE12,0.2*DF12)</f>
        <v>117.80000000000001</v>
      </c>
      <c r="DI12" s="47">
        <f>$A12</f>
        <v>0.32291666666666674</v>
      </c>
      <c r="DJ12" s="43">
        <v>1</v>
      </c>
      <c r="DK12" s="44">
        <v>0</v>
      </c>
      <c r="DL12" s="44">
        <v>0</v>
      </c>
      <c r="DM12" s="44">
        <v>0</v>
      </c>
      <c r="DN12" s="44">
        <v>0</v>
      </c>
      <c r="DO12" s="44">
        <v>0</v>
      </c>
      <c r="DP12" s="44">
        <v>0</v>
      </c>
      <c r="DQ12" s="44">
        <v>0</v>
      </c>
      <c r="DR12" s="44">
        <v>0</v>
      </c>
      <c r="DS12" s="44">
        <v>0</v>
      </c>
      <c r="DT12" s="45">
        <v>0</v>
      </c>
      <c r="DU12" s="46">
        <f>SUM(DJ12:DT12)</f>
        <v>1</v>
      </c>
      <c r="DV12" s="46">
        <f>SUM(DJ12,DK12,2.3*DL12,2.3*DM12,2.3*DN12,2.3*DO12,2*DP12,2*DQ12,DR12,0.4*DS12,0.2*DT12)</f>
        <v>1</v>
      </c>
      <c r="DW12" s="47">
        <f>$A12</f>
        <v>0.32291666666666674</v>
      </c>
      <c r="DX12" s="43"/>
      <c r="DY12" s="44"/>
      <c r="DZ12" s="44"/>
      <c r="EA12" s="44"/>
      <c r="EB12" s="44"/>
      <c r="EC12" s="44"/>
      <c r="ED12" s="44"/>
      <c r="EE12" s="44"/>
      <c r="EF12" s="44"/>
      <c r="EG12" s="44"/>
      <c r="EH12" s="45"/>
      <c r="EI12" s="46">
        <f>SUM(DX12:EH12)</f>
        <v>0</v>
      </c>
      <c r="EJ12" s="46">
        <f>SUM(DX12,DY12,2.3*DZ12,2.3*EA12,2.3*EB12,2.3*EC12,2*ED12,2*EE12,EF12,0.4*EG12,0.2*EH12)</f>
        <v>0</v>
      </c>
      <c r="EK12" s="47">
        <f>$A12</f>
        <v>0.32291666666666674</v>
      </c>
      <c r="EL12" s="43"/>
      <c r="EM12" s="44"/>
      <c r="EN12" s="44"/>
      <c r="EO12" s="44"/>
      <c r="EP12" s="44"/>
      <c r="EQ12" s="44"/>
      <c r="ER12" s="44"/>
      <c r="ES12" s="44"/>
      <c r="ET12" s="44"/>
      <c r="EU12" s="44"/>
      <c r="EV12" s="45"/>
      <c r="EW12" s="46">
        <f>SUM(EL12:EV12)</f>
        <v>0</v>
      </c>
      <c r="EX12" s="46">
        <f>SUM(EL12,EM12,2.3*EN12,2.3*EO12,2.3*EP12,2.3*EQ12,2*ER12,2*ES12,ET12,0.4*EU12,0.2*EV12)</f>
        <v>0</v>
      </c>
      <c r="EY12" s="47">
        <f>$A12</f>
        <v>0.32291666666666674</v>
      </c>
      <c r="EZ12" s="43"/>
      <c r="FA12" s="44"/>
      <c r="FB12" s="44"/>
      <c r="FC12" s="44"/>
      <c r="FD12" s="44"/>
      <c r="FE12" s="44"/>
      <c r="FF12" s="44"/>
      <c r="FG12" s="44"/>
      <c r="FH12" s="44"/>
      <c r="FI12" s="44"/>
      <c r="FJ12" s="45"/>
      <c r="FK12" s="46">
        <f>SUM(EZ12:FJ12)</f>
        <v>0</v>
      </c>
      <c r="FL12" s="46">
        <f>SUM(EZ12,FA12,2.3*FB12,2.3*FC12,2.3*FD12,2.3*FE12,2*FF12,2*FG12,FH12,0.4*FI12,0.2*FJ12)</f>
        <v>0</v>
      </c>
    </row>
    <row r="13" spans="1:168" s="61" customFormat="1" ht="12" customHeight="1">
      <c r="A13" s="52" t="s">
        <v>20</v>
      </c>
      <c r="B13" s="53">
        <f t="shared" ref="B13:N13" si="0">SUM(B9:B12)</f>
        <v>0</v>
      </c>
      <c r="C13" s="54">
        <f t="shared" si="0"/>
        <v>0</v>
      </c>
      <c r="D13" s="54">
        <f t="shared" si="0"/>
        <v>0</v>
      </c>
      <c r="E13" s="54">
        <f t="shared" si="0"/>
        <v>0</v>
      </c>
      <c r="F13" s="54">
        <f t="shared" si="0"/>
        <v>0</v>
      </c>
      <c r="G13" s="54">
        <f t="shared" si="0"/>
        <v>0</v>
      </c>
      <c r="H13" s="54">
        <f t="shared" si="0"/>
        <v>0</v>
      </c>
      <c r="I13" s="54">
        <f t="shared" si="0"/>
        <v>0</v>
      </c>
      <c r="J13" s="54">
        <f t="shared" si="0"/>
        <v>0</v>
      </c>
      <c r="K13" s="54">
        <f t="shared" si="0"/>
        <v>0</v>
      </c>
      <c r="L13" s="55">
        <f t="shared" si="0"/>
        <v>0</v>
      </c>
      <c r="M13" s="56">
        <f t="shared" si="0"/>
        <v>0</v>
      </c>
      <c r="N13" s="56">
        <f t="shared" si="0"/>
        <v>0</v>
      </c>
      <c r="O13" s="52" t="s">
        <v>20</v>
      </c>
      <c r="P13" s="53">
        <f t="shared" ref="P13:AB13" si="1">SUM(P9:P12)</f>
        <v>0</v>
      </c>
      <c r="Q13" s="54">
        <f t="shared" si="1"/>
        <v>0</v>
      </c>
      <c r="R13" s="54">
        <f t="shared" si="1"/>
        <v>0</v>
      </c>
      <c r="S13" s="54">
        <f t="shared" si="1"/>
        <v>0</v>
      </c>
      <c r="T13" s="54">
        <f t="shared" si="1"/>
        <v>0</v>
      </c>
      <c r="U13" s="54">
        <f t="shared" si="1"/>
        <v>0</v>
      </c>
      <c r="V13" s="54">
        <f t="shared" si="1"/>
        <v>0</v>
      </c>
      <c r="W13" s="54">
        <f t="shared" si="1"/>
        <v>0</v>
      </c>
      <c r="X13" s="54">
        <f t="shared" si="1"/>
        <v>0</v>
      </c>
      <c r="Y13" s="54">
        <f t="shared" si="1"/>
        <v>0</v>
      </c>
      <c r="Z13" s="55">
        <f t="shared" si="1"/>
        <v>0</v>
      </c>
      <c r="AA13" s="56">
        <f t="shared" si="1"/>
        <v>0</v>
      </c>
      <c r="AB13" s="56">
        <f t="shared" si="1"/>
        <v>0</v>
      </c>
      <c r="AC13" s="52" t="s">
        <v>20</v>
      </c>
      <c r="AD13" s="53">
        <f t="shared" ref="AD13:AP13" si="2">SUM(AD9:AD12)</f>
        <v>0</v>
      </c>
      <c r="AE13" s="54">
        <f t="shared" si="2"/>
        <v>0</v>
      </c>
      <c r="AF13" s="54">
        <f t="shared" si="2"/>
        <v>0</v>
      </c>
      <c r="AG13" s="54">
        <f t="shared" si="2"/>
        <v>0</v>
      </c>
      <c r="AH13" s="54">
        <f t="shared" si="2"/>
        <v>0</v>
      </c>
      <c r="AI13" s="54">
        <f t="shared" si="2"/>
        <v>0</v>
      </c>
      <c r="AJ13" s="54">
        <f t="shared" si="2"/>
        <v>0</v>
      </c>
      <c r="AK13" s="54">
        <f t="shared" si="2"/>
        <v>0</v>
      </c>
      <c r="AL13" s="54">
        <f t="shared" si="2"/>
        <v>0</v>
      </c>
      <c r="AM13" s="54">
        <f t="shared" si="2"/>
        <v>0</v>
      </c>
      <c r="AN13" s="55">
        <f t="shared" si="2"/>
        <v>0</v>
      </c>
      <c r="AO13" s="56">
        <f t="shared" si="2"/>
        <v>0</v>
      </c>
      <c r="AP13" s="56">
        <f t="shared" si="2"/>
        <v>0</v>
      </c>
      <c r="AQ13" s="52" t="s">
        <v>20</v>
      </c>
      <c r="AR13" s="57">
        <f t="shared" ref="AR13:BD13" si="3">SUM(AR9:AR12)</f>
        <v>1</v>
      </c>
      <c r="AS13" s="58">
        <f t="shared" si="3"/>
        <v>0</v>
      </c>
      <c r="AT13" s="58">
        <f t="shared" si="3"/>
        <v>0</v>
      </c>
      <c r="AU13" s="58">
        <f t="shared" si="3"/>
        <v>0</v>
      </c>
      <c r="AV13" s="58">
        <f t="shared" si="3"/>
        <v>0</v>
      </c>
      <c r="AW13" s="58">
        <f t="shared" si="3"/>
        <v>0</v>
      </c>
      <c r="AX13" s="58">
        <f t="shared" si="3"/>
        <v>0</v>
      </c>
      <c r="AY13" s="58">
        <f t="shared" si="3"/>
        <v>0</v>
      </c>
      <c r="AZ13" s="58">
        <f t="shared" si="3"/>
        <v>0</v>
      </c>
      <c r="BA13" s="58">
        <f t="shared" si="3"/>
        <v>0</v>
      </c>
      <c r="BB13" s="59">
        <f t="shared" si="3"/>
        <v>0</v>
      </c>
      <c r="BC13" s="60">
        <f t="shared" si="3"/>
        <v>1</v>
      </c>
      <c r="BD13" s="60">
        <f t="shared" si="3"/>
        <v>1</v>
      </c>
      <c r="BE13" s="52" t="s">
        <v>20</v>
      </c>
      <c r="BF13" s="57">
        <f t="shared" ref="BF13:BR13" si="4">SUM(BF9:BF12)</f>
        <v>66</v>
      </c>
      <c r="BG13" s="58">
        <f t="shared" si="4"/>
        <v>4</v>
      </c>
      <c r="BH13" s="58">
        <f t="shared" si="4"/>
        <v>8</v>
      </c>
      <c r="BI13" s="58">
        <f t="shared" si="4"/>
        <v>1</v>
      </c>
      <c r="BJ13" s="58">
        <f t="shared" si="4"/>
        <v>3</v>
      </c>
      <c r="BK13" s="58">
        <f t="shared" si="4"/>
        <v>0</v>
      </c>
      <c r="BL13" s="58">
        <f t="shared" si="4"/>
        <v>1</v>
      </c>
      <c r="BM13" s="58">
        <f t="shared" si="4"/>
        <v>0</v>
      </c>
      <c r="BN13" s="58">
        <f t="shared" si="4"/>
        <v>12</v>
      </c>
      <c r="BO13" s="58">
        <f t="shared" si="4"/>
        <v>1</v>
      </c>
      <c r="BP13" s="59">
        <f t="shared" si="4"/>
        <v>3</v>
      </c>
      <c r="BQ13" s="60">
        <f t="shared" si="4"/>
        <v>99</v>
      </c>
      <c r="BR13" s="60">
        <f t="shared" si="4"/>
        <v>112.60000000000001</v>
      </c>
      <c r="BS13" s="52" t="s">
        <v>20</v>
      </c>
      <c r="BT13" s="53">
        <f t="shared" ref="BT13:CF13" si="5">SUM(BT9:BT12)</f>
        <v>0</v>
      </c>
      <c r="BU13" s="54">
        <f t="shared" si="5"/>
        <v>0</v>
      </c>
      <c r="BV13" s="54">
        <f t="shared" si="5"/>
        <v>0</v>
      </c>
      <c r="BW13" s="54">
        <f t="shared" si="5"/>
        <v>0</v>
      </c>
      <c r="BX13" s="54">
        <f t="shared" si="5"/>
        <v>0</v>
      </c>
      <c r="BY13" s="54">
        <f t="shared" si="5"/>
        <v>0</v>
      </c>
      <c r="BZ13" s="54">
        <f t="shared" si="5"/>
        <v>0</v>
      </c>
      <c r="CA13" s="54">
        <f t="shared" si="5"/>
        <v>0</v>
      </c>
      <c r="CB13" s="54">
        <f t="shared" si="5"/>
        <v>0</v>
      </c>
      <c r="CC13" s="54">
        <f t="shared" si="5"/>
        <v>0</v>
      </c>
      <c r="CD13" s="55">
        <f t="shared" si="5"/>
        <v>0</v>
      </c>
      <c r="CE13" s="56">
        <f t="shared" si="5"/>
        <v>0</v>
      </c>
      <c r="CF13" s="56">
        <f t="shared" si="5"/>
        <v>0</v>
      </c>
      <c r="CG13" s="52" t="s">
        <v>20</v>
      </c>
      <c r="CH13" s="57">
        <f t="shared" ref="CH13:CT13" si="6">SUM(CH9:CH12)</f>
        <v>25</v>
      </c>
      <c r="CI13" s="58">
        <f t="shared" si="6"/>
        <v>4</v>
      </c>
      <c r="CJ13" s="58">
        <f t="shared" si="6"/>
        <v>5</v>
      </c>
      <c r="CK13" s="58">
        <f t="shared" si="6"/>
        <v>2</v>
      </c>
      <c r="CL13" s="58">
        <f t="shared" si="6"/>
        <v>2</v>
      </c>
      <c r="CM13" s="58">
        <f t="shared" si="6"/>
        <v>0</v>
      </c>
      <c r="CN13" s="58">
        <f t="shared" si="6"/>
        <v>0</v>
      </c>
      <c r="CO13" s="58">
        <f t="shared" si="6"/>
        <v>1</v>
      </c>
      <c r="CP13" s="58">
        <f t="shared" si="6"/>
        <v>1</v>
      </c>
      <c r="CQ13" s="58">
        <f t="shared" si="6"/>
        <v>1</v>
      </c>
      <c r="CR13" s="59">
        <f t="shared" si="6"/>
        <v>6</v>
      </c>
      <c r="CS13" s="60">
        <f t="shared" si="6"/>
        <v>47</v>
      </c>
      <c r="CT13" s="60">
        <f t="shared" si="6"/>
        <v>54.3</v>
      </c>
      <c r="CU13" s="52" t="s">
        <v>20</v>
      </c>
      <c r="CV13" s="57">
        <f t="shared" ref="CV13:DH13" si="7">SUM(CV9:CV12)</f>
        <v>342</v>
      </c>
      <c r="CW13" s="58">
        <f t="shared" si="7"/>
        <v>36</v>
      </c>
      <c r="CX13" s="58">
        <f t="shared" si="7"/>
        <v>0</v>
      </c>
      <c r="CY13" s="58">
        <f t="shared" si="7"/>
        <v>0</v>
      </c>
      <c r="CZ13" s="58">
        <f t="shared" si="7"/>
        <v>0</v>
      </c>
      <c r="DA13" s="58">
        <f t="shared" si="7"/>
        <v>0</v>
      </c>
      <c r="DB13" s="58">
        <f t="shared" si="7"/>
        <v>0</v>
      </c>
      <c r="DC13" s="58">
        <f t="shared" si="7"/>
        <v>0</v>
      </c>
      <c r="DD13" s="58">
        <f t="shared" si="7"/>
        <v>2</v>
      </c>
      <c r="DE13" s="58">
        <f t="shared" si="7"/>
        <v>2</v>
      </c>
      <c r="DF13" s="59">
        <f t="shared" si="7"/>
        <v>17</v>
      </c>
      <c r="DG13" s="60">
        <f t="shared" si="7"/>
        <v>399</v>
      </c>
      <c r="DH13" s="60">
        <f t="shared" si="7"/>
        <v>384.20000000000005</v>
      </c>
      <c r="DI13" s="52" t="s">
        <v>20</v>
      </c>
      <c r="DJ13" s="53">
        <f t="shared" ref="DJ13:DV13" si="8">SUM(DJ9:DJ12)</f>
        <v>1</v>
      </c>
      <c r="DK13" s="54">
        <f t="shared" si="8"/>
        <v>0</v>
      </c>
      <c r="DL13" s="54">
        <f t="shared" si="8"/>
        <v>0</v>
      </c>
      <c r="DM13" s="54">
        <f t="shared" si="8"/>
        <v>0</v>
      </c>
      <c r="DN13" s="54">
        <f t="shared" si="8"/>
        <v>0</v>
      </c>
      <c r="DO13" s="54">
        <f t="shared" si="8"/>
        <v>0</v>
      </c>
      <c r="DP13" s="54">
        <f t="shared" si="8"/>
        <v>0</v>
      </c>
      <c r="DQ13" s="54">
        <f t="shared" si="8"/>
        <v>0</v>
      </c>
      <c r="DR13" s="54">
        <f t="shared" si="8"/>
        <v>0</v>
      </c>
      <c r="DS13" s="54">
        <f t="shared" si="8"/>
        <v>1</v>
      </c>
      <c r="DT13" s="55">
        <f t="shared" si="8"/>
        <v>0</v>
      </c>
      <c r="DU13" s="56">
        <f t="shared" si="8"/>
        <v>2</v>
      </c>
      <c r="DV13" s="56">
        <f t="shared" si="8"/>
        <v>1.4</v>
      </c>
      <c r="DW13" s="52" t="s">
        <v>20</v>
      </c>
      <c r="DX13" s="53">
        <f t="shared" ref="DX13:EJ13" si="9">SUM(DX9:DX12)</f>
        <v>0</v>
      </c>
      <c r="DY13" s="54">
        <f t="shared" si="9"/>
        <v>0</v>
      </c>
      <c r="DZ13" s="54">
        <f t="shared" si="9"/>
        <v>0</v>
      </c>
      <c r="EA13" s="54">
        <f t="shared" si="9"/>
        <v>0</v>
      </c>
      <c r="EB13" s="54">
        <f t="shared" si="9"/>
        <v>0</v>
      </c>
      <c r="EC13" s="54">
        <f t="shared" si="9"/>
        <v>0</v>
      </c>
      <c r="ED13" s="54">
        <f t="shared" si="9"/>
        <v>0</v>
      </c>
      <c r="EE13" s="54">
        <f t="shared" si="9"/>
        <v>0</v>
      </c>
      <c r="EF13" s="54">
        <f t="shared" si="9"/>
        <v>0</v>
      </c>
      <c r="EG13" s="54">
        <f t="shared" si="9"/>
        <v>0</v>
      </c>
      <c r="EH13" s="55">
        <f t="shared" si="9"/>
        <v>0</v>
      </c>
      <c r="EI13" s="56">
        <f t="shared" si="9"/>
        <v>0</v>
      </c>
      <c r="EJ13" s="56">
        <f t="shared" si="9"/>
        <v>0</v>
      </c>
      <c r="EK13" s="52" t="s">
        <v>20</v>
      </c>
      <c r="EL13" s="53">
        <f t="shared" ref="EL13:EX13" si="10">SUM(EL9:EL12)</f>
        <v>0</v>
      </c>
      <c r="EM13" s="54">
        <f t="shared" si="10"/>
        <v>0</v>
      </c>
      <c r="EN13" s="54">
        <f t="shared" si="10"/>
        <v>0</v>
      </c>
      <c r="EO13" s="54">
        <f t="shared" si="10"/>
        <v>0</v>
      </c>
      <c r="EP13" s="54">
        <f t="shared" si="10"/>
        <v>0</v>
      </c>
      <c r="EQ13" s="54">
        <f t="shared" si="10"/>
        <v>0</v>
      </c>
      <c r="ER13" s="54">
        <f t="shared" si="10"/>
        <v>0</v>
      </c>
      <c r="ES13" s="54">
        <f t="shared" si="10"/>
        <v>0</v>
      </c>
      <c r="ET13" s="54">
        <f t="shared" si="10"/>
        <v>0</v>
      </c>
      <c r="EU13" s="54">
        <f t="shared" si="10"/>
        <v>0</v>
      </c>
      <c r="EV13" s="55">
        <f t="shared" si="10"/>
        <v>0</v>
      </c>
      <c r="EW13" s="56">
        <f t="shared" si="10"/>
        <v>0</v>
      </c>
      <c r="EX13" s="56">
        <f t="shared" si="10"/>
        <v>0</v>
      </c>
      <c r="EY13" s="52" t="s">
        <v>20</v>
      </c>
      <c r="EZ13" s="53">
        <f t="shared" ref="EZ13:FL13" si="11">SUM(EZ9:EZ12)</f>
        <v>0</v>
      </c>
      <c r="FA13" s="54">
        <f t="shared" si="11"/>
        <v>0</v>
      </c>
      <c r="FB13" s="54">
        <f t="shared" si="11"/>
        <v>0</v>
      </c>
      <c r="FC13" s="54">
        <f t="shared" si="11"/>
        <v>0</v>
      </c>
      <c r="FD13" s="54">
        <f t="shared" si="11"/>
        <v>0</v>
      </c>
      <c r="FE13" s="54">
        <f t="shared" si="11"/>
        <v>0</v>
      </c>
      <c r="FF13" s="54">
        <f t="shared" si="11"/>
        <v>0</v>
      </c>
      <c r="FG13" s="54">
        <f t="shared" si="11"/>
        <v>0</v>
      </c>
      <c r="FH13" s="54">
        <f t="shared" si="11"/>
        <v>0</v>
      </c>
      <c r="FI13" s="54">
        <f t="shared" si="11"/>
        <v>0</v>
      </c>
      <c r="FJ13" s="55">
        <f t="shared" si="11"/>
        <v>0</v>
      </c>
      <c r="FK13" s="56">
        <f t="shared" si="11"/>
        <v>0</v>
      </c>
      <c r="FL13" s="56">
        <f t="shared" si="11"/>
        <v>0</v>
      </c>
    </row>
    <row r="14" spans="1:168" ht="13.5" customHeight="1">
      <c r="A14" s="27">
        <f>A12+"00:15"</f>
        <v>0.33333333333333343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6">
        <f>SUM(B14:L14)</f>
        <v>0</v>
      </c>
      <c r="N14" s="26">
        <f>SUM(B14,C14,2.3*D14,2.3*E14,2.3*F14,2.3*G14,2*H14,2*I14,J14,0.4*K14,0.2*L14)</f>
        <v>0</v>
      </c>
      <c r="O14" s="27">
        <f>$A14</f>
        <v>0.33333333333333343</v>
      </c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5"/>
      <c r="AA14" s="26">
        <f>SUM(P14:Z14)</f>
        <v>0</v>
      </c>
      <c r="AB14" s="26">
        <f>SUM(P14,Q14,2.3*R14,2.3*S14,2.3*T14,2.3*U14,2*V14,2*W14,X14,0.4*Y14,0.2*Z14)</f>
        <v>0</v>
      </c>
      <c r="AC14" s="27">
        <f>$A14</f>
        <v>0.33333333333333343</v>
      </c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5"/>
      <c r="AO14" s="26">
        <f>SUM(AD14:AN14)</f>
        <v>0</v>
      </c>
      <c r="AP14" s="26">
        <f>SUM(AD14,AE14,2.3*AF14,2.3*AG14,2.3*AH14,2.3*AI14,2*AJ14,2*AK14,AL14,0.4*AM14,0.2*AN14)</f>
        <v>0</v>
      </c>
      <c r="AQ14" s="27">
        <f>$A14</f>
        <v>0.33333333333333343</v>
      </c>
      <c r="AR14" s="28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30">
        <v>1</v>
      </c>
      <c r="BC14" s="31">
        <f>SUM(AR14:BB14)</f>
        <v>1</v>
      </c>
      <c r="BD14" s="31">
        <f>SUM(AR14,AS14,2.3*AT14,2.3*AU14,2.3*AV14,2.3*AW14,2*AX14,2*AY14,AZ14,0.4*BA14,0.2*BB14)</f>
        <v>0.2</v>
      </c>
      <c r="BE14" s="27">
        <f>$A14</f>
        <v>0.33333333333333343</v>
      </c>
      <c r="BF14" s="28">
        <v>33</v>
      </c>
      <c r="BG14" s="29">
        <v>3</v>
      </c>
      <c r="BH14" s="29">
        <v>2</v>
      </c>
      <c r="BI14" s="29">
        <v>0</v>
      </c>
      <c r="BJ14" s="29">
        <v>1</v>
      </c>
      <c r="BK14" s="29">
        <v>0</v>
      </c>
      <c r="BL14" s="29">
        <v>0</v>
      </c>
      <c r="BM14" s="29">
        <v>0</v>
      </c>
      <c r="BN14" s="29">
        <v>3</v>
      </c>
      <c r="BO14" s="29">
        <v>0</v>
      </c>
      <c r="BP14" s="30">
        <v>1</v>
      </c>
      <c r="BQ14" s="31">
        <f>SUM(BF14:BP14)</f>
        <v>43</v>
      </c>
      <c r="BR14" s="31">
        <f>SUM(BF14,BG14,2.3*BH14,2.3*BI14,2.3*BJ14,2.3*BK14,2*BL14,2*BM14,BN14,0.4*BO14,0.2*BP14)</f>
        <v>46.1</v>
      </c>
      <c r="BS14" s="27">
        <f>$A14</f>
        <v>0.33333333333333343</v>
      </c>
      <c r="BT14" s="23"/>
      <c r="BU14" s="24"/>
      <c r="BV14" s="24"/>
      <c r="BW14" s="24"/>
      <c r="BX14" s="24"/>
      <c r="BY14" s="24"/>
      <c r="BZ14" s="24"/>
      <c r="CA14" s="24"/>
      <c r="CB14" s="24"/>
      <c r="CC14" s="24"/>
      <c r="CD14" s="25"/>
      <c r="CE14" s="26">
        <f>SUM(BT14:CD14)</f>
        <v>0</v>
      </c>
      <c r="CF14" s="26">
        <f>SUM(BT14,BU14,2.3*BV14,2.3*BW14,2.3*BX14,2.3*BY14,2*BZ14,2*CA14,CB14,0.4*CC14,0.2*CD14)</f>
        <v>0</v>
      </c>
      <c r="CG14" s="27">
        <f>$A14</f>
        <v>0.33333333333333343</v>
      </c>
      <c r="CH14" s="28">
        <v>20</v>
      </c>
      <c r="CI14" s="29">
        <v>1</v>
      </c>
      <c r="CJ14" s="29">
        <v>0</v>
      </c>
      <c r="CK14" s="29">
        <v>3</v>
      </c>
      <c r="CL14" s="29">
        <v>1</v>
      </c>
      <c r="CM14" s="29">
        <v>0</v>
      </c>
      <c r="CN14" s="29">
        <v>0</v>
      </c>
      <c r="CO14" s="29">
        <v>0</v>
      </c>
      <c r="CP14" s="29">
        <v>0</v>
      </c>
      <c r="CQ14" s="29">
        <v>0</v>
      </c>
      <c r="CR14" s="30">
        <v>1</v>
      </c>
      <c r="CS14" s="31">
        <f>SUM(CH14:CR14)</f>
        <v>26</v>
      </c>
      <c r="CT14" s="31">
        <f>SUM(CH14,CI14,2.3*CJ14,2.3*CK14,2.3*CL14,2.3*CM14,2*CN14,2*CO14,CP14,0.4*CQ14,0.2*CR14)</f>
        <v>30.4</v>
      </c>
      <c r="CU14" s="27">
        <f>$A14</f>
        <v>0.33333333333333343</v>
      </c>
      <c r="CV14" s="28">
        <v>88</v>
      </c>
      <c r="CW14" s="29">
        <v>7</v>
      </c>
      <c r="CX14" s="29">
        <v>2</v>
      </c>
      <c r="CY14" s="29">
        <v>0</v>
      </c>
      <c r="CZ14" s="29">
        <v>0</v>
      </c>
      <c r="DA14" s="29">
        <v>0</v>
      </c>
      <c r="DB14" s="29">
        <v>0</v>
      </c>
      <c r="DC14" s="29">
        <v>0</v>
      </c>
      <c r="DD14" s="29">
        <v>1</v>
      </c>
      <c r="DE14" s="29">
        <v>2</v>
      </c>
      <c r="DF14" s="30">
        <v>9</v>
      </c>
      <c r="DG14" s="31">
        <f>SUM(CV14:DF14)</f>
        <v>109</v>
      </c>
      <c r="DH14" s="31">
        <f>SUM(CV14,CW14,2.3*CX14,2.3*CY14,2.3*CZ14,2.3*DA14,2*DB14,2*DC14,DD14,0.4*DE14,0.2*DF14)</f>
        <v>103.19999999999999</v>
      </c>
      <c r="DI14" s="27">
        <f>$A14</f>
        <v>0.33333333333333343</v>
      </c>
      <c r="DJ14" s="23">
        <v>1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5">
        <v>0</v>
      </c>
      <c r="DU14" s="26">
        <f>SUM(DJ14:DT14)</f>
        <v>1</v>
      </c>
      <c r="DV14" s="26">
        <f>SUM(DJ14,DK14,2.3*DL14,2.3*DM14,2.3*DN14,2.3*DO14,2*DP14,2*DQ14,DR14,0.4*DS14,0.2*DT14)</f>
        <v>1</v>
      </c>
      <c r="DW14" s="27">
        <f>$A14</f>
        <v>0.33333333333333343</v>
      </c>
      <c r="DX14" s="23"/>
      <c r="DY14" s="24"/>
      <c r="DZ14" s="24"/>
      <c r="EA14" s="24"/>
      <c r="EB14" s="24"/>
      <c r="EC14" s="24"/>
      <c r="ED14" s="24"/>
      <c r="EE14" s="24"/>
      <c r="EF14" s="24"/>
      <c r="EG14" s="24"/>
      <c r="EH14" s="25"/>
      <c r="EI14" s="26">
        <f>SUM(DX14:EH14)</f>
        <v>0</v>
      </c>
      <c r="EJ14" s="26">
        <f>SUM(DX14,DY14,2.3*DZ14,2.3*EA14,2.3*EB14,2.3*EC14,2*ED14,2*EE14,EF14,0.4*EG14,0.2*EH14)</f>
        <v>0</v>
      </c>
      <c r="EK14" s="27">
        <f>$A14</f>
        <v>0.33333333333333343</v>
      </c>
      <c r="EL14" s="23"/>
      <c r="EM14" s="24"/>
      <c r="EN14" s="24"/>
      <c r="EO14" s="24"/>
      <c r="EP14" s="24"/>
      <c r="EQ14" s="24"/>
      <c r="ER14" s="24"/>
      <c r="ES14" s="24"/>
      <c r="ET14" s="24"/>
      <c r="EU14" s="24"/>
      <c r="EV14" s="25"/>
      <c r="EW14" s="26">
        <f>SUM(EL14:EV14)</f>
        <v>0</v>
      </c>
      <c r="EX14" s="26">
        <f>SUM(EL14,EM14,2.3*EN14,2.3*EO14,2.3*EP14,2.3*EQ14,2*ER14,2*ES14,ET14,0.4*EU14,0.2*EV14)</f>
        <v>0</v>
      </c>
      <c r="EY14" s="27">
        <f>$A14</f>
        <v>0.33333333333333343</v>
      </c>
      <c r="EZ14" s="23"/>
      <c r="FA14" s="24"/>
      <c r="FB14" s="24"/>
      <c r="FC14" s="24"/>
      <c r="FD14" s="24"/>
      <c r="FE14" s="24"/>
      <c r="FF14" s="24"/>
      <c r="FG14" s="24"/>
      <c r="FH14" s="24"/>
      <c r="FI14" s="24"/>
      <c r="FJ14" s="25"/>
      <c r="FK14" s="26">
        <f>SUM(EZ14:FJ14)</f>
        <v>0</v>
      </c>
      <c r="FL14" s="26">
        <f>SUM(EZ14,FA14,2.3*FB14,2.3*FC14,2.3*FD14,2.3*FE14,2*FF14,2*FG14,FH14,0.4*FI14,0.2*FJ14)</f>
        <v>0</v>
      </c>
    </row>
    <row r="15" spans="1:168" ht="13.5" customHeight="1">
      <c r="A15" s="33">
        <f>A14+"00:15"</f>
        <v>0.34375000000000011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6"/>
      <c r="M15" s="37">
        <f>SUM(B15:L15)</f>
        <v>0</v>
      </c>
      <c r="N15" s="37">
        <f>SUM(B15,C15,2.3*D15,2.3*E15,2.3*F15,2.3*G15,2*H15,2*I15,J15,0.4*K15,0.2*L15)</f>
        <v>0</v>
      </c>
      <c r="O15" s="27">
        <f>$A15</f>
        <v>0.34375000000000011</v>
      </c>
      <c r="P15" s="34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37">
        <f>SUM(P15:Z15)</f>
        <v>0</v>
      </c>
      <c r="AB15" s="37">
        <f>SUM(P15,Q15,2.3*R15,2.3*S15,2.3*T15,2.3*U15,2*V15,2*W15,X15,0.4*Y15,0.2*Z15)</f>
        <v>0</v>
      </c>
      <c r="AC15" s="27">
        <f>$A15</f>
        <v>0.34375000000000011</v>
      </c>
      <c r="AD15" s="34"/>
      <c r="AE15" s="35"/>
      <c r="AF15" s="35"/>
      <c r="AG15" s="35"/>
      <c r="AH15" s="35"/>
      <c r="AI15" s="35"/>
      <c r="AJ15" s="35"/>
      <c r="AK15" s="35"/>
      <c r="AL15" s="35"/>
      <c r="AM15" s="35"/>
      <c r="AN15" s="36"/>
      <c r="AO15" s="37">
        <f>SUM(AD15:AN15)</f>
        <v>0</v>
      </c>
      <c r="AP15" s="37">
        <f>SUM(AD15,AE15,2.3*AF15,2.3*AG15,2.3*AH15,2.3*AI15,2*AJ15,2*AK15,AL15,0.4*AM15,0.2*AN15)</f>
        <v>0</v>
      </c>
      <c r="AQ15" s="27">
        <f>$A15</f>
        <v>0.34375000000000011</v>
      </c>
      <c r="AR15" s="38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40">
        <v>1</v>
      </c>
      <c r="BC15" s="41">
        <f>SUM(AR15:BB15)</f>
        <v>1</v>
      </c>
      <c r="BD15" s="41">
        <f>SUM(AR15,AS15,2.3*AT15,2.3*AU15,2.3*AV15,2.3*AW15,2*AX15,2*AY15,AZ15,0.4*BA15,0.2*BB15)</f>
        <v>0.2</v>
      </c>
      <c r="BE15" s="27">
        <f>$A15</f>
        <v>0.34375000000000011</v>
      </c>
      <c r="BF15" s="38">
        <v>29</v>
      </c>
      <c r="BG15" s="39">
        <v>0</v>
      </c>
      <c r="BH15" s="39">
        <v>1</v>
      </c>
      <c r="BI15" s="39">
        <v>0</v>
      </c>
      <c r="BJ15" s="39">
        <v>0</v>
      </c>
      <c r="BK15" s="39">
        <v>0</v>
      </c>
      <c r="BL15" s="39">
        <v>1</v>
      </c>
      <c r="BM15" s="39">
        <v>0</v>
      </c>
      <c r="BN15" s="39">
        <v>2</v>
      </c>
      <c r="BO15" s="39">
        <v>0</v>
      </c>
      <c r="BP15" s="40">
        <v>3</v>
      </c>
      <c r="BQ15" s="41">
        <f>SUM(BF15:BP15)</f>
        <v>36</v>
      </c>
      <c r="BR15" s="41">
        <f>SUM(BF15,BG15,2.3*BH15,2.3*BI15,2.3*BJ15,2.3*BK15,2*BL15,2*BM15,BN15,0.4*BO15,0.2*BP15)</f>
        <v>35.9</v>
      </c>
      <c r="BS15" s="27">
        <f>$A15</f>
        <v>0.34375000000000011</v>
      </c>
      <c r="BT15" s="34"/>
      <c r="BU15" s="35"/>
      <c r="BV15" s="35"/>
      <c r="BW15" s="35"/>
      <c r="BX15" s="35"/>
      <c r="BY15" s="35"/>
      <c r="BZ15" s="35"/>
      <c r="CA15" s="35"/>
      <c r="CB15" s="35"/>
      <c r="CC15" s="35"/>
      <c r="CD15" s="36"/>
      <c r="CE15" s="37">
        <f>SUM(BT15:CD15)</f>
        <v>0</v>
      </c>
      <c r="CF15" s="37">
        <f>SUM(BT15,BU15,2.3*BV15,2.3*BW15,2.3*BX15,2.3*BY15,2*BZ15,2*CA15,CB15,0.4*CC15,0.2*CD15)</f>
        <v>0</v>
      </c>
      <c r="CG15" s="27">
        <f>$A15</f>
        <v>0.34375000000000011</v>
      </c>
      <c r="CH15" s="38">
        <v>18</v>
      </c>
      <c r="CI15" s="39">
        <v>5</v>
      </c>
      <c r="CJ15" s="39">
        <v>1</v>
      </c>
      <c r="CK15" s="39">
        <v>0</v>
      </c>
      <c r="CL15" s="39">
        <v>0</v>
      </c>
      <c r="CM15" s="39">
        <v>0</v>
      </c>
      <c r="CN15" s="39">
        <v>0</v>
      </c>
      <c r="CO15" s="39">
        <v>0</v>
      </c>
      <c r="CP15" s="39">
        <v>1</v>
      </c>
      <c r="CQ15" s="39">
        <v>0</v>
      </c>
      <c r="CR15" s="40">
        <v>2</v>
      </c>
      <c r="CS15" s="41">
        <f>SUM(CH15:CR15)</f>
        <v>27</v>
      </c>
      <c r="CT15" s="41">
        <f>SUM(CH15,CI15,2.3*CJ15,2.3*CK15,2.3*CL15,2.3*CM15,2*CN15,2*CO15,CP15,0.4*CQ15,0.2*CR15)</f>
        <v>26.7</v>
      </c>
      <c r="CU15" s="27">
        <f>$A15</f>
        <v>0.34375000000000011</v>
      </c>
      <c r="CV15" s="38">
        <v>67</v>
      </c>
      <c r="CW15" s="39">
        <v>3</v>
      </c>
      <c r="CX15" s="39">
        <v>0</v>
      </c>
      <c r="CY15" s="39">
        <v>0</v>
      </c>
      <c r="CZ15" s="39">
        <v>0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40">
        <v>11</v>
      </c>
      <c r="DG15" s="41">
        <f>SUM(CV15:DF15)</f>
        <v>81</v>
      </c>
      <c r="DH15" s="41">
        <f>SUM(CV15,CW15,2.3*CX15,2.3*CY15,2.3*CZ15,2.3*DA15,2*DB15,2*DC15,DD15,0.4*DE15,0.2*DF15)</f>
        <v>72.2</v>
      </c>
      <c r="DI15" s="27">
        <f>$A15</f>
        <v>0.34375000000000011</v>
      </c>
      <c r="DJ15" s="34">
        <v>0</v>
      </c>
      <c r="DK15" s="35">
        <v>0</v>
      </c>
      <c r="DL15" s="35">
        <v>0</v>
      </c>
      <c r="DM15" s="35">
        <v>0</v>
      </c>
      <c r="DN15" s="35">
        <v>0</v>
      </c>
      <c r="DO15" s="35">
        <v>0</v>
      </c>
      <c r="DP15" s="35">
        <v>0</v>
      </c>
      <c r="DQ15" s="35">
        <v>0</v>
      </c>
      <c r="DR15" s="35">
        <v>0</v>
      </c>
      <c r="DS15" s="35">
        <v>0</v>
      </c>
      <c r="DT15" s="36">
        <v>1</v>
      </c>
      <c r="DU15" s="37">
        <f>SUM(DJ15:DT15)</f>
        <v>1</v>
      </c>
      <c r="DV15" s="37">
        <f>SUM(DJ15,DK15,2.3*DL15,2.3*DM15,2.3*DN15,2.3*DO15,2*DP15,2*DQ15,DR15,0.4*DS15,0.2*DT15)</f>
        <v>0.2</v>
      </c>
      <c r="DW15" s="27">
        <f>$A15</f>
        <v>0.34375000000000011</v>
      </c>
      <c r="DX15" s="34"/>
      <c r="DY15" s="35"/>
      <c r="DZ15" s="35"/>
      <c r="EA15" s="35"/>
      <c r="EB15" s="35"/>
      <c r="EC15" s="35"/>
      <c r="ED15" s="35"/>
      <c r="EE15" s="35"/>
      <c r="EF15" s="35"/>
      <c r="EG15" s="35"/>
      <c r="EH15" s="36"/>
      <c r="EI15" s="37">
        <f>SUM(DX15:EH15)</f>
        <v>0</v>
      </c>
      <c r="EJ15" s="37">
        <f>SUM(DX15,DY15,2.3*DZ15,2.3*EA15,2.3*EB15,2.3*EC15,2*ED15,2*EE15,EF15,0.4*EG15,0.2*EH15)</f>
        <v>0</v>
      </c>
      <c r="EK15" s="27">
        <f>$A15</f>
        <v>0.34375000000000011</v>
      </c>
      <c r="EL15" s="34"/>
      <c r="EM15" s="35"/>
      <c r="EN15" s="35"/>
      <c r="EO15" s="35"/>
      <c r="EP15" s="35"/>
      <c r="EQ15" s="35"/>
      <c r="ER15" s="35"/>
      <c r="ES15" s="35"/>
      <c r="ET15" s="35"/>
      <c r="EU15" s="35"/>
      <c r="EV15" s="36"/>
      <c r="EW15" s="37">
        <f>SUM(EL15:EV15)</f>
        <v>0</v>
      </c>
      <c r="EX15" s="37">
        <f>SUM(EL15,EM15,2.3*EN15,2.3*EO15,2.3*EP15,2.3*EQ15,2*ER15,2*ES15,ET15,0.4*EU15,0.2*EV15)</f>
        <v>0</v>
      </c>
      <c r="EY15" s="27">
        <f>$A15</f>
        <v>0.34375000000000011</v>
      </c>
      <c r="EZ15" s="34"/>
      <c r="FA15" s="35"/>
      <c r="FB15" s="35"/>
      <c r="FC15" s="35"/>
      <c r="FD15" s="35"/>
      <c r="FE15" s="35"/>
      <c r="FF15" s="35"/>
      <c r="FG15" s="35"/>
      <c r="FH15" s="35"/>
      <c r="FI15" s="35"/>
      <c r="FJ15" s="36"/>
      <c r="FK15" s="37">
        <f>SUM(EZ15:FJ15)</f>
        <v>0</v>
      </c>
      <c r="FL15" s="37">
        <f>SUM(EZ15,FA15,2.3*FB15,2.3*FC15,2.3*FD15,2.3*FE15,2*FF15,2*FG15,FH15,0.4*FI15,0.2*FJ15)</f>
        <v>0</v>
      </c>
    </row>
    <row r="16" spans="1:168" ht="13.5" customHeight="1">
      <c r="A16" s="33">
        <f>A15+"00:15"</f>
        <v>0.3541666666666668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7">
        <f>SUM(B16:L16)</f>
        <v>0</v>
      </c>
      <c r="N16" s="37">
        <f>SUM(B16,C16,2.3*D16,2.3*E16,2.3*F16,2.3*G16,2*H16,2*I16,J16,0.4*K16,0.2*L16)</f>
        <v>0</v>
      </c>
      <c r="O16" s="27">
        <f>$A16</f>
        <v>0.3541666666666668</v>
      </c>
      <c r="P16" s="34"/>
      <c r="Q16" s="35"/>
      <c r="R16" s="35"/>
      <c r="S16" s="35"/>
      <c r="T16" s="35"/>
      <c r="U16" s="35"/>
      <c r="V16" s="35"/>
      <c r="W16" s="35"/>
      <c r="X16" s="35"/>
      <c r="Y16" s="35"/>
      <c r="Z16" s="36"/>
      <c r="AA16" s="37">
        <f>SUM(P16:Z16)</f>
        <v>0</v>
      </c>
      <c r="AB16" s="37">
        <f>SUM(P16,Q16,2.3*R16,2.3*S16,2.3*T16,2.3*U16,2*V16,2*W16,X16,0.4*Y16,0.2*Z16)</f>
        <v>0</v>
      </c>
      <c r="AC16" s="27">
        <f>$A16</f>
        <v>0.3541666666666668</v>
      </c>
      <c r="AD16" s="34"/>
      <c r="AE16" s="35"/>
      <c r="AF16" s="35"/>
      <c r="AG16" s="35"/>
      <c r="AH16" s="35"/>
      <c r="AI16" s="35"/>
      <c r="AJ16" s="35"/>
      <c r="AK16" s="35"/>
      <c r="AL16" s="35"/>
      <c r="AM16" s="35"/>
      <c r="AN16" s="36"/>
      <c r="AO16" s="37">
        <f>SUM(AD16:AN16)</f>
        <v>0</v>
      </c>
      <c r="AP16" s="37">
        <f>SUM(AD16,AE16,2.3*AF16,2.3*AG16,2.3*AH16,2.3*AI16,2*AJ16,2*AK16,AL16,0.4*AM16,0.2*AN16)</f>
        <v>0</v>
      </c>
      <c r="AQ16" s="27">
        <f>$A16</f>
        <v>0.3541666666666668</v>
      </c>
      <c r="AR16" s="38">
        <v>1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40">
        <v>0</v>
      </c>
      <c r="BC16" s="41">
        <f>SUM(AR16:BB16)</f>
        <v>1</v>
      </c>
      <c r="BD16" s="41">
        <f>SUM(AR16,AS16,2.3*AT16,2.3*AU16,2.3*AV16,2.3*AW16,2*AX16,2*AY16,AZ16,0.4*BA16,0.2*BB16)</f>
        <v>1</v>
      </c>
      <c r="BE16" s="27">
        <f>$A16</f>
        <v>0.3541666666666668</v>
      </c>
      <c r="BF16" s="38">
        <v>38</v>
      </c>
      <c r="BG16" s="39">
        <v>0</v>
      </c>
      <c r="BH16" s="39">
        <v>1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3</v>
      </c>
      <c r="BO16" s="39">
        <v>0</v>
      </c>
      <c r="BP16" s="40">
        <v>5</v>
      </c>
      <c r="BQ16" s="41">
        <f>SUM(BF16:BP16)</f>
        <v>47</v>
      </c>
      <c r="BR16" s="41">
        <f>SUM(BF16,BG16,2.3*BH16,2.3*BI16,2.3*BJ16,2.3*BK16,2*BL16,2*BM16,BN16,0.4*BO16,0.2*BP16)</f>
        <v>44.3</v>
      </c>
      <c r="BS16" s="27">
        <f>$A16</f>
        <v>0.3541666666666668</v>
      </c>
      <c r="BT16" s="34"/>
      <c r="BU16" s="35"/>
      <c r="BV16" s="35"/>
      <c r="BW16" s="35"/>
      <c r="BX16" s="35"/>
      <c r="BY16" s="35"/>
      <c r="BZ16" s="35"/>
      <c r="CA16" s="35"/>
      <c r="CB16" s="35"/>
      <c r="CC16" s="35"/>
      <c r="CD16" s="36"/>
      <c r="CE16" s="37">
        <f>SUM(BT16:CD16)</f>
        <v>0</v>
      </c>
      <c r="CF16" s="37">
        <f>SUM(BT16,BU16,2.3*BV16,2.3*BW16,2.3*BX16,2.3*BY16,2*BZ16,2*CA16,CB16,0.4*CC16,0.2*CD16)</f>
        <v>0</v>
      </c>
      <c r="CG16" s="27">
        <f>$A16</f>
        <v>0.3541666666666668</v>
      </c>
      <c r="CH16" s="38">
        <v>17</v>
      </c>
      <c r="CI16" s="39">
        <v>2</v>
      </c>
      <c r="CJ16" s="39">
        <v>1</v>
      </c>
      <c r="CK16" s="39">
        <v>0</v>
      </c>
      <c r="CL16" s="39">
        <v>1</v>
      </c>
      <c r="CM16" s="39">
        <v>0</v>
      </c>
      <c r="CN16" s="39">
        <v>0</v>
      </c>
      <c r="CO16" s="39">
        <v>0</v>
      </c>
      <c r="CP16" s="39">
        <v>1</v>
      </c>
      <c r="CQ16" s="39">
        <v>0</v>
      </c>
      <c r="CR16" s="40">
        <v>4</v>
      </c>
      <c r="CS16" s="41">
        <f>SUM(CH16:CR16)</f>
        <v>26</v>
      </c>
      <c r="CT16" s="41">
        <f>SUM(CH16,CI16,2.3*CJ16,2.3*CK16,2.3*CL16,2.3*CM16,2*CN16,2*CO16,CP16,0.4*CQ16,0.2*CR16)</f>
        <v>25.400000000000002</v>
      </c>
      <c r="CU16" s="27">
        <f>$A16</f>
        <v>0.3541666666666668</v>
      </c>
      <c r="CV16" s="38">
        <v>77</v>
      </c>
      <c r="CW16" s="39">
        <v>3</v>
      </c>
      <c r="CX16" s="39">
        <v>1</v>
      </c>
      <c r="CY16" s="39">
        <v>0</v>
      </c>
      <c r="CZ16" s="39">
        <v>0</v>
      </c>
      <c r="DA16" s="39">
        <v>0</v>
      </c>
      <c r="DB16" s="39">
        <v>0</v>
      </c>
      <c r="DC16" s="39">
        <v>0</v>
      </c>
      <c r="DD16" s="39">
        <v>2</v>
      </c>
      <c r="DE16" s="39">
        <v>2</v>
      </c>
      <c r="DF16" s="40">
        <v>21</v>
      </c>
      <c r="DG16" s="41">
        <f>SUM(CV16:DF16)</f>
        <v>106</v>
      </c>
      <c r="DH16" s="41">
        <f>SUM(CV16,CW16,2.3*CX16,2.3*CY16,2.3*CZ16,2.3*DA16,2*DB16,2*DC16,DD16,0.4*DE16,0.2*DF16)</f>
        <v>89.3</v>
      </c>
      <c r="DI16" s="27">
        <f>$A16</f>
        <v>0.3541666666666668</v>
      </c>
      <c r="DJ16" s="34">
        <v>0</v>
      </c>
      <c r="DK16" s="35">
        <v>0</v>
      </c>
      <c r="DL16" s="35">
        <v>0</v>
      </c>
      <c r="DM16" s="35">
        <v>0</v>
      </c>
      <c r="DN16" s="35">
        <v>0</v>
      </c>
      <c r="DO16" s="35">
        <v>0</v>
      </c>
      <c r="DP16" s="35">
        <v>0</v>
      </c>
      <c r="DQ16" s="35">
        <v>0</v>
      </c>
      <c r="DR16" s="35">
        <v>0</v>
      </c>
      <c r="DS16" s="35">
        <v>2</v>
      </c>
      <c r="DT16" s="36">
        <v>0</v>
      </c>
      <c r="DU16" s="37">
        <f>SUM(DJ16:DT16)</f>
        <v>2</v>
      </c>
      <c r="DV16" s="37">
        <f>SUM(DJ16,DK16,2.3*DL16,2.3*DM16,2.3*DN16,2.3*DO16,2*DP16,2*DQ16,DR16,0.4*DS16,0.2*DT16)</f>
        <v>0.8</v>
      </c>
      <c r="DW16" s="27">
        <f>$A16</f>
        <v>0.3541666666666668</v>
      </c>
      <c r="DX16" s="34"/>
      <c r="DY16" s="35"/>
      <c r="DZ16" s="35"/>
      <c r="EA16" s="35"/>
      <c r="EB16" s="35"/>
      <c r="EC16" s="35"/>
      <c r="ED16" s="35"/>
      <c r="EE16" s="35"/>
      <c r="EF16" s="35"/>
      <c r="EG16" s="35"/>
      <c r="EH16" s="36"/>
      <c r="EI16" s="37">
        <f>SUM(DX16:EH16)</f>
        <v>0</v>
      </c>
      <c r="EJ16" s="37">
        <f>SUM(DX16,DY16,2.3*DZ16,2.3*EA16,2.3*EB16,2.3*EC16,2*ED16,2*EE16,EF16,0.4*EG16,0.2*EH16)</f>
        <v>0</v>
      </c>
      <c r="EK16" s="27">
        <f>$A16</f>
        <v>0.3541666666666668</v>
      </c>
      <c r="EL16" s="34"/>
      <c r="EM16" s="35"/>
      <c r="EN16" s="35"/>
      <c r="EO16" s="35"/>
      <c r="EP16" s="35"/>
      <c r="EQ16" s="35"/>
      <c r="ER16" s="35"/>
      <c r="ES16" s="35"/>
      <c r="ET16" s="35"/>
      <c r="EU16" s="35"/>
      <c r="EV16" s="36"/>
      <c r="EW16" s="37">
        <f>SUM(EL16:EV16)</f>
        <v>0</v>
      </c>
      <c r="EX16" s="37">
        <f>SUM(EL16,EM16,2.3*EN16,2.3*EO16,2.3*EP16,2.3*EQ16,2*ER16,2*ES16,ET16,0.4*EU16,0.2*EV16)</f>
        <v>0</v>
      </c>
      <c r="EY16" s="27">
        <f>$A16</f>
        <v>0.3541666666666668</v>
      </c>
      <c r="EZ16" s="34"/>
      <c r="FA16" s="35"/>
      <c r="FB16" s="35"/>
      <c r="FC16" s="35"/>
      <c r="FD16" s="35"/>
      <c r="FE16" s="35"/>
      <c r="FF16" s="35"/>
      <c r="FG16" s="35"/>
      <c r="FH16" s="35"/>
      <c r="FI16" s="35"/>
      <c r="FJ16" s="36"/>
      <c r="FK16" s="37">
        <f>SUM(EZ16:FJ16)</f>
        <v>0</v>
      </c>
      <c r="FL16" s="37">
        <f>SUM(EZ16,FA16,2.3*FB16,2.3*FC16,2.3*FD16,2.3*FE16,2*FF16,2*FG16,FH16,0.4*FI16,0.2*FJ16)</f>
        <v>0</v>
      </c>
    </row>
    <row r="17" spans="1:168" ht="13.5" customHeight="1">
      <c r="A17" s="42">
        <f>A16+"00:15"</f>
        <v>0.36458333333333348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  <c r="M17" s="46">
        <f>SUM(B17:L17)</f>
        <v>0</v>
      </c>
      <c r="N17" s="46">
        <f>SUM(B17,C17,2.3*D17,2.3*E17,2.3*F17,2.3*G17,2*H17,2*I17,J17,0.4*K17,0.2*L17)</f>
        <v>0</v>
      </c>
      <c r="O17" s="47">
        <f>$A17</f>
        <v>0.36458333333333348</v>
      </c>
      <c r="P17" s="43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46">
        <f>SUM(P17:Z17)</f>
        <v>0</v>
      </c>
      <c r="AB17" s="46">
        <f>SUM(P17,Q17,2.3*R17,2.3*S17,2.3*T17,2.3*U17,2*V17,2*W17,X17,0.4*Y17,0.2*Z17)</f>
        <v>0</v>
      </c>
      <c r="AC17" s="47">
        <f>$A17</f>
        <v>0.36458333333333348</v>
      </c>
      <c r="AD17" s="43"/>
      <c r="AE17" s="44"/>
      <c r="AF17" s="44"/>
      <c r="AG17" s="44"/>
      <c r="AH17" s="44"/>
      <c r="AI17" s="44"/>
      <c r="AJ17" s="44"/>
      <c r="AK17" s="44"/>
      <c r="AL17" s="44"/>
      <c r="AM17" s="44"/>
      <c r="AN17" s="45"/>
      <c r="AO17" s="46">
        <f>SUM(AD17:AN17)</f>
        <v>0</v>
      </c>
      <c r="AP17" s="46">
        <f>SUM(AD17,AE17,2.3*AF17,2.3*AG17,2.3*AH17,2.3*AI17,2*AJ17,2*AK17,AL17,0.4*AM17,0.2*AN17)</f>
        <v>0</v>
      </c>
      <c r="AQ17" s="47">
        <f>$A17</f>
        <v>0.36458333333333348</v>
      </c>
      <c r="AR17" s="48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50">
        <v>3</v>
      </c>
      <c r="BC17" s="51">
        <f>SUM(AR17:BB17)</f>
        <v>3</v>
      </c>
      <c r="BD17" s="51">
        <f>SUM(AR17,AS17,2.3*AT17,2.3*AU17,2.3*AV17,2.3*AW17,2*AX17,2*AY17,AZ17,0.4*BA17,0.2*BB17)</f>
        <v>0.60000000000000009</v>
      </c>
      <c r="BE17" s="47">
        <f>$A17</f>
        <v>0.36458333333333348</v>
      </c>
      <c r="BF17" s="48">
        <v>32</v>
      </c>
      <c r="BG17" s="49">
        <v>1</v>
      </c>
      <c r="BH17" s="49">
        <v>1</v>
      </c>
      <c r="BI17" s="49">
        <v>0</v>
      </c>
      <c r="BJ17" s="49">
        <v>1</v>
      </c>
      <c r="BK17" s="49">
        <v>0</v>
      </c>
      <c r="BL17" s="49">
        <v>1</v>
      </c>
      <c r="BM17" s="49">
        <v>0</v>
      </c>
      <c r="BN17" s="49">
        <v>4</v>
      </c>
      <c r="BO17" s="49">
        <v>1</v>
      </c>
      <c r="BP17" s="50">
        <v>1</v>
      </c>
      <c r="BQ17" s="51">
        <f>SUM(BF17:BP17)</f>
        <v>42</v>
      </c>
      <c r="BR17" s="51">
        <f>SUM(BF17,BG17,2.3*BH17,2.3*BI17,2.3*BJ17,2.3*BK17,2*BL17,2*BM17,BN17,0.4*BO17,0.2*BP17)</f>
        <v>44.199999999999996</v>
      </c>
      <c r="BS17" s="47">
        <f>$A17</f>
        <v>0.36458333333333348</v>
      </c>
      <c r="BT17" s="43"/>
      <c r="BU17" s="44"/>
      <c r="BV17" s="44"/>
      <c r="BW17" s="44"/>
      <c r="BX17" s="44"/>
      <c r="BY17" s="44"/>
      <c r="BZ17" s="44"/>
      <c r="CA17" s="44"/>
      <c r="CB17" s="44"/>
      <c r="CC17" s="44"/>
      <c r="CD17" s="45"/>
      <c r="CE17" s="46">
        <f>SUM(BT17:CD17)</f>
        <v>0</v>
      </c>
      <c r="CF17" s="46">
        <f>SUM(BT17,BU17,2.3*BV17,2.3*BW17,2.3*BX17,2.3*BY17,2*BZ17,2*CA17,CB17,0.4*CC17,0.2*CD17)</f>
        <v>0</v>
      </c>
      <c r="CG17" s="47">
        <f>$A17</f>
        <v>0.36458333333333348</v>
      </c>
      <c r="CH17" s="48">
        <v>10</v>
      </c>
      <c r="CI17" s="49">
        <v>1</v>
      </c>
      <c r="CJ17" s="49">
        <v>1</v>
      </c>
      <c r="CK17" s="49">
        <v>1</v>
      </c>
      <c r="CL17" s="49">
        <v>1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50">
        <v>1</v>
      </c>
      <c r="CS17" s="51">
        <f>SUM(CH17:CR17)</f>
        <v>15</v>
      </c>
      <c r="CT17" s="51">
        <f>SUM(CH17,CI17,2.3*CJ17,2.3*CK17,2.3*CL17,2.3*CM17,2*CN17,2*CO17,CP17,0.4*CQ17,0.2*CR17)</f>
        <v>18.100000000000001</v>
      </c>
      <c r="CU17" s="47">
        <f>$A17</f>
        <v>0.36458333333333348</v>
      </c>
      <c r="CV17" s="48">
        <v>75</v>
      </c>
      <c r="CW17" s="49">
        <v>6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2</v>
      </c>
      <c r="DE17" s="49">
        <v>1</v>
      </c>
      <c r="DF17" s="50">
        <v>14</v>
      </c>
      <c r="DG17" s="51">
        <f>SUM(CV17:DF17)</f>
        <v>98</v>
      </c>
      <c r="DH17" s="51">
        <f>SUM(CV17,CW17,2.3*CX17,2.3*CY17,2.3*CZ17,2.3*DA17,2*DB17,2*DC17,DD17,0.4*DE17,0.2*DF17)</f>
        <v>86.2</v>
      </c>
      <c r="DI17" s="47">
        <f>$A17</f>
        <v>0.36458333333333348</v>
      </c>
      <c r="DJ17" s="43">
        <v>1</v>
      </c>
      <c r="DK17" s="44">
        <v>0</v>
      </c>
      <c r="DL17" s="44">
        <v>0</v>
      </c>
      <c r="DM17" s="44">
        <v>0</v>
      </c>
      <c r="DN17" s="44">
        <v>0</v>
      </c>
      <c r="DO17" s="44">
        <v>0</v>
      </c>
      <c r="DP17" s="44">
        <v>0</v>
      </c>
      <c r="DQ17" s="44">
        <v>0</v>
      </c>
      <c r="DR17" s="44">
        <v>0</v>
      </c>
      <c r="DS17" s="44">
        <v>1</v>
      </c>
      <c r="DT17" s="45">
        <v>1</v>
      </c>
      <c r="DU17" s="46">
        <f>SUM(DJ17:DT17)</f>
        <v>3</v>
      </c>
      <c r="DV17" s="46">
        <f>SUM(DJ17,DK17,2.3*DL17,2.3*DM17,2.3*DN17,2.3*DO17,2*DP17,2*DQ17,DR17,0.4*DS17,0.2*DT17)</f>
        <v>1.5999999999999999</v>
      </c>
      <c r="DW17" s="47">
        <f>$A17</f>
        <v>0.36458333333333348</v>
      </c>
      <c r="DX17" s="43"/>
      <c r="DY17" s="44"/>
      <c r="DZ17" s="44"/>
      <c r="EA17" s="44"/>
      <c r="EB17" s="44"/>
      <c r="EC17" s="44"/>
      <c r="ED17" s="44"/>
      <c r="EE17" s="44"/>
      <c r="EF17" s="44"/>
      <c r="EG17" s="44"/>
      <c r="EH17" s="45"/>
      <c r="EI17" s="46">
        <f>SUM(DX17:EH17)</f>
        <v>0</v>
      </c>
      <c r="EJ17" s="46">
        <f>SUM(DX17,DY17,2.3*DZ17,2.3*EA17,2.3*EB17,2.3*EC17,2*ED17,2*EE17,EF17,0.4*EG17,0.2*EH17)</f>
        <v>0</v>
      </c>
      <c r="EK17" s="47">
        <f>$A17</f>
        <v>0.36458333333333348</v>
      </c>
      <c r="EL17" s="43"/>
      <c r="EM17" s="44"/>
      <c r="EN17" s="44"/>
      <c r="EO17" s="44"/>
      <c r="EP17" s="44"/>
      <c r="EQ17" s="44"/>
      <c r="ER17" s="44"/>
      <c r="ES17" s="44"/>
      <c r="ET17" s="44"/>
      <c r="EU17" s="44"/>
      <c r="EV17" s="45"/>
      <c r="EW17" s="46">
        <f>SUM(EL17:EV17)</f>
        <v>0</v>
      </c>
      <c r="EX17" s="46">
        <f>SUM(EL17,EM17,2.3*EN17,2.3*EO17,2.3*EP17,2.3*EQ17,2*ER17,2*ES17,ET17,0.4*EU17,0.2*EV17)</f>
        <v>0</v>
      </c>
      <c r="EY17" s="47">
        <f>$A17</f>
        <v>0.36458333333333348</v>
      </c>
      <c r="EZ17" s="43"/>
      <c r="FA17" s="44"/>
      <c r="FB17" s="44"/>
      <c r="FC17" s="44"/>
      <c r="FD17" s="44"/>
      <c r="FE17" s="44"/>
      <c r="FF17" s="44"/>
      <c r="FG17" s="44"/>
      <c r="FH17" s="44"/>
      <c r="FI17" s="44"/>
      <c r="FJ17" s="45"/>
      <c r="FK17" s="46">
        <f>SUM(EZ17:FJ17)</f>
        <v>0</v>
      </c>
      <c r="FL17" s="46">
        <f>SUM(EZ17,FA17,2.3*FB17,2.3*FC17,2.3*FD17,2.3*FE17,2*FF17,2*FG17,FH17,0.4*FI17,0.2*FJ17)</f>
        <v>0</v>
      </c>
    </row>
    <row r="18" spans="1:168" s="61" customFormat="1" ht="12" customHeight="1">
      <c r="A18" s="52" t="s">
        <v>20</v>
      </c>
      <c r="B18" s="53">
        <f t="shared" ref="B18:N18" si="12">SUM(B14:B17)</f>
        <v>0</v>
      </c>
      <c r="C18" s="54">
        <f t="shared" si="12"/>
        <v>0</v>
      </c>
      <c r="D18" s="54">
        <f t="shared" si="12"/>
        <v>0</v>
      </c>
      <c r="E18" s="54">
        <f t="shared" si="12"/>
        <v>0</v>
      </c>
      <c r="F18" s="54">
        <f t="shared" si="12"/>
        <v>0</v>
      </c>
      <c r="G18" s="54">
        <f t="shared" si="12"/>
        <v>0</v>
      </c>
      <c r="H18" s="54">
        <f t="shared" si="12"/>
        <v>0</v>
      </c>
      <c r="I18" s="54">
        <f t="shared" si="12"/>
        <v>0</v>
      </c>
      <c r="J18" s="54">
        <f t="shared" si="12"/>
        <v>0</v>
      </c>
      <c r="K18" s="54">
        <f t="shared" si="12"/>
        <v>0</v>
      </c>
      <c r="L18" s="55">
        <f t="shared" si="12"/>
        <v>0</v>
      </c>
      <c r="M18" s="56">
        <f t="shared" si="12"/>
        <v>0</v>
      </c>
      <c r="N18" s="56">
        <f t="shared" si="12"/>
        <v>0</v>
      </c>
      <c r="O18" s="52" t="s">
        <v>20</v>
      </c>
      <c r="P18" s="53">
        <f t="shared" ref="P18:AB18" si="13">SUM(P14:P17)</f>
        <v>0</v>
      </c>
      <c r="Q18" s="54">
        <f t="shared" si="13"/>
        <v>0</v>
      </c>
      <c r="R18" s="54">
        <f t="shared" si="13"/>
        <v>0</v>
      </c>
      <c r="S18" s="54">
        <f t="shared" si="13"/>
        <v>0</v>
      </c>
      <c r="T18" s="54">
        <f t="shared" si="13"/>
        <v>0</v>
      </c>
      <c r="U18" s="54">
        <f t="shared" si="13"/>
        <v>0</v>
      </c>
      <c r="V18" s="54">
        <f t="shared" si="13"/>
        <v>0</v>
      </c>
      <c r="W18" s="54">
        <f t="shared" si="13"/>
        <v>0</v>
      </c>
      <c r="X18" s="54">
        <f t="shared" si="13"/>
        <v>0</v>
      </c>
      <c r="Y18" s="54">
        <f t="shared" si="13"/>
        <v>0</v>
      </c>
      <c r="Z18" s="55">
        <f t="shared" si="13"/>
        <v>0</v>
      </c>
      <c r="AA18" s="56">
        <f t="shared" si="13"/>
        <v>0</v>
      </c>
      <c r="AB18" s="56">
        <f t="shared" si="13"/>
        <v>0</v>
      </c>
      <c r="AC18" s="52" t="s">
        <v>20</v>
      </c>
      <c r="AD18" s="53">
        <f t="shared" ref="AD18:AP18" si="14">SUM(AD14:AD17)</f>
        <v>0</v>
      </c>
      <c r="AE18" s="54">
        <f t="shared" si="14"/>
        <v>0</v>
      </c>
      <c r="AF18" s="54">
        <f t="shared" si="14"/>
        <v>0</v>
      </c>
      <c r="AG18" s="54">
        <f t="shared" si="14"/>
        <v>0</v>
      </c>
      <c r="AH18" s="54">
        <f t="shared" si="14"/>
        <v>0</v>
      </c>
      <c r="AI18" s="54">
        <f t="shared" si="14"/>
        <v>0</v>
      </c>
      <c r="AJ18" s="54">
        <f t="shared" si="14"/>
        <v>0</v>
      </c>
      <c r="AK18" s="54">
        <f t="shared" si="14"/>
        <v>0</v>
      </c>
      <c r="AL18" s="54">
        <f t="shared" si="14"/>
        <v>0</v>
      </c>
      <c r="AM18" s="54">
        <f t="shared" si="14"/>
        <v>0</v>
      </c>
      <c r="AN18" s="55">
        <f t="shared" si="14"/>
        <v>0</v>
      </c>
      <c r="AO18" s="56">
        <f t="shared" si="14"/>
        <v>0</v>
      </c>
      <c r="AP18" s="56">
        <f t="shared" si="14"/>
        <v>0</v>
      </c>
      <c r="AQ18" s="52" t="s">
        <v>20</v>
      </c>
      <c r="AR18" s="57">
        <f t="shared" ref="AR18:BD18" si="15">SUM(AR14:AR17)</f>
        <v>1</v>
      </c>
      <c r="AS18" s="58">
        <f t="shared" si="15"/>
        <v>0</v>
      </c>
      <c r="AT18" s="58">
        <f t="shared" si="15"/>
        <v>0</v>
      </c>
      <c r="AU18" s="58">
        <f t="shared" si="15"/>
        <v>0</v>
      </c>
      <c r="AV18" s="58">
        <f t="shared" si="15"/>
        <v>0</v>
      </c>
      <c r="AW18" s="58">
        <f t="shared" si="15"/>
        <v>0</v>
      </c>
      <c r="AX18" s="58">
        <f t="shared" si="15"/>
        <v>0</v>
      </c>
      <c r="AY18" s="58">
        <f t="shared" si="15"/>
        <v>0</v>
      </c>
      <c r="AZ18" s="58">
        <f t="shared" si="15"/>
        <v>0</v>
      </c>
      <c r="BA18" s="58">
        <f t="shared" si="15"/>
        <v>0</v>
      </c>
      <c r="BB18" s="59">
        <f t="shared" si="15"/>
        <v>5</v>
      </c>
      <c r="BC18" s="60">
        <f t="shared" si="15"/>
        <v>6</v>
      </c>
      <c r="BD18" s="60">
        <f t="shared" si="15"/>
        <v>2</v>
      </c>
      <c r="BE18" s="52" t="s">
        <v>20</v>
      </c>
      <c r="BF18" s="57">
        <f t="shared" ref="BF18:BR18" si="16">SUM(BF14:BF17)</f>
        <v>132</v>
      </c>
      <c r="BG18" s="58">
        <f t="shared" si="16"/>
        <v>4</v>
      </c>
      <c r="BH18" s="58">
        <f t="shared" si="16"/>
        <v>5</v>
      </c>
      <c r="BI18" s="58">
        <f t="shared" si="16"/>
        <v>0</v>
      </c>
      <c r="BJ18" s="58">
        <f t="shared" si="16"/>
        <v>2</v>
      </c>
      <c r="BK18" s="58">
        <f t="shared" si="16"/>
        <v>0</v>
      </c>
      <c r="BL18" s="58">
        <f t="shared" si="16"/>
        <v>2</v>
      </c>
      <c r="BM18" s="58">
        <f t="shared" si="16"/>
        <v>0</v>
      </c>
      <c r="BN18" s="58">
        <f t="shared" si="16"/>
        <v>12</v>
      </c>
      <c r="BO18" s="58">
        <f t="shared" si="16"/>
        <v>1</v>
      </c>
      <c r="BP18" s="59">
        <f t="shared" si="16"/>
        <v>10</v>
      </c>
      <c r="BQ18" s="60">
        <f t="shared" si="16"/>
        <v>168</v>
      </c>
      <c r="BR18" s="60">
        <f t="shared" si="16"/>
        <v>170.5</v>
      </c>
      <c r="BS18" s="52" t="s">
        <v>20</v>
      </c>
      <c r="BT18" s="53">
        <f t="shared" ref="BT18:CF18" si="17">SUM(BT14:BT17)</f>
        <v>0</v>
      </c>
      <c r="BU18" s="54">
        <f t="shared" si="17"/>
        <v>0</v>
      </c>
      <c r="BV18" s="54">
        <f t="shared" si="17"/>
        <v>0</v>
      </c>
      <c r="BW18" s="54">
        <f t="shared" si="17"/>
        <v>0</v>
      </c>
      <c r="BX18" s="54">
        <f t="shared" si="17"/>
        <v>0</v>
      </c>
      <c r="BY18" s="54">
        <f t="shared" si="17"/>
        <v>0</v>
      </c>
      <c r="BZ18" s="54">
        <f t="shared" si="17"/>
        <v>0</v>
      </c>
      <c r="CA18" s="54">
        <f t="shared" si="17"/>
        <v>0</v>
      </c>
      <c r="CB18" s="54">
        <f t="shared" si="17"/>
        <v>0</v>
      </c>
      <c r="CC18" s="54">
        <f t="shared" si="17"/>
        <v>0</v>
      </c>
      <c r="CD18" s="55">
        <f t="shared" si="17"/>
        <v>0</v>
      </c>
      <c r="CE18" s="56">
        <f t="shared" si="17"/>
        <v>0</v>
      </c>
      <c r="CF18" s="56">
        <f t="shared" si="17"/>
        <v>0</v>
      </c>
      <c r="CG18" s="52" t="s">
        <v>20</v>
      </c>
      <c r="CH18" s="57">
        <f t="shared" ref="CH18:CT18" si="18">SUM(CH14:CH17)</f>
        <v>65</v>
      </c>
      <c r="CI18" s="58">
        <f t="shared" si="18"/>
        <v>9</v>
      </c>
      <c r="CJ18" s="58">
        <f t="shared" si="18"/>
        <v>3</v>
      </c>
      <c r="CK18" s="58">
        <f t="shared" si="18"/>
        <v>4</v>
      </c>
      <c r="CL18" s="58">
        <f t="shared" si="18"/>
        <v>3</v>
      </c>
      <c r="CM18" s="58">
        <f t="shared" si="18"/>
        <v>0</v>
      </c>
      <c r="CN18" s="58">
        <f t="shared" si="18"/>
        <v>0</v>
      </c>
      <c r="CO18" s="58">
        <f t="shared" si="18"/>
        <v>0</v>
      </c>
      <c r="CP18" s="58">
        <f t="shared" si="18"/>
        <v>2</v>
      </c>
      <c r="CQ18" s="58">
        <f t="shared" si="18"/>
        <v>0</v>
      </c>
      <c r="CR18" s="59">
        <f t="shared" si="18"/>
        <v>8</v>
      </c>
      <c r="CS18" s="60">
        <f t="shared" si="18"/>
        <v>94</v>
      </c>
      <c r="CT18" s="60">
        <f t="shared" si="18"/>
        <v>100.6</v>
      </c>
      <c r="CU18" s="52" t="s">
        <v>20</v>
      </c>
      <c r="CV18" s="57">
        <f t="shared" ref="CV18:DH18" si="19">SUM(CV14:CV17)</f>
        <v>307</v>
      </c>
      <c r="CW18" s="58">
        <f t="shared" si="19"/>
        <v>19</v>
      </c>
      <c r="CX18" s="58">
        <f t="shared" si="19"/>
        <v>3</v>
      </c>
      <c r="CY18" s="58">
        <f t="shared" si="19"/>
        <v>0</v>
      </c>
      <c r="CZ18" s="58">
        <f t="shared" si="19"/>
        <v>0</v>
      </c>
      <c r="DA18" s="58">
        <f t="shared" si="19"/>
        <v>0</v>
      </c>
      <c r="DB18" s="58">
        <f t="shared" si="19"/>
        <v>0</v>
      </c>
      <c r="DC18" s="58">
        <f t="shared" si="19"/>
        <v>0</v>
      </c>
      <c r="DD18" s="58">
        <f t="shared" si="19"/>
        <v>5</v>
      </c>
      <c r="DE18" s="58">
        <f t="shared" si="19"/>
        <v>5</v>
      </c>
      <c r="DF18" s="59">
        <f t="shared" si="19"/>
        <v>55</v>
      </c>
      <c r="DG18" s="60">
        <f t="shared" si="19"/>
        <v>394</v>
      </c>
      <c r="DH18" s="60">
        <f t="shared" si="19"/>
        <v>350.9</v>
      </c>
      <c r="DI18" s="52" t="s">
        <v>20</v>
      </c>
      <c r="DJ18" s="53">
        <f t="shared" ref="DJ18:DV18" si="20">SUM(DJ14:DJ17)</f>
        <v>2</v>
      </c>
      <c r="DK18" s="54">
        <f t="shared" si="20"/>
        <v>0</v>
      </c>
      <c r="DL18" s="54">
        <f t="shared" si="20"/>
        <v>0</v>
      </c>
      <c r="DM18" s="54">
        <f t="shared" si="20"/>
        <v>0</v>
      </c>
      <c r="DN18" s="54">
        <f t="shared" si="20"/>
        <v>0</v>
      </c>
      <c r="DO18" s="54">
        <f t="shared" si="20"/>
        <v>0</v>
      </c>
      <c r="DP18" s="54">
        <f t="shared" si="20"/>
        <v>0</v>
      </c>
      <c r="DQ18" s="54">
        <f t="shared" si="20"/>
        <v>0</v>
      </c>
      <c r="DR18" s="54">
        <f t="shared" si="20"/>
        <v>0</v>
      </c>
      <c r="DS18" s="54">
        <f t="shared" si="20"/>
        <v>3</v>
      </c>
      <c r="DT18" s="55">
        <f t="shared" si="20"/>
        <v>2</v>
      </c>
      <c r="DU18" s="56">
        <f t="shared" si="20"/>
        <v>7</v>
      </c>
      <c r="DV18" s="56">
        <f t="shared" si="20"/>
        <v>3.5999999999999996</v>
      </c>
      <c r="DW18" s="52" t="s">
        <v>20</v>
      </c>
      <c r="DX18" s="53">
        <f t="shared" ref="DX18:EJ18" si="21">SUM(DX14:DX17)</f>
        <v>0</v>
      </c>
      <c r="DY18" s="54">
        <f t="shared" si="21"/>
        <v>0</v>
      </c>
      <c r="DZ18" s="54">
        <f t="shared" si="21"/>
        <v>0</v>
      </c>
      <c r="EA18" s="54">
        <f t="shared" si="21"/>
        <v>0</v>
      </c>
      <c r="EB18" s="54">
        <f t="shared" si="21"/>
        <v>0</v>
      </c>
      <c r="EC18" s="54">
        <f t="shared" si="21"/>
        <v>0</v>
      </c>
      <c r="ED18" s="54">
        <f t="shared" si="21"/>
        <v>0</v>
      </c>
      <c r="EE18" s="54">
        <f t="shared" si="21"/>
        <v>0</v>
      </c>
      <c r="EF18" s="54">
        <f t="shared" si="21"/>
        <v>0</v>
      </c>
      <c r="EG18" s="54">
        <f t="shared" si="21"/>
        <v>0</v>
      </c>
      <c r="EH18" s="55">
        <f t="shared" si="21"/>
        <v>0</v>
      </c>
      <c r="EI18" s="56">
        <f t="shared" si="21"/>
        <v>0</v>
      </c>
      <c r="EJ18" s="56">
        <f t="shared" si="21"/>
        <v>0</v>
      </c>
      <c r="EK18" s="52" t="s">
        <v>20</v>
      </c>
      <c r="EL18" s="53">
        <f t="shared" ref="EL18:EX18" si="22">SUM(EL14:EL17)</f>
        <v>0</v>
      </c>
      <c r="EM18" s="54">
        <f t="shared" si="22"/>
        <v>0</v>
      </c>
      <c r="EN18" s="54">
        <f t="shared" si="22"/>
        <v>0</v>
      </c>
      <c r="EO18" s="54">
        <f t="shared" si="22"/>
        <v>0</v>
      </c>
      <c r="EP18" s="54">
        <f t="shared" si="22"/>
        <v>0</v>
      </c>
      <c r="EQ18" s="54">
        <f t="shared" si="22"/>
        <v>0</v>
      </c>
      <c r="ER18" s="54">
        <f t="shared" si="22"/>
        <v>0</v>
      </c>
      <c r="ES18" s="54">
        <f t="shared" si="22"/>
        <v>0</v>
      </c>
      <c r="ET18" s="54">
        <f t="shared" si="22"/>
        <v>0</v>
      </c>
      <c r="EU18" s="54">
        <f t="shared" si="22"/>
        <v>0</v>
      </c>
      <c r="EV18" s="55">
        <f t="shared" si="22"/>
        <v>0</v>
      </c>
      <c r="EW18" s="56">
        <f t="shared" si="22"/>
        <v>0</v>
      </c>
      <c r="EX18" s="56">
        <f t="shared" si="22"/>
        <v>0</v>
      </c>
      <c r="EY18" s="52" t="s">
        <v>20</v>
      </c>
      <c r="EZ18" s="53">
        <f t="shared" ref="EZ18:FL18" si="23">SUM(EZ14:EZ17)</f>
        <v>0</v>
      </c>
      <c r="FA18" s="54">
        <f t="shared" si="23"/>
        <v>0</v>
      </c>
      <c r="FB18" s="54">
        <f t="shared" si="23"/>
        <v>0</v>
      </c>
      <c r="FC18" s="54">
        <f t="shared" si="23"/>
        <v>0</v>
      </c>
      <c r="FD18" s="54">
        <f t="shared" si="23"/>
        <v>0</v>
      </c>
      <c r="FE18" s="54">
        <f t="shared" si="23"/>
        <v>0</v>
      </c>
      <c r="FF18" s="54">
        <f t="shared" si="23"/>
        <v>0</v>
      </c>
      <c r="FG18" s="54">
        <f t="shared" si="23"/>
        <v>0</v>
      </c>
      <c r="FH18" s="54">
        <f t="shared" si="23"/>
        <v>0</v>
      </c>
      <c r="FI18" s="54">
        <f t="shared" si="23"/>
        <v>0</v>
      </c>
      <c r="FJ18" s="55">
        <f t="shared" si="23"/>
        <v>0</v>
      </c>
      <c r="FK18" s="56">
        <f t="shared" si="23"/>
        <v>0</v>
      </c>
      <c r="FL18" s="56">
        <f t="shared" si="23"/>
        <v>0</v>
      </c>
    </row>
    <row r="19" spans="1:168" ht="13.5" customHeight="1">
      <c r="A19" s="27">
        <f>A17+"00:15"</f>
        <v>0.37500000000000017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6">
        <f>SUM(B19:L19)</f>
        <v>0</v>
      </c>
      <c r="N19" s="26">
        <f>SUM(B19,C19,2.3*D19,2.3*E19,2.3*F19,2.3*G19,2*H19,2*I19,J19,0.4*K19,0.2*L19)</f>
        <v>0</v>
      </c>
      <c r="O19" s="27">
        <f>$A19</f>
        <v>0.37500000000000017</v>
      </c>
      <c r="P19" s="23"/>
      <c r="Q19" s="24"/>
      <c r="R19" s="24"/>
      <c r="S19" s="24"/>
      <c r="T19" s="24"/>
      <c r="U19" s="24"/>
      <c r="V19" s="24"/>
      <c r="W19" s="24"/>
      <c r="X19" s="24"/>
      <c r="Y19" s="24"/>
      <c r="Z19" s="25"/>
      <c r="AA19" s="26">
        <f>SUM(P19:Z19)</f>
        <v>0</v>
      </c>
      <c r="AB19" s="26">
        <f>SUM(P19,Q19,2.3*R19,2.3*S19,2.3*T19,2.3*U19,2*V19,2*W19,X19,0.4*Y19,0.2*Z19)</f>
        <v>0</v>
      </c>
      <c r="AC19" s="27">
        <f>$A19</f>
        <v>0.37500000000000017</v>
      </c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5"/>
      <c r="AO19" s="26">
        <f>SUM(AD19:AN19)</f>
        <v>0</v>
      </c>
      <c r="AP19" s="26">
        <f>SUM(AD19,AE19,2.3*AF19,2.3*AG19,2.3*AH19,2.3*AI19,2*AJ19,2*AK19,AL19,0.4*AM19,0.2*AN19)</f>
        <v>0</v>
      </c>
      <c r="AQ19" s="27">
        <f>$A19</f>
        <v>0.37500000000000017</v>
      </c>
      <c r="AR19" s="28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30">
        <v>2</v>
      </c>
      <c r="BC19" s="31">
        <f>SUM(AR19:BB19)</f>
        <v>2</v>
      </c>
      <c r="BD19" s="31">
        <f>SUM(AR19,AS19,2.3*AT19,2.3*AU19,2.3*AV19,2.3*AW19,2*AX19,2*AY19,AZ19,0.4*BA19,0.2*BB19)</f>
        <v>0.4</v>
      </c>
      <c r="BE19" s="27">
        <f>$A19</f>
        <v>0.37500000000000017</v>
      </c>
      <c r="BF19" s="28">
        <v>27</v>
      </c>
      <c r="BG19" s="29">
        <v>1</v>
      </c>
      <c r="BH19" s="29">
        <v>1</v>
      </c>
      <c r="BI19" s="29">
        <v>0</v>
      </c>
      <c r="BJ19" s="29">
        <v>1</v>
      </c>
      <c r="BK19" s="29">
        <v>0</v>
      </c>
      <c r="BL19" s="29">
        <v>0</v>
      </c>
      <c r="BM19" s="29">
        <v>0</v>
      </c>
      <c r="BN19" s="29">
        <v>3</v>
      </c>
      <c r="BO19" s="29">
        <v>0</v>
      </c>
      <c r="BP19" s="30">
        <v>1</v>
      </c>
      <c r="BQ19" s="31">
        <f>SUM(BF19:BP19)</f>
        <v>34</v>
      </c>
      <c r="BR19" s="31">
        <f>SUM(BF19,BG19,2.3*BH19,2.3*BI19,2.3*BJ19,2.3*BK19,2*BL19,2*BM19,BN19,0.4*BO19,0.2*BP19)</f>
        <v>35.800000000000004</v>
      </c>
      <c r="BS19" s="27">
        <f>$A19</f>
        <v>0.37500000000000017</v>
      </c>
      <c r="BT19" s="23"/>
      <c r="BU19" s="24"/>
      <c r="BV19" s="24"/>
      <c r="BW19" s="24"/>
      <c r="BX19" s="24"/>
      <c r="BY19" s="24"/>
      <c r="BZ19" s="24"/>
      <c r="CA19" s="24"/>
      <c r="CB19" s="24"/>
      <c r="CC19" s="24"/>
      <c r="CD19" s="25"/>
      <c r="CE19" s="26">
        <f>SUM(BT19:CD19)</f>
        <v>0</v>
      </c>
      <c r="CF19" s="26">
        <f>SUM(BT19,BU19,2.3*BV19,2.3*BW19,2.3*BX19,2.3*BY19,2*BZ19,2*CA19,CB19,0.4*CC19,0.2*CD19)</f>
        <v>0</v>
      </c>
      <c r="CG19" s="27">
        <f>$A19</f>
        <v>0.37500000000000017</v>
      </c>
      <c r="CH19" s="28">
        <v>8</v>
      </c>
      <c r="CI19" s="29">
        <v>2</v>
      </c>
      <c r="CJ19" s="29">
        <v>1</v>
      </c>
      <c r="CK19" s="29">
        <v>0</v>
      </c>
      <c r="CL19" s="29">
        <v>2</v>
      </c>
      <c r="CM19" s="29">
        <v>1</v>
      </c>
      <c r="CN19" s="29">
        <v>1</v>
      </c>
      <c r="CO19" s="29">
        <v>0</v>
      </c>
      <c r="CP19" s="29">
        <v>2</v>
      </c>
      <c r="CQ19" s="29">
        <v>1</v>
      </c>
      <c r="CR19" s="30">
        <v>1</v>
      </c>
      <c r="CS19" s="31">
        <f>SUM(CH19:CR19)</f>
        <v>19</v>
      </c>
      <c r="CT19" s="31">
        <f>SUM(CH19,CI19,2.3*CJ19,2.3*CK19,2.3*CL19,2.3*CM19,2*CN19,2*CO19,CP19,0.4*CQ19,0.2*CR19)</f>
        <v>23.799999999999997</v>
      </c>
      <c r="CU19" s="27">
        <f>$A19</f>
        <v>0.37500000000000017</v>
      </c>
      <c r="CV19" s="28">
        <v>67</v>
      </c>
      <c r="CW19" s="29">
        <v>3</v>
      </c>
      <c r="CX19" s="29">
        <v>1</v>
      </c>
      <c r="CY19" s="29">
        <v>0</v>
      </c>
      <c r="CZ19" s="29">
        <v>0</v>
      </c>
      <c r="DA19" s="29">
        <v>0</v>
      </c>
      <c r="DB19" s="29">
        <v>0</v>
      </c>
      <c r="DC19" s="29">
        <v>0</v>
      </c>
      <c r="DD19" s="29">
        <v>2</v>
      </c>
      <c r="DE19" s="29">
        <v>1</v>
      </c>
      <c r="DF19" s="30">
        <v>13</v>
      </c>
      <c r="DG19" s="31">
        <f>SUM(CV19:DF19)</f>
        <v>87</v>
      </c>
      <c r="DH19" s="31">
        <f>SUM(CV19,CW19,2.3*CX19,2.3*CY19,2.3*CZ19,2.3*DA19,2*DB19,2*DC19,DD19,0.4*DE19,0.2*DF19)</f>
        <v>77.3</v>
      </c>
      <c r="DI19" s="27">
        <f>$A19</f>
        <v>0.37500000000000017</v>
      </c>
      <c r="DJ19" s="23">
        <v>1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1</v>
      </c>
      <c r="DT19" s="25">
        <v>0</v>
      </c>
      <c r="DU19" s="26">
        <f>SUM(DJ19:DT19)</f>
        <v>2</v>
      </c>
      <c r="DV19" s="26">
        <f>SUM(DJ19,DK19,2.3*DL19,2.3*DM19,2.3*DN19,2.3*DO19,2*DP19,2*DQ19,DR19,0.4*DS19,0.2*DT19)</f>
        <v>1.4</v>
      </c>
      <c r="DW19" s="27">
        <f>$A19</f>
        <v>0.37500000000000017</v>
      </c>
      <c r="DX19" s="23"/>
      <c r="DY19" s="24"/>
      <c r="DZ19" s="24"/>
      <c r="EA19" s="24"/>
      <c r="EB19" s="24"/>
      <c r="EC19" s="24"/>
      <c r="ED19" s="24"/>
      <c r="EE19" s="24"/>
      <c r="EF19" s="24"/>
      <c r="EG19" s="24"/>
      <c r="EH19" s="25"/>
      <c r="EI19" s="26">
        <f>SUM(DX19:EH19)</f>
        <v>0</v>
      </c>
      <c r="EJ19" s="26">
        <f>SUM(DX19,DY19,2.3*DZ19,2.3*EA19,2.3*EB19,2.3*EC19,2*ED19,2*EE19,EF19,0.4*EG19,0.2*EH19)</f>
        <v>0</v>
      </c>
      <c r="EK19" s="27">
        <f>$A19</f>
        <v>0.37500000000000017</v>
      </c>
      <c r="EL19" s="23"/>
      <c r="EM19" s="24"/>
      <c r="EN19" s="24"/>
      <c r="EO19" s="24"/>
      <c r="EP19" s="24"/>
      <c r="EQ19" s="24"/>
      <c r="ER19" s="24"/>
      <c r="ES19" s="24"/>
      <c r="ET19" s="24"/>
      <c r="EU19" s="24"/>
      <c r="EV19" s="25"/>
      <c r="EW19" s="26">
        <f>SUM(EL19:EV19)</f>
        <v>0</v>
      </c>
      <c r="EX19" s="26">
        <f>SUM(EL19,EM19,2.3*EN19,2.3*EO19,2.3*EP19,2.3*EQ19,2*ER19,2*ES19,ET19,0.4*EU19,0.2*EV19)</f>
        <v>0</v>
      </c>
      <c r="EY19" s="27">
        <f>$A19</f>
        <v>0.37500000000000017</v>
      </c>
      <c r="EZ19" s="23"/>
      <c r="FA19" s="24"/>
      <c r="FB19" s="24"/>
      <c r="FC19" s="24"/>
      <c r="FD19" s="24"/>
      <c r="FE19" s="24"/>
      <c r="FF19" s="24"/>
      <c r="FG19" s="24"/>
      <c r="FH19" s="24"/>
      <c r="FI19" s="24"/>
      <c r="FJ19" s="25"/>
      <c r="FK19" s="26">
        <f>SUM(EZ19:FJ19)</f>
        <v>0</v>
      </c>
      <c r="FL19" s="26">
        <f>SUM(EZ19,FA19,2.3*FB19,2.3*FC19,2.3*FD19,2.3*FE19,2*FF19,2*FG19,FH19,0.4*FI19,0.2*FJ19)</f>
        <v>0</v>
      </c>
    </row>
    <row r="20" spans="1:168" ht="13.5" customHeight="1">
      <c r="A20" s="33">
        <f>A19+"00:15"</f>
        <v>0.38541666666666685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37">
        <f>SUM(B20:L20)</f>
        <v>0</v>
      </c>
      <c r="N20" s="37">
        <f>SUM(B20,C20,2.3*D20,2.3*E20,2.3*F20,2.3*G20,2*H20,2*I20,J20,0.4*K20,0.2*L20)</f>
        <v>0</v>
      </c>
      <c r="O20" s="27">
        <f>$A20</f>
        <v>0.38541666666666685</v>
      </c>
      <c r="P20" s="34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37">
        <f>SUM(P20:Z20)</f>
        <v>0</v>
      </c>
      <c r="AB20" s="37">
        <f>SUM(P20,Q20,2.3*R20,2.3*S20,2.3*T20,2.3*U20,2*V20,2*W20,X20,0.4*Y20,0.2*Z20)</f>
        <v>0</v>
      </c>
      <c r="AC20" s="27">
        <f>$A20</f>
        <v>0.38541666666666685</v>
      </c>
      <c r="AD20" s="34"/>
      <c r="AE20" s="35"/>
      <c r="AF20" s="35"/>
      <c r="AG20" s="35"/>
      <c r="AH20" s="35"/>
      <c r="AI20" s="35"/>
      <c r="AJ20" s="35"/>
      <c r="AK20" s="35"/>
      <c r="AL20" s="35"/>
      <c r="AM20" s="35"/>
      <c r="AN20" s="36"/>
      <c r="AO20" s="37">
        <f>SUM(AD20:AN20)</f>
        <v>0</v>
      </c>
      <c r="AP20" s="37">
        <f>SUM(AD20,AE20,2.3*AF20,2.3*AG20,2.3*AH20,2.3*AI20,2*AJ20,2*AK20,AL20,0.4*AM20,0.2*AN20)</f>
        <v>0</v>
      </c>
      <c r="AQ20" s="27">
        <f>$A20</f>
        <v>0.38541666666666685</v>
      </c>
      <c r="AR20" s="38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40">
        <v>2</v>
      </c>
      <c r="BC20" s="41">
        <f>SUM(AR20:BB20)</f>
        <v>2</v>
      </c>
      <c r="BD20" s="41">
        <f>SUM(AR20,AS20,2.3*AT20,2.3*AU20,2.3*AV20,2.3*AW20,2*AX20,2*AY20,AZ20,0.4*BA20,0.2*BB20)</f>
        <v>0.4</v>
      </c>
      <c r="BE20" s="27">
        <f>$A20</f>
        <v>0.38541666666666685</v>
      </c>
      <c r="BF20" s="38">
        <v>27</v>
      </c>
      <c r="BG20" s="39">
        <v>1</v>
      </c>
      <c r="BH20" s="39">
        <v>0</v>
      </c>
      <c r="BI20" s="39">
        <v>0</v>
      </c>
      <c r="BJ20" s="39">
        <v>0</v>
      </c>
      <c r="BK20" s="39">
        <v>1</v>
      </c>
      <c r="BL20" s="39">
        <v>0</v>
      </c>
      <c r="BM20" s="39">
        <v>2</v>
      </c>
      <c r="BN20" s="39">
        <v>2</v>
      </c>
      <c r="BO20" s="39">
        <v>0</v>
      </c>
      <c r="BP20" s="40">
        <v>2</v>
      </c>
      <c r="BQ20" s="41">
        <f>SUM(BF20:BP20)</f>
        <v>35</v>
      </c>
      <c r="BR20" s="41">
        <f>SUM(BF20,BG20,2.3*BH20,2.3*BI20,2.3*BJ20,2.3*BK20,2*BL20,2*BM20,BN20,0.4*BO20,0.2*BP20)</f>
        <v>36.699999999999996</v>
      </c>
      <c r="BS20" s="27">
        <f>$A20</f>
        <v>0.38541666666666685</v>
      </c>
      <c r="BT20" s="34"/>
      <c r="BU20" s="35"/>
      <c r="BV20" s="35"/>
      <c r="BW20" s="35"/>
      <c r="BX20" s="35"/>
      <c r="BY20" s="35"/>
      <c r="BZ20" s="35"/>
      <c r="CA20" s="35"/>
      <c r="CB20" s="35"/>
      <c r="CC20" s="35"/>
      <c r="CD20" s="36"/>
      <c r="CE20" s="37">
        <f>SUM(BT20:CD20)</f>
        <v>0</v>
      </c>
      <c r="CF20" s="37">
        <f>SUM(BT20,BU20,2.3*BV20,2.3*BW20,2.3*BX20,2.3*BY20,2*BZ20,2*CA20,CB20,0.4*CC20,0.2*CD20)</f>
        <v>0</v>
      </c>
      <c r="CG20" s="27">
        <f>$A20</f>
        <v>0.38541666666666685</v>
      </c>
      <c r="CH20" s="38">
        <v>12</v>
      </c>
      <c r="CI20" s="39">
        <v>3</v>
      </c>
      <c r="CJ20" s="39">
        <v>1</v>
      </c>
      <c r="CK20" s="39">
        <v>1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1</v>
      </c>
      <c r="CR20" s="40">
        <v>0</v>
      </c>
      <c r="CS20" s="41">
        <f>SUM(CH20:CR20)</f>
        <v>18</v>
      </c>
      <c r="CT20" s="41">
        <f>SUM(CH20,CI20,2.3*CJ20,2.3*CK20,2.3*CL20,2.3*CM20,2*CN20,2*CO20,CP20,0.4*CQ20,0.2*CR20)</f>
        <v>20</v>
      </c>
      <c r="CU20" s="27">
        <f>$A20</f>
        <v>0.38541666666666685</v>
      </c>
      <c r="CV20" s="38">
        <v>57</v>
      </c>
      <c r="CW20" s="39">
        <v>12</v>
      </c>
      <c r="CX20" s="39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>
        <v>2</v>
      </c>
      <c r="DE20" s="39">
        <v>1</v>
      </c>
      <c r="DF20" s="40">
        <v>10</v>
      </c>
      <c r="DG20" s="41">
        <f>SUM(CV20:DF20)</f>
        <v>82</v>
      </c>
      <c r="DH20" s="41">
        <f>SUM(CV20,CW20,2.3*CX20,2.3*CY20,2.3*CZ20,2.3*DA20,2*DB20,2*DC20,DD20,0.4*DE20,0.2*DF20)</f>
        <v>73.400000000000006</v>
      </c>
      <c r="DI20" s="27">
        <f>$A20</f>
        <v>0.38541666666666685</v>
      </c>
      <c r="DJ20" s="34">
        <v>1</v>
      </c>
      <c r="DK20" s="35">
        <v>0</v>
      </c>
      <c r="DL20" s="35">
        <v>0</v>
      </c>
      <c r="DM20" s="35">
        <v>0</v>
      </c>
      <c r="DN20" s="35">
        <v>0</v>
      </c>
      <c r="DO20" s="35">
        <v>0</v>
      </c>
      <c r="DP20" s="35">
        <v>0</v>
      </c>
      <c r="DQ20" s="35">
        <v>0</v>
      </c>
      <c r="DR20" s="35">
        <v>0</v>
      </c>
      <c r="DS20" s="35">
        <v>0</v>
      </c>
      <c r="DT20" s="36">
        <v>1</v>
      </c>
      <c r="DU20" s="37">
        <f>SUM(DJ20:DT20)</f>
        <v>2</v>
      </c>
      <c r="DV20" s="37">
        <f>SUM(DJ20,DK20,2.3*DL20,2.3*DM20,2.3*DN20,2.3*DO20,2*DP20,2*DQ20,DR20,0.4*DS20,0.2*DT20)</f>
        <v>1.2</v>
      </c>
      <c r="DW20" s="27">
        <f>$A20</f>
        <v>0.38541666666666685</v>
      </c>
      <c r="DX20" s="34"/>
      <c r="DY20" s="35"/>
      <c r="DZ20" s="35"/>
      <c r="EA20" s="35"/>
      <c r="EB20" s="35"/>
      <c r="EC20" s="35"/>
      <c r="ED20" s="35"/>
      <c r="EE20" s="35"/>
      <c r="EF20" s="35"/>
      <c r="EG20" s="35"/>
      <c r="EH20" s="36"/>
      <c r="EI20" s="37">
        <f>SUM(DX20:EH20)</f>
        <v>0</v>
      </c>
      <c r="EJ20" s="37">
        <f>SUM(DX20,DY20,2.3*DZ20,2.3*EA20,2.3*EB20,2.3*EC20,2*ED20,2*EE20,EF20,0.4*EG20,0.2*EH20)</f>
        <v>0</v>
      </c>
      <c r="EK20" s="27">
        <f>$A20</f>
        <v>0.38541666666666685</v>
      </c>
      <c r="EL20" s="34"/>
      <c r="EM20" s="35"/>
      <c r="EN20" s="35"/>
      <c r="EO20" s="35"/>
      <c r="EP20" s="35"/>
      <c r="EQ20" s="35"/>
      <c r="ER20" s="35"/>
      <c r="ES20" s="35"/>
      <c r="ET20" s="35"/>
      <c r="EU20" s="35"/>
      <c r="EV20" s="36"/>
      <c r="EW20" s="37">
        <f>SUM(EL20:EV20)</f>
        <v>0</v>
      </c>
      <c r="EX20" s="37">
        <f>SUM(EL20,EM20,2.3*EN20,2.3*EO20,2.3*EP20,2.3*EQ20,2*ER20,2*ES20,ET20,0.4*EU20,0.2*EV20)</f>
        <v>0</v>
      </c>
      <c r="EY20" s="27">
        <f>$A20</f>
        <v>0.38541666666666685</v>
      </c>
      <c r="EZ20" s="34"/>
      <c r="FA20" s="35"/>
      <c r="FB20" s="35"/>
      <c r="FC20" s="35"/>
      <c r="FD20" s="35"/>
      <c r="FE20" s="35"/>
      <c r="FF20" s="35"/>
      <c r="FG20" s="35"/>
      <c r="FH20" s="35"/>
      <c r="FI20" s="35"/>
      <c r="FJ20" s="36"/>
      <c r="FK20" s="37">
        <f>SUM(EZ20:FJ20)</f>
        <v>0</v>
      </c>
      <c r="FL20" s="37">
        <f>SUM(EZ20,FA20,2.3*FB20,2.3*FC20,2.3*FD20,2.3*FE20,2*FF20,2*FG20,FH20,0.4*FI20,0.2*FJ20)</f>
        <v>0</v>
      </c>
    </row>
    <row r="21" spans="1:168" ht="13.5" customHeight="1">
      <c r="A21" s="33">
        <f>A20+"00:15"</f>
        <v>0.39583333333333354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37">
        <f>SUM(B21:L21)</f>
        <v>0</v>
      </c>
      <c r="N21" s="37">
        <f>SUM(B21,C21,2.3*D21,2.3*E21,2.3*F21,2.3*G21,2*H21,2*I21,J21,0.4*K21,0.2*L21)</f>
        <v>0</v>
      </c>
      <c r="O21" s="27">
        <f>$A21</f>
        <v>0.39583333333333354</v>
      </c>
      <c r="P21" s="34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37">
        <f>SUM(P21:Z21)</f>
        <v>0</v>
      </c>
      <c r="AB21" s="37">
        <f>SUM(P21,Q21,2.3*R21,2.3*S21,2.3*T21,2.3*U21,2*V21,2*W21,X21,0.4*Y21,0.2*Z21)</f>
        <v>0</v>
      </c>
      <c r="AC21" s="27">
        <f>$A21</f>
        <v>0.39583333333333354</v>
      </c>
      <c r="AD21" s="34"/>
      <c r="AE21" s="35"/>
      <c r="AF21" s="35"/>
      <c r="AG21" s="35"/>
      <c r="AH21" s="35"/>
      <c r="AI21" s="35"/>
      <c r="AJ21" s="35"/>
      <c r="AK21" s="35"/>
      <c r="AL21" s="35"/>
      <c r="AM21" s="35"/>
      <c r="AN21" s="36"/>
      <c r="AO21" s="37">
        <f>SUM(AD21:AN21)</f>
        <v>0</v>
      </c>
      <c r="AP21" s="37">
        <f>SUM(AD21,AE21,2.3*AF21,2.3*AG21,2.3*AH21,2.3*AI21,2*AJ21,2*AK21,AL21,0.4*AM21,0.2*AN21)</f>
        <v>0</v>
      </c>
      <c r="AQ21" s="27">
        <f>$A21</f>
        <v>0.39583333333333354</v>
      </c>
      <c r="AR21" s="38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40">
        <v>1</v>
      </c>
      <c r="BC21" s="41">
        <f>SUM(AR21:BB21)</f>
        <v>1</v>
      </c>
      <c r="BD21" s="41">
        <f>SUM(AR21,AS21,2.3*AT21,2.3*AU21,2.3*AV21,2.3*AW21,2*AX21,2*AY21,AZ21,0.4*BA21,0.2*BB21)</f>
        <v>0.2</v>
      </c>
      <c r="BE21" s="27">
        <f>$A21</f>
        <v>0.39583333333333354</v>
      </c>
      <c r="BF21" s="38">
        <v>16</v>
      </c>
      <c r="BG21" s="39">
        <v>1</v>
      </c>
      <c r="BH21" s="39">
        <v>0</v>
      </c>
      <c r="BI21" s="39">
        <v>0</v>
      </c>
      <c r="BJ21" s="39">
        <v>0</v>
      </c>
      <c r="BK21" s="39">
        <v>0</v>
      </c>
      <c r="BL21" s="39">
        <v>1</v>
      </c>
      <c r="BM21" s="39">
        <v>0</v>
      </c>
      <c r="BN21" s="39">
        <v>1</v>
      </c>
      <c r="BO21" s="39">
        <v>0</v>
      </c>
      <c r="BP21" s="40">
        <v>0</v>
      </c>
      <c r="BQ21" s="41">
        <f>SUM(BF21:BP21)</f>
        <v>19</v>
      </c>
      <c r="BR21" s="41">
        <f>SUM(BF21,BG21,2.3*BH21,2.3*BI21,2.3*BJ21,2.3*BK21,2*BL21,2*BM21,BN21,0.4*BO21,0.2*BP21)</f>
        <v>20</v>
      </c>
      <c r="BS21" s="27">
        <f>$A21</f>
        <v>0.39583333333333354</v>
      </c>
      <c r="BT21" s="34"/>
      <c r="BU21" s="35"/>
      <c r="BV21" s="35"/>
      <c r="BW21" s="35"/>
      <c r="BX21" s="35"/>
      <c r="BY21" s="35"/>
      <c r="BZ21" s="35"/>
      <c r="CA21" s="35"/>
      <c r="CB21" s="35"/>
      <c r="CC21" s="35"/>
      <c r="CD21" s="36"/>
      <c r="CE21" s="37">
        <f>SUM(BT21:CD21)</f>
        <v>0</v>
      </c>
      <c r="CF21" s="37">
        <f>SUM(BT21,BU21,2.3*BV21,2.3*BW21,2.3*BX21,2.3*BY21,2*BZ21,2*CA21,CB21,0.4*CC21,0.2*CD21)</f>
        <v>0</v>
      </c>
      <c r="CG21" s="27">
        <f>$A21</f>
        <v>0.39583333333333354</v>
      </c>
      <c r="CH21" s="38">
        <v>13</v>
      </c>
      <c r="CI21" s="39">
        <v>1</v>
      </c>
      <c r="CJ21" s="39">
        <v>3</v>
      </c>
      <c r="CK21" s="39">
        <v>1</v>
      </c>
      <c r="CL21" s="39">
        <v>1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40">
        <v>0</v>
      </c>
      <c r="CS21" s="41">
        <f>SUM(CH21:CR21)</f>
        <v>19</v>
      </c>
      <c r="CT21" s="41">
        <f>SUM(CH21,CI21,2.3*CJ21,2.3*CK21,2.3*CL21,2.3*CM21,2*CN21,2*CO21,CP21,0.4*CQ21,0.2*CR21)</f>
        <v>25.5</v>
      </c>
      <c r="CU21" s="27">
        <f>$A21</f>
        <v>0.39583333333333354</v>
      </c>
      <c r="CV21" s="38">
        <v>70</v>
      </c>
      <c r="CW21" s="39">
        <v>14</v>
      </c>
      <c r="CX21" s="39">
        <v>0</v>
      </c>
      <c r="CY21" s="39">
        <v>0</v>
      </c>
      <c r="CZ21" s="39">
        <v>0</v>
      </c>
      <c r="DA21" s="39">
        <v>0</v>
      </c>
      <c r="DB21" s="39">
        <v>0</v>
      </c>
      <c r="DC21" s="39">
        <v>0</v>
      </c>
      <c r="DD21" s="39">
        <v>4</v>
      </c>
      <c r="DE21" s="39">
        <v>1</v>
      </c>
      <c r="DF21" s="40">
        <v>3</v>
      </c>
      <c r="DG21" s="41">
        <f>SUM(CV21:DF21)</f>
        <v>92</v>
      </c>
      <c r="DH21" s="41">
        <f>SUM(CV21,CW21,2.3*CX21,2.3*CY21,2.3*CZ21,2.3*DA21,2*DB21,2*DC21,DD21,0.4*DE21,0.2*DF21)</f>
        <v>89</v>
      </c>
      <c r="DI21" s="27">
        <f>$A21</f>
        <v>0.39583333333333354</v>
      </c>
      <c r="DJ21" s="34">
        <v>1</v>
      </c>
      <c r="DK21" s="35">
        <v>0</v>
      </c>
      <c r="DL21" s="35">
        <v>0</v>
      </c>
      <c r="DM21" s="35">
        <v>0</v>
      </c>
      <c r="DN21" s="35">
        <v>0</v>
      </c>
      <c r="DO21" s="35">
        <v>0</v>
      </c>
      <c r="DP21" s="35">
        <v>0</v>
      </c>
      <c r="DQ21" s="35">
        <v>0</v>
      </c>
      <c r="DR21" s="35">
        <v>0</v>
      </c>
      <c r="DS21" s="35">
        <v>0</v>
      </c>
      <c r="DT21" s="36">
        <v>0</v>
      </c>
      <c r="DU21" s="37">
        <f>SUM(DJ21:DT21)</f>
        <v>1</v>
      </c>
      <c r="DV21" s="37">
        <f>SUM(DJ21,DK21,2.3*DL21,2.3*DM21,2.3*DN21,2.3*DO21,2*DP21,2*DQ21,DR21,0.4*DS21,0.2*DT21)</f>
        <v>1</v>
      </c>
      <c r="DW21" s="27">
        <f>$A21</f>
        <v>0.39583333333333354</v>
      </c>
      <c r="DX21" s="34"/>
      <c r="DY21" s="35"/>
      <c r="DZ21" s="35"/>
      <c r="EA21" s="35"/>
      <c r="EB21" s="35"/>
      <c r="EC21" s="35"/>
      <c r="ED21" s="35"/>
      <c r="EE21" s="35"/>
      <c r="EF21" s="35"/>
      <c r="EG21" s="35"/>
      <c r="EH21" s="36"/>
      <c r="EI21" s="37">
        <f>SUM(DX21:EH21)</f>
        <v>0</v>
      </c>
      <c r="EJ21" s="37">
        <f>SUM(DX21,DY21,2.3*DZ21,2.3*EA21,2.3*EB21,2.3*EC21,2*ED21,2*EE21,EF21,0.4*EG21,0.2*EH21)</f>
        <v>0</v>
      </c>
      <c r="EK21" s="27">
        <f>$A21</f>
        <v>0.39583333333333354</v>
      </c>
      <c r="EL21" s="34"/>
      <c r="EM21" s="35"/>
      <c r="EN21" s="35"/>
      <c r="EO21" s="35"/>
      <c r="EP21" s="35"/>
      <c r="EQ21" s="35"/>
      <c r="ER21" s="35"/>
      <c r="ES21" s="35"/>
      <c r="ET21" s="35"/>
      <c r="EU21" s="35"/>
      <c r="EV21" s="36"/>
      <c r="EW21" s="37">
        <f>SUM(EL21:EV21)</f>
        <v>0</v>
      </c>
      <c r="EX21" s="37">
        <f>SUM(EL21,EM21,2.3*EN21,2.3*EO21,2.3*EP21,2.3*EQ21,2*ER21,2*ES21,ET21,0.4*EU21,0.2*EV21)</f>
        <v>0</v>
      </c>
      <c r="EY21" s="27">
        <f>$A21</f>
        <v>0.39583333333333354</v>
      </c>
      <c r="EZ21" s="34"/>
      <c r="FA21" s="35"/>
      <c r="FB21" s="35"/>
      <c r="FC21" s="35"/>
      <c r="FD21" s="35"/>
      <c r="FE21" s="35"/>
      <c r="FF21" s="35"/>
      <c r="FG21" s="35"/>
      <c r="FH21" s="35"/>
      <c r="FI21" s="35"/>
      <c r="FJ21" s="36"/>
      <c r="FK21" s="37">
        <f>SUM(EZ21:FJ21)</f>
        <v>0</v>
      </c>
      <c r="FL21" s="37">
        <f>SUM(EZ21,FA21,2.3*FB21,2.3*FC21,2.3*FD21,2.3*FE21,2*FF21,2*FG21,FH21,0.4*FI21,0.2*FJ21)</f>
        <v>0</v>
      </c>
    </row>
    <row r="22" spans="1:168" ht="13.5" customHeight="1">
      <c r="A22" s="42">
        <f>A21+"00:15"</f>
        <v>0.40625000000000022</v>
      </c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5"/>
      <c r="M22" s="46">
        <f>SUM(B22:L22)</f>
        <v>0</v>
      </c>
      <c r="N22" s="46">
        <f>SUM(B22,C22,2.3*D22,2.3*E22,2.3*F22,2.3*G22,2*H22,2*I22,J22,0.4*K22,0.2*L22)</f>
        <v>0</v>
      </c>
      <c r="O22" s="47">
        <f>$A22</f>
        <v>0.40625000000000022</v>
      </c>
      <c r="P22" s="43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46">
        <f>SUM(P22:Z22)</f>
        <v>0</v>
      </c>
      <c r="AB22" s="46">
        <f>SUM(P22,Q22,2.3*R22,2.3*S22,2.3*T22,2.3*U22,2*V22,2*W22,X22,0.4*Y22,0.2*Z22)</f>
        <v>0</v>
      </c>
      <c r="AC22" s="47">
        <f>$A22</f>
        <v>0.40625000000000022</v>
      </c>
      <c r="AD22" s="43"/>
      <c r="AE22" s="44"/>
      <c r="AF22" s="44"/>
      <c r="AG22" s="44"/>
      <c r="AH22" s="44"/>
      <c r="AI22" s="44"/>
      <c r="AJ22" s="44"/>
      <c r="AK22" s="44"/>
      <c r="AL22" s="44"/>
      <c r="AM22" s="44"/>
      <c r="AN22" s="45"/>
      <c r="AO22" s="46">
        <f>SUM(AD22:AN22)</f>
        <v>0</v>
      </c>
      <c r="AP22" s="46">
        <f>SUM(AD22,AE22,2.3*AF22,2.3*AG22,2.3*AH22,2.3*AI22,2*AJ22,2*AK22,AL22,0.4*AM22,0.2*AN22)</f>
        <v>0</v>
      </c>
      <c r="AQ22" s="47">
        <f>$A22</f>
        <v>0.40625000000000022</v>
      </c>
      <c r="AR22" s="48">
        <v>1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50">
        <v>2</v>
      </c>
      <c r="BC22" s="51">
        <f>SUM(AR22:BB22)</f>
        <v>3</v>
      </c>
      <c r="BD22" s="51">
        <f>SUM(AR22,AS22,2.3*AT22,2.3*AU22,2.3*AV22,2.3*AW22,2*AX22,2*AY22,AZ22,0.4*BA22,0.2*BB22)</f>
        <v>1.4</v>
      </c>
      <c r="BE22" s="47">
        <f>$A22</f>
        <v>0.40625000000000022</v>
      </c>
      <c r="BF22" s="48">
        <v>16</v>
      </c>
      <c r="BG22" s="49">
        <v>4</v>
      </c>
      <c r="BH22" s="49">
        <v>1</v>
      </c>
      <c r="BI22" s="49">
        <v>1</v>
      </c>
      <c r="BJ22" s="49">
        <v>1</v>
      </c>
      <c r="BK22" s="49">
        <v>0</v>
      </c>
      <c r="BL22" s="49">
        <v>0</v>
      </c>
      <c r="BM22" s="49">
        <v>0</v>
      </c>
      <c r="BN22" s="49">
        <v>1</v>
      </c>
      <c r="BO22" s="49">
        <v>1</v>
      </c>
      <c r="BP22" s="50">
        <v>2</v>
      </c>
      <c r="BQ22" s="51">
        <f>SUM(BF22:BP22)</f>
        <v>27</v>
      </c>
      <c r="BR22" s="51">
        <f>SUM(BF22,BG22,2.3*BH22,2.3*BI22,2.3*BJ22,2.3*BK22,2*BL22,2*BM22,BN22,0.4*BO22,0.2*BP22)</f>
        <v>28.7</v>
      </c>
      <c r="BS22" s="47">
        <f>$A22</f>
        <v>0.40625000000000022</v>
      </c>
      <c r="BT22" s="43"/>
      <c r="BU22" s="44"/>
      <c r="BV22" s="44"/>
      <c r="BW22" s="44"/>
      <c r="BX22" s="44"/>
      <c r="BY22" s="44"/>
      <c r="BZ22" s="44"/>
      <c r="CA22" s="44"/>
      <c r="CB22" s="44"/>
      <c r="CC22" s="44"/>
      <c r="CD22" s="45"/>
      <c r="CE22" s="46">
        <f>SUM(BT22:CD22)</f>
        <v>0</v>
      </c>
      <c r="CF22" s="46">
        <f>SUM(BT22,BU22,2.3*BV22,2.3*BW22,2.3*BX22,2.3*BY22,2*BZ22,2*CA22,CB22,0.4*CC22,0.2*CD22)</f>
        <v>0</v>
      </c>
      <c r="CG22" s="47">
        <f>$A22</f>
        <v>0.40625000000000022</v>
      </c>
      <c r="CH22" s="48">
        <v>11</v>
      </c>
      <c r="CI22" s="49">
        <v>0</v>
      </c>
      <c r="CJ22" s="49">
        <v>4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2</v>
      </c>
      <c r="CQ22" s="49">
        <v>0</v>
      </c>
      <c r="CR22" s="50">
        <v>0</v>
      </c>
      <c r="CS22" s="51">
        <f>SUM(CH22:CR22)</f>
        <v>17</v>
      </c>
      <c r="CT22" s="51">
        <f>SUM(CH22,CI22,2.3*CJ22,2.3*CK22,2.3*CL22,2.3*CM22,2*CN22,2*CO22,CP22,0.4*CQ22,0.2*CR22)</f>
        <v>22.2</v>
      </c>
      <c r="CU22" s="47">
        <f>$A22</f>
        <v>0.40625000000000022</v>
      </c>
      <c r="CV22" s="48">
        <v>64</v>
      </c>
      <c r="CW22" s="49">
        <v>6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5</v>
      </c>
      <c r="DE22" s="49">
        <v>0</v>
      </c>
      <c r="DF22" s="50">
        <v>3</v>
      </c>
      <c r="DG22" s="51">
        <f>SUM(CV22:DF22)</f>
        <v>78</v>
      </c>
      <c r="DH22" s="51">
        <f>SUM(CV22,CW22,2.3*CX22,2.3*CY22,2.3*CZ22,2.3*DA22,2*DB22,2*DC22,DD22,0.4*DE22,0.2*DF22)</f>
        <v>75.599999999999994</v>
      </c>
      <c r="DI22" s="47">
        <f>$A22</f>
        <v>0.40625000000000022</v>
      </c>
      <c r="DJ22" s="43">
        <v>0</v>
      </c>
      <c r="DK22" s="44">
        <v>0</v>
      </c>
      <c r="DL22" s="44">
        <v>0</v>
      </c>
      <c r="DM22" s="44">
        <v>0</v>
      </c>
      <c r="DN22" s="44">
        <v>0</v>
      </c>
      <c r="DO22" s="44">
        <v>0</v>
      </c>
      <c r="DP22" s="44">
        <v>0</v>
      </c>
      <c r="DQ22" s="44">
        <v>0</v>
      </c>
      <c r="DR22" s="44">
        <v>0</v>
      </c>
      <c r="DS22" s="44">
        <v>1</v>
      </c>
      <c r="DT22" s="45">
        <v>0</v>
      </c>
      <c r="DU22" s="46">
        <f>SUM(DJ22:DT22)</f>
        <v>1</v>
      </c>
      <c r="DV22" s="46">
        <f>SUM(DJ22,DK22,2.3*DL22,2.3*DM22,2.3*DN22,2.3*DO22,2*DP22,2*DQ22,DR22,0.4*DS22,0.2*DT22)</f>
        <v>0.4</v>
      </c>
      <c r="DW22" s="47">
        <f>$A22</f>
        <v>0.40625000000000022</v>
      </c>
      <c r="DX22" s="43"/>
      <c r="DY22" s="44"/>
      <c r="DZ22" s="44"/>
      <c r="EA22" s="44"/>
      <c r="EB22" s="44"/>
      <c r="EC22" s="44"/>
      <c r="ED22" s="44"/>
      <c r="EE22" s="44"/>
      <c r="EF22" s="44"/>
      <c r="EG22" s="44"/>
      <c r="EH22" s="45"/>
      <c r="EI22" s="46">
        <f>SUM(DX22:EH22)</f>
        <v>0</v>
      </c>
      <c r="EJ22" s="46">
        <f>SUM(DX22,DY22,2.3*DZ22,2.3*EA22,2.3*EB22,2.3*EC22,2*ED22,2*EE22,EF22,0.4*EG22,0.2*EH22)</f>
        <v>0</v>
      </c>
      <c r="EK22" s="47">
        <f>$A22</f>
        <v>0.40625000000000022</v>
      </c>
      <c r="EL22" s="43"/>
      <c r="EM22" s="44"/>
      <c r="EN22" s="44"/>
      <c r="EO22" s="44"/>
      <c r="EP22" s="44"/>
      <c r="EQ22" s="44"/>
      <c r="ER22" s="44"/>
      <c r="ES22" s="44"/>
      <c r="ET22" s="44"/>
      <c r="EU22" s="44"/>
      <c r="EV22" s="45"/>
      <c r="EW22" s="46">
        <f>SUM(EL22:EV22)</f>
        <v>0</v>
      </c>
      <c r="EX22" s="46">
        <f>SUM(EL22,EM22,2.3*EN22,2.3*EO22,2.3*EP22,2.3*EQ22,2*ER22,2*ES22,ET22,0.4*EU22,0.2*EV22)</f>
        <v>0</v>
      </c>
      <c r="EY22" s="47">
        <f>$A22</f>
        <v>0.40625000000000022</v>
      </c>
      <c r="EZ22" s="43"/>
      <c r="FA22" s="44"/>
      <c r="FB22" s="44"/>
      <c r="FC22" s="44"/>
      <c r="FD22" s="44"/>
      <c r="FE22" s="44"/>
      <c r="FF22" s="44"/>
      <c r="FG22" s="44"/>
      <c r="FH22" s="44"/>
      <c r="FI22" s="44"/>
      <c r="FJ22" s="45"/>
      <c r="FK22" s="46">
        <f>SUM(EZ22:FJ22)</f>
        <v>0</v>
      </c>
      <c r="FL22" s="46">
        <f>SUM(EZ22,FA22,2.3*FB22,2.3*FC22,2.3*FD22,2.3*FE22,2*FF22,2*FG22,FH22,0.4*FI22,0.2*FJ22)</f>
        <v>0</v>
      </c>
    </row>
    <row r="23" spans="1:168" s="61" customFormat="1" ht="12" customHeight="1">
      <c r="A23" s="52" t="s">
        <v>20</v>
      </c>
      <c r="B23" s="53">
        <f t="shared" ref="B23:N23" si="24">SUM(B19:B22)</f>
        <v>0</v>
      </c>
      <c r="C23" s="54">
        <f t="shared" si="24"/>
        <v>0</v>
      </c>
      <c r="D23" s="54">
        <f t="shared" si="24"/>
        <v>0</v>
      </c>
      <c r="E23" s="54">
        <f t="shared" si="24"/>
        <v>0</v>
      </c>
      <c r="F23" s="54">
        <f t="shared" si="24"/>
        <v>0</v>
      </c>
      <c r="G23" s="54">
        <f t="shared" si="24"/>
        <v>0</v>
      </c>
      <c r="H23" s="54">
        <f t="shared" si="24"/>
        <v>0</v>
      </c>
      <c r="I23" s="54">
        <f t="shared" si="24"/>
        <v>0</v>
      </c>
      <c r="J23" s="54">
        <f t="shared" si="24"/>
        <v>0</v>
      </c>
      <c r="K23" s="54">
        <f t="shared" si="24"/>
        <v>0</v>
      </c>
      <c r="L23" s="55">
        <f t="shared" si="24"/>
        <v>0</v>
      </c>
      <c r="M23" s="56">
        <f t="shared" si="24"/>
        <v>0</v>
      </c>
      <c r="N23" s="56">
        <f t="shared" si="24"/>
        <v>0</v>
      </c>
      <c r="O23" s="52" t="s">
        <v>20</v>
      </c>
      <c r="P23" s="53">
        <f t="shared" ref="P23:AB23" si="25">SUM(P19:P22)</f>
        <v>0</v>
      </c>
      <c r="Q23" s="54">
        <f t="shared" si="25"/>
        <v>0</v>
      </c>
      <c r="R23" s="54">
        <f t="shared" si="25"/>
        <v>0</v>
      </c>
      <c r="S23" s="54">
        <f t="shared" si="25"/>
        <v>0</v>
      </c>
      <c r="T23" s="54">
        <f t="shared" si="25"/>
        <v>0</v>
      </c>
      <c r="U23" s="54">
        <f t="shared" si="25"/>
        <v>0</v>
      </c>
      <c r="V23" s="54">
        <f t="shared" si="25"/>
        <v>0</v>
      </c>
      <c r="W23" s="54">
        <f t="shared" si="25"/>
        <v>0</v>
      </c>
      <c r="X23" s="54">
        <f t="shared" si="25"/>
        <v>0</v>
      </c>
      <c r="Y23" s="54">
        <f t="shared" si="25"/>
        <v>0</v>
      </c>
      <c r="Z23" s="55">
        <f t="shared" si="25"/>
        <v>0</v>
      </c>
      <c r="AA23" s="56">
        <f t="shared" si="25"/>
        <v>0</v>
      </c>
      <c r="AB23" s="56">
        <f t="shared" si="25"/>
        <v>0</v>
      </c>
      <c r="AC23" s="52" t="s">
        <v>20</v>
      </c>
      <c r="AD23" s="53">
        <f t="shared" ref="AD23:AP23" si="26">SUM(AD19:AD22)</f>
        <v>0</v>
      </c>
      <c r="AE23" s="54">
        <f t="shared" si="26"/>
        <v>0</v>
      </c>
      <c r="AF23" s="54">
        <f t="shared" si="26"/>
        <v>0</v>
      </c>
      <c r="AG23" s="54">
        <f t="shared" si="26"/>
        <v>0</v>
      </c>
      <c r="AH23" s="54">
        <f t="shared" si="26"/>
        <v>0</v>
      </c>
      <c r="AI23" s="54">
        <f t="shared" si="26"/>
        <v>0</v>
      </c>
      <c r="AJ23" s="54">
        <f t="shared" si="26"/>
        <v>0</v>
      </c>
      <c r="AK23" s="54">
        <f t="shared" si="26"/>
        <v>0</v>
      </c>
      <c r="AL23" s="54">
        <f t="shared" si="26"/>
        <v>0</v>
      </c>
      <c r="AM23" s="54">
        <f t="shared" si="26"/>
        <v>0</v>
      </c>
      <c r="AN23" s="55">
        <f t="shared" si="26"/>
        <v>0</v>
      </c>
      <c r="AO23" s="56">
        <f t="shared" si="26"/>
        <v>0</v>
      </c>
      <c r="AP23" s="56">
        <f t="shared" si="26"/>
        <v>0</v>
      </c>
      <c r="AQ23" s="52" t="s">
        <v>20</v>
      </c>
      <c r="AR23" s="57">
        <f t="shared" ref="AR23:BD23" si="27">SUM(AR19:AR22)</f>
        <v>1</v>
      </c>
      <c r="AS23" s="58">
        <f t="shared" si="27"/>
        <v>0</v>
      </c>
      <c r="AT23" s="58">
        <f t="shared" si="27"/>
        <v>0</v>
      </c>
      <c r="AU23" s="58">
        <f t="shared" si="27"/>
        <v>0</v>
      </c>
      <c r="AV23" s="58">
        <f t="shared" si="27"/>
        <v>0</v>
      </c>
      <c r="AW23" s="58">
        <f t="shared" si="27"/>
        <v>0</v>
      </c>
      <c r="AX23" s="58">
        <f t="shared" si="27"/>
        <v>0</v>
      </c>
      <c r="AY23" s="58">
        <f t="shared" si="27"/>
        <v>0</v>
      </c>
      <c r="AZ23" s="58">
        <f t="shared" si="27"/>
        <v>0</v>
      </c>
      <c r="BA23" s="58">
        <f t="shared" si="27"/>
        <v>0</v>
      </c>
      <c r="BB23" s="59">
        <f t="shared" si="27"/>
        <v>7</v>
      </c>
      <c r="BC23" s="60">
        <f t="shared" si="27"/>
        <v>8</v>
      </c>
      <c r="BD23" s="60">
        <f t="shared" si="27"/>
        <v>2.4</v>
      </c>
      <c r="BE23" s="52" t="s">
        <v>20</v>
      </c>
      <c r="BF23" s="57">
        <f t="shared" ref="BF23:BR23" si="28">SUM(BF19:BF22)</f>
        <v>86</v>
      </c>
      <c r="BG23" s="58">
        <f t="shared" si="28"/>
        <v>7</v>
      </c>
      <c r="BH23" s="58">
        <f t="shared" si="28"/>
        <v>2</v>
      </c>
      <c r="BI23" s="58">
        <f t="shared" si="28"/>
        <v>1</v>
      </c>
      <c r="BJ23" s="58">
        <f t="shared" si="28"/>
        <v>2</v>
      </c>
      <c r="BK23" s="58">
        <f t="shared" si="28"/>
        <v>1</v>
      </c>
      <c r="BL23" s="58">
        <f t="shared" si="28"/>
        <v>1</v>
      </c>
      <c r="BM23" s="58">
        <f t="shared" si="28"/>
        <v>2</v>
      </c>
      <c r="BN23" s="58">
        <f t="shared" si="28"/>
        <v>7</v>
      </c>
      <c r="BO23" s="58">
        <f t="shared" si="28"/>
        <v>1</v>
      </c>
      <c r="BP23" s="59">
        <f t="shared" si="28"/>
        <v>5</v>
      </c>
      <c r="BQ23" s="60">
        <f t="shared" si="28"/>
        <v>115</v>
      </c>
      <c r="BR23" s="60">
        <f t="shared" si="28"/>
        <v>121.2</v>
      </c>
      <c r="BS23" s="52" t="s">
        <v>20</v>
      </c>
      <c r="BT23" s="53">
        <f t="shared" ref="BT23:CF23" si="29">SUM(BT19:BT22)</f>
        <v>0</v>
      </c>
      <c r="BU23" s="54">
        <f t="shared" si="29"/>
        <v>0</v>
      </c>
      <c r="BV23" s="54">
        <f t="shared" si="29"/>
        <v>0</v>
      </c>
      <c r="BW23" s="54">
        <f t="shared" si="29"/>
        <v>0</v>
      </c>
      <c r="BX23" s="54">
        <f t="shared" si="29"/>
        <v>0</v>
      </c>
      <c r="BY23" s="54">
        <f t="shared" si="29"/>
        <v>0</v>
      </c>
      <c r="BZ23" s="54">
        <f t="shared" si="29"/>
        <v>0</v>
      </c>
      <c r="CA23" s="54">
        <f t="shared" si="29"/>
        <v>0</v>
      </c>
      <c r="CB23" s="54">
        <f t="shared" si="29"/>
        <v>0</v>
      </c>
      <c r="CC23" s="54">
        <f t="shared" si="29"/>
        <v>0</v>
      </c>
      <c r="CD23" s="55">
        <f t="shared" si="29"/>
        <v>0</v>
      </c>
      <c r="CE23" s="56">
        <f t="shared" si="29"/>
        <v>0</v>
      </c>
      <c r="CF23" s="56">
        <f t="shared" si="29"/>
        <v>0</v>
      </c>
      <c r="CG23" s="52" t="s">
        <v>20</v>
      </c>
      <c r="CH23" s="57">
        <f t="shared" ref="CH23:CT23" si="30">SUM(CH19:CH22)</f>
        <v>44</v>
      </c>
      <c r="CI23" s="58">
        <f t="shared" si="30"/>
        <v>6</v>
      </c>
      <c r="CJ23" s="58">
        <f t="shared" si="30"/>
        <v>9</v>
      </c>
      <c r="CK23" s="58">
        <f t="shared" si="30"/>
        <v>2</v>
      </c>
      <c r="CL23" s="58">
        <f t="shared" si="30"/>
        <v>3</v>
      </c>
      <c r="CM23" s="58">
        <f t="shared" si="30"/>
        <v>1</v>
      </c>
      <c r="CN23" s="58">
        <f t="shared" si="30"/>
        <v>1</v>
      </c>
      <c r="CO23" s="58">
        <f t="shared" si="30"/>
        <v>0</v>
      </c>
      <c r="CP23" s="58">
        <f t="shared" si="30"/>
        <v>4</v>
      </c>
      <c r="CQ23" s="58">
        <f t="shared" si="30"/>
        <v>2</v>
      </c>
      <c r="CR23" s="59">
        <f t="shared" si="30"/>
        <v>1</v>
      </c>
      <c r="CS23" s="60">
        <f t="shared" si="30"/>
        <v>73</v>
      </c>
      <c r="CT23" s="60">
        <f t="shared" si="30"/>
        <v>91.5</v>
      </c>
      <c r="CU23" s="52" t="s">
        <v>20</v>
      </c>
      <c r="CV23" s="57">
        <f t="shared" ref="CV23:DH23" si="31">SUM(CV19:CV22)</f>
        <v>258</v>
      </c>
      <c r="CW23" s="58">
        <f t="shared" si="31"/>
        <v>35</v>
      </c>
      <c r="CX23" s="58">
        <f t="shared" si="31"/>
        <v>1</v>
      </c>
      <c r="CY23" s="58">
        <f t="shared" si="31"/>
        <v>0</v>
      </c>
      <c r="CZ23" s="58">
        <f t="shared" si="31"/>
        <v>0</v>
      </c>
      <c r="DA23" s="58">
        <f t="shared" si="31"/>
        <v>0</v>
      </c>
      <c r="DB23" s="58">
        <f t="shared" si="31"/>
        <v>0</v>
      </c>
      <c r="DC23" s="58">
        <f t="shared" si="31"/>
        <v>0</v>
      </c>
      <c r="DD23" s="58">
        <f t="shared" si="31"/>
        <v>13</v>
      </c>
      <c r="DE23" s="58">
        <f t="shared" si="31"/>
        <v>3</v>
      </c>
      <c r="DF23" s="59">
        <f t="shared" si="31"/>
        <v>29</v>
      </c>
      <c r="DG23" s="60">
        <f t="shared" si="31"/>
        <v>339</v>
      </c>
      <c r="DH23" s="60">
        <f t="shared" si="31"/>
        <v>315.29999999999995</v>
      </c>
      <c r="DI23" s="52" t="s">
        <v>20</v>
      </c>
      <c r="DJ23" s="53">
        <f t="shared" ref="DJ23:DV23" si="32">SUM(DJ19:DJ22)</f>
        <v>3</v>
      </c>
      <c r="DK23" s="54">
        <f t="shared" si="32"/>
        <v>0</v>
      </c>
      <c r="DL23" s="54">
        <f t="shared" si="32"/>
        <v>0</v>
      </c>
      <c r="DM23" s="54">
        <f t="shared" si="32"/>
        <v>0</v>
      </c>
      <c r="DN23" s="54">
        <f t="shared" si="32"/>
        <v>0</v>
      </c>
      <c r="DO23" s="54">
        <f t="shared" si="32"/>
        <v>0</v>
      </c>
      <c r="DP23" s="54">
        <f t="shared" si="32"/>
        <v>0</v>
      </c>
      <c r="DQ23" s="54">
        <f t="shared" si="32"/>
        <v>0</v>
      </c>
      <c r="DR23" s="54">
        <f t="shared" si="32"/>
        <v>0</v>
      </c>
      <c r="DS23" s="54">
        <f t="shared" si="32"/>
        <v>2</v>
      </c>
      <c r="DT23" s="55">
        <f t="shared" si="32"/>
        <v>1</v>
      </c>
      <c r="DU23" s="56">
        <f t="shared" si="32"/>
        <v>6</v>
      </c>
      <c r="DV23" s="56">
        <f t="shared" si="32"/>
        <v>3.9999999999999996</v>
      </c>
      <c r="DW23" s="52" t="s">
        <v>20</v>
      </c>
      <c r="DX23" s="53">
        <f t="shared" ref="DX23:EJ23" si="33">SUM(DX19:DX22)</f>
        <v>0</v>
      </c>
      <c r="DY23" s="54">
        <f t="shared" si="33"/>
        <v>0</v>
      </c>
      <c r="DZ23" s="54">
        <f t="shared" si="33"/>
        <v>0</v>
      </c>
      <c r="EA23" s="54">
        <f t="shared" si="33"/>
        <v>0</v>
      </c>
      <c r="EB23" s="54">
        <f t="shared" si="33"/>
        <v>0</v>
      </c>
      <c r="EC23" s="54">
        <f t="shared" si="33"/>
        <v>0</v>
      </c>
      <c r="ED23" s="54">
        <f t="shared" si="33"/>
        <v>0</v>
      </c>
      <c r="EE23" s="54">
        <f t="shared" si="33"/>
        <v>0</v>
      </c>
      <c r="EF23" s="54">
        <f t="shared" si="33"/>
        <v>0</v>
      </c>
      <c r="EG23" s="54">
        <f t="shared" si="33"/>
        <v>0</v>
      </c>
      <c r="EH23" s="55">
        <f t="shared" si="33"/>
        <v>0</v>
      </c>
      <c r="EI23" s="56">
        <f t="shared" si="33"/>
        <v>0</v>
      </c>
      <c r="EJ23" s="56">
        <f t="shared" si="33"/>
        <v>0</v>
      </c>
      <c r="EK23" s="52" t="s">
        <v>20</v>
      </c>
      <c r="EL23" s="53">
        <f t="shared" ref="EL23:EX23" si="34">SUM(EL19:EL22)</f>
        <v>0</v>
      </c>
      <c r="EM23" s="54">
        <f t="shared" si="34"/>
        <v>0</v>
      </c>
      <c r="EN23" s="54">
        <f t="shared" si="34"/>
        <v>0</v>
      </c>
      <c r="EO23" s="54">
        <f t="shared" si="34"/>
        <v>0</v>
      </c>
      <c r="EP23" s="54">
        <f t="shared" si="34"/>
        <v>0</v>
      </c>
      <c r="EQ23" s="54">
        <f t="shared" si="34"/>
        <v>0</v>
      </c>
      <c r="ER23" s="54">
        <f t="shared" si="34"/>
        <v>0</v>
      </c>
      <c r="ES23" s="54">
        <f t="shared" si="34"/>
        <v>0</v>
      </c>
      <c r="ET23" s="54">
        <f t="shared" si="34"/>
        <v>0</v>
      </c>
      <c r="EU23" s="54">
        <f t="shared" si="34"/>
        <v>0</v>
      </c>
      <c r="EV23" s="55">
        <f t="shared" si="34"/>
        <v>0</v>
      </c>
      <c r="EW23" s="56">
        <f t="shared" si="34"/>
        <v>0</v>
      </c>
      <c r="EX23" s="56">
        <f t="shared" si="34"/>
        <v>0</v>
      </c>
      <c r="EY23" s="52" t="s">
        <v>20</v>
      </c>
      <c r="EZ23" s="53">
        <f t="shared" ref="EZ23:FL23" si="35">SUM(EZ19:EZ22)</f>
        <v>0</v>
      </c>
      <c r="FA23" s="54">
        <f t="shared" si="35"/>
        <v>0</v>
      </c>
      <c r="FB23" s="54">
        <f t="shared" si="35"/>
        <v>0</v>
      </c>
      <c r="FC23" s="54">
        <f t="shared" si="35"/>
        <v>0</v>
      </c>
      <c r="FD23" s="54">
        <f t="shared" si="35"/>
        <v>0</v>
      </c>
      <c r="FE23" s="54">
        <f t="shared" si="35"/>
        <v>0</v>
      </c>
      <c r="FF23" s="54">
        <f t="shared" si="35"/>
        <v>0</v>
      </c>
      <c r="FG23" s="54">
        <f t="shared" si="35"/>
        <v>0</v>
      </c>
      <c r="FH23" s="54">
        <f t="shared" si="35"/>
        <v>0</v>
      </c>
      <c r="FI23" s="54">
        <f t="shared" si="35"/>
        <v>0</v>
      </c>
      <c r="FJ23" s="55">
        <f t="shared" si="35"/>
        <v>0</v>
      </c>
      <c r="FK23" s="56">
        <f t="shared" si="35"/>
        <v>0</v>
      </c>
      <c r="FL23" s="56">
        <f t="shared" si="35"/>
        <v>0</v>
      </c>
    </row>
    <row r="24" spans="1:168" s="61" customFormat="1" ht="12" customHeight="1">
      <c r="A24" s="52" t="s">
        <v>21</v>
      </c>
      <c r="B24" s="53">
        <f t="shared" ref="B24:N24" si="36">SUM(B13,B18,B23)</f>
        <v>0</v>
      </c>
      <c r="C24" s="54">
        <f t="shared" si="36"/>
        <v>0</v>
      </c>
      <c r="D24" s="54">
        <f t="shared" si="36"/>
        <v>0</v>
      </c>
      <c r="E24" s="54">
        <f t="shared" si="36"/>
        <v>0</v>
      </c>
      <c r="F24" s="54">
        <f t="shared" si="36"/>
        <v>0</v>
      </c>
      <c r="G24" s="54">
        <f t="shared" si="36"/>
        <v>0</v>
      </c>
      <c r="H24" s="54">
        <f t="shared" si="36"/>
        <v>0</v>
      </c>
      <c r="I24" s="54">
        <f t="shared" si="36"/>
        <v>0</v>
      </c>
      <c r="J24" s="54">
        <f t="shared" si="36"/>
        <v>0</v>
      </c>
      <c r="K24" s="54">
        <f t="shared" si="36"/>
        <v>0</v>
      </c>
      <c r="L24" s="55">
        <f t="shared" si="36"/>
        <v>0</v>
      </c>
      <c r="M24" s="56">
        <f t="shared" si="36"/>
        <v>0</v>
      </c>
      <c r="N24" s="56">
        <f t="shared" si="36"/>
        <v>0</v>
      </c>
      <c r="O24" s="52" t="s">
        <v>21</v>
      </c>
      <c r="P24" s="53">
        <f t="shared" ref="P24:AB24" si="37">SUM(P13,P18,P23)</f>
        <v>0</v>
      </c>
      <c r="Q24" s="54">
        <f t="shared" si="37"/>
        <v>0</v>
      </c>
      <c r="R24" s="54">
        <f t="shared" si="37"/>
        <v>0</v>
      </c>
      <c r="S24" s="54">
        <f t="shared" si="37"/>
        <v>0</v>
      </c>
      <c r="T24" s="54">
        <f t="shared" si="37"/>
        <v>0</v>
      </c>
      <c r="U24" s="54">
        <f t="shared" si="37"/>
        <v>0</v>
      </c>
      <c r="V24" s="54">
        <f t="shared" si="37"/>
        <v>0</v>
      </c>
      <c r="W24" s="54">
        <f t="shared" si="37"/>
        <v>0</v>
      </c>
      <c r="X24" s="54">
        <f t="shared" si="37"/>
        <v>0</v>
      </c>
      <c r="Y24" s="54">
        <f t="shared" si="37"/>
        <v>0</v>
      </c>
      <c r="Z24" s="55">
        <f t="shared" si="37"/>
        <v>0</v>
      </c>
      <c r="AA24" s="56">
        <f t="shared" si="37"/>
        <v>0</v>
      </c>
      <c r="AB24" s="56">
        <f t="shared" si="37"/>
        <v>0</v>
      </c>
      <c r="AC24" s="52" t="s">
        <v>21</v>
      </c>
      <c r="AD24" s="53">
        <f t="shared" ref="AD24:AP24" si="38">SUM(AD13,AD18,AD23)</f>
        <v>0</v>
      </c>
      <c r="AE24" s="54">
        <f t="shared" si="38"/>
        <v>0</v>
      </c>
      <c r="AF24" s="54">
        <f t="shared" si="38"/>
        <v>0</v>
      </c>
      <c r="AG24" s="54">
        <f t="shared" si="38"/>
        <v>0</v>
      </c>
      <c r="AH24" s="54">
        <f t="shared" si="38"/>
        <v>0</v>
      </c>
      <c r="AI24" s="54">
        <f t="shared" si="38"/>
        <v>0</v>
      </c>
      <c r="AJ24" s="54">
        <f t="shared" si="38"/>
        <v>0</v>
      </c>
      <c r="AK24" s="54">
        <f t="shared" si="38"/>
        <v>0</v>
      </c>
      <c r="AL24" s="54">
        <f t="shared" si="38"/>
        <v>0</v>
      </c>
      <c r="AM24" s="54">
        <f t="shared" si="38"/>
        <v>0</v>
      </c>
      <c r="AN24" s="55">
        <f t="shared" si="38"/>
        <v>0</v>
      </c>
      <c r="AO24" s="56">
        <f t="shared" si="38"/>
        <v>0</v>
      </c>
      <c r="AP24" s="56">
        <f t="shared" si="38"/>
        <v>0</v>
      </c>
      <c r="AQ24" s="52" t="s">
        <v>21</v>
      </c>
      <c r="AR24" s="57">
        <f t="shared" ref="AR24:BD24" si="39">SUM(AR13,AR18,AR23)</f>
        <v>3</v>
      </c>
      <c r="AS24" s="58">
        <f t="shared" si="39"/>
        <v>0</v>
      </c>
      <c r="AT24" s="58">
        <f t="shared" si="39"/>
        <v>0</v>
      </c>
      <c r="AU24" s="58">
        <f t="shared" si="39"/>
        <v>0</v>
      </c>
      <c r="AV24" s="58">
        <f t="shared" si="39"/>
        <v>0</v>
      </c>
      <c r="AW24" s="58">
        <f t="shared" si="39"/>
        <v>0</v>
      </c>
      <c r="AX24" s="58">
        <f t="shared" si="39"/>
        <v>0</v>
      </c>
      <c r="AY24" s="58">
        <f t="shared" si="39"/>
        <v>0</v>
      </c>
      <c r="AZ24" s="58">
        <f t="shared" si="39"/>
        <v>0</v>
      </c>
      <c r="BA24" s="58">
        <f t="shared" si="39"/>
        <v>0</v>
      </c>
      <c r="BB24" s="59">
        <f t="shared" si="39"/>
        <v>12</v>
      </c>
      <c r="BC24" s="60">
        <f t="shared" si="39"/>
        <v>15</v>
      </c>
      <c r="BD24" s="60">
        <f t="shared" si="39"/>
        <v>5.4</v>
      </c>
      <c r="BE24" s="52" t="s">
        <v>21</v>
      </c>
      <c r="BF24" s="57">
        <f t="shared" ref="BF24:BR24" si="40">SUM(BF13,BF18,BF23)</f>
        <v>284</v>
      </c>
      <c r="BG24" s="58">
        <f t="shared" si="40"/>
        <v>15</v>
      </c>
      <c r="BH24" s="58">
        <f t="shared" si="40"/>
        <v>15</v>
      </c>
      <c r="BI24" s="58">
        <f t="shared" si="40"/>
        <v>2</v>
      </c>
      <c r="BJ24" s="58">
        <f t="shared" si="40"/>
        <v>7</v>
      </c>
      <c r="BK24" s="58">
        <f t="shared" si="40"/>
        <v>1</v>
      </c>
      <c r="BL24" s="58">
        <f t="shared" si="40"/>
        <v>4</v>
      </c>
      <c r="BM24" s="58">
        <f t="shared" si="40"/>
        <v>2</v>
      </c>
      <c r="BN24" s="58">
        <f t="shared" si="40"/>
        <v>31</v>
      </c>
      <c r="BO24" s="58">
        <f t="shared" si="40"/>
        <v>3</v>
      </c>
      <c r="BP24" s="59">
        <f t="shared" si="40"/>
        <v>18</v>
      </c>
      <c r="BQ24" s="60">
        <f t="shared" si="40"/>
        <v>382</v>
      </c>
      <c r="BR24" s="60">
        <f t="shared" si="40"/>
        <v>404.3</v>
      </c>
      <c r="BS24" s="52" t="s">
        <v>21</v>
      </c>
      <c r="BT24" s="53">
        <f t="shared" ref="BT24:CF24" si="41">SUM(BT13,BT18,BT23)</f>
        <v>0</v>
      </c>
      <c r="BU24" s="54">
        <f t="shared" si="41"/>
        <v>0</v>
      </c>
      <c r="BV24" s="54">
        <f t="shared" si="41"/>
        <v>0</v>
      </c>
      <c r="BW24" s="54">
        <f t="shared" si="41"/>
        <v>0</v>
      </c>
      <c r="BX24" s="54">
        <f t="shared" si="41"/>
        <v>0</v>
      </c>
      <c r="BY24" s="54">
        <f t="shared" si="41"/>
        <v>0</v>
      </c>
      <c r="BZ24" s="54">
        <f t="shared" si="41"/>
        <v>0</v>
      </c>
      <c r="CA24" s="54">
        <f t="shared" si="41"/>
        <v>0</v>
      </c>
      <c r="CB24" s="54">
        <f t="shared" si="41"/>
        <v>0</v>
      </c>
      <c r="CC24" s="54">
        <f t="shared" si="41"/>
        <v>0</v>
      </c>
      <c r="CD24" s="55">
        <f t="shared" si="41"/>
        <v>0</v>
      </c>
      <c r="CE24" s="56">
        <f t="shared" si="41"/>
        <v>0</v>
      </c>
      <c r="CF24" s="56">
        <f t="shared" si="41"/>
        <v>0</v>
      </c>
      <c r="CG24" s="52" t="s">
        <v>21</v>
      </c>
      <c r="CH24" s="57">
        <f t="shared" ref="CH24:CT24" si="42">SUM(CH13,CH18,CH23)</f>
        <v>134</v>
      </c>
      <c r="CI24" s="58">
        <f t="shared" si="42"/>
        <v>19</v>
      </c>
      <c r="CJ24" s="58">
        <f t="shared" si="42"/>
        <v>17</v>
      </c>
      <c r="CK24" s="58">
        <f t="shared" si="42"/>
        <v>8</v>
      </c>
      <c r="CL24" s="58">
        <f t="shared" si="42"/>
        <v>8</v>
      </c>
      <c r="CM24" s="58">
        <f t="shared" si="42"/>
        <v>1</v>
      </c>
      <c r="CN24" s="58">
        <f t="shared" si="42"/>
        <v>1</v>
      </c>
      <c r="CO24" s="58">
        <f t="shared" si="42"/>
        <v>1</v>
      </c>
      <c r="CP24" s="58">
        <f t="shared" si="42"/>
        <v>7</v>
      </c>
      <c r="CQ24" s="58">
        <f t="shared" si="42"/>
        <v>3</v>
      </c>
      <c r="CR24" s="59">
        <f t="shared" si="42"/>
        <v>15</v>
      </c>
      <c r="CS24" s="60">
        <f t="shared" si="42"/>
        <v>214</v>
      </c>
      <c r="CT24" s="60">
        <f t="shared" si="42"/>
        <v>246.39999999999998</v>
      </c>
      <c r="CU24" s="52" t="s">
        <v>21</v>
      </c>
      <c r="CV24" s="57">
        <f t="shared" ref="CV24:DH24" si="43">SUM(CV13,CV18,CV23)</f>
        <v>907</v>
      </c>
      <c r="CW24" s="58">
        <f t="shared" si="43"/>
        <v>90</v>
      </c>
      <c r="CX24" s="58">
        <f t="shared" si="43"/>
        <v>4</v>
      </c>
      <c r="CY24" s="58">
        <f t="shared" si="43"/>
        <v>0</v>
      </c>
      <c r="CZ24" s="58">
        <f t="shared" si="43"/>
        <v>0</v>
      </c>
      <c r="DA24" s="58">
        <f t="shared" si="43"/>
        <v>0</v>
      </c>
      <c r="DB24" s="58">
        <f t="shared" si="43"/>
        <v>0</v>
      </c>
      <c r="DC24" s="58">
        <f t="shared" si="43"/>
        <v>0</v>
      </c>
      <c r="DD24" s="58">
        <f t="shared" si="43"/>
        <v>20</v>
      </c>
      <c r="DE24" s="58">
        <f t="shared" si="43"/>
        <v>10</v>
      </c>
      <c r="DF24" s="59">
        <f t="shared" si="43"/>
        <v>101</v>
      </c>
      <c r="DG24" s="60">
        <f t="shared" si="43"/>
        <v>1132</v>
      </c>
      <c r="DH24" s="60">
        <f t="shared" si="43"/>
        <v>1050.4000000000001</v>
      </c>
      <c r="DI24" s="52" t="s">
        <v>21</v>
      </c>
      <c r="DJ24" s="53">
        <f t="shared" ref="DJ24:DV24" si="44">SUM(DJ13,DJ18,DJ23)</f>
        <v>6</v>
      </c>
      <c r="DK24" s="54">
        <f t="shared" si="44"/>
        <v>0</v>
      </c>
      <c r="DL24" s="54">
        <f t="shared" si="44"/>
        <v>0</v>
      </c>
      <c r="DM24" s="54">
        <f t="shared" si="44"/>
        <v>0</v>
      </c>
      <c r="DN24" s="54">
        <f t="shared" si="44"/>
        <v>0</v>
      </c>
      <c r="DO24" s="54">
        <f t="shared" si="44"/>
        <v>0</v>
      </c>
      <c r="DP24" s="54">
        <f t="shared" si="44"/>
        <v>0</v>
      </c>
      <c r="DQ24" s="54">
        <f t="shared" si="44"/>
        <v>0</v>
      </c>
      <c r="DR24" s="54">
        <f t="shared" si="44"/>
        <v>0</v>
      </c>
      <c r="DS24" s="54">
        <f t="shared" si="44"/>
        <v>6</v>
      </c>
      <c r="DT24" s="55">
        <f t="shared" si="44"/>
        <v>3</v>
      </c>
      <c r="DU24" s="56">
        <f t="shared" si="44"/>
        <v>15</v>
      </c>
      <c r="DV24" s="56">
        <f t="shared" si="44"/>
        <v>9</v>
      </c>
      <c r="DW24" s="52" t="s">
        <v>21</v>
      </c>
      <c r="DX24" s="53">
        <f t="shared" ref="DX24:EJ24" si="45">SUM(DX13,DX18,DX23)</f>
        <v>0</v>
      </c>
      <c r="DY24" s="54">
        <f t="shared" si="45"/>
        <v>0</v>
      </c>
      <c r="DZ24" s="54">
        <f t="shared" si="45"/>
        <v>0</v>
      </c>
      <c r="EA24" s="54">
        <f t="shared" si="45"/>
        <v>0</v>
      </c>
      <c r="EB24" s="54">
        <f t="shared" si="45"/>
        <v>0</v>
      </c>
      <c r="EC24" s="54">
        <f t="shared" si="45"/>
        <v>0</v>
      </c>
      <c r="ED24" s="54">
        <f t="shared" si="45"/>
        <v>0</v>
      </c>
      <c r="EE24" s="54">
        <f t="shared" si="45"/>
        <v>0</v>
      </c>
      <c r="EF24" s="54">
        <f t="shared" si="45"/>
        <v>0</v>
      </c>
      <c r="EG24" s="54">
        <f t="shared" si="45"/>
        <v>0</v>
      </c>
      <c r="EH24" s="55">
        <f t="shared" si="45"/>
        <v>0</v>
      </c>
      <c r="EI24" s="56">
        <f t="shared" si="45"/>
        <v>0</v>
      </c>
      <c r="EJ24" s="56">
        <f t="shared" si="45"/>
        <v>0</v>
      </c>
      <c r="EK24" s="52" t="s">
        <v>21</v>
      </c>
      <c r="EL24" s="53">
        <f t="shared" ref="EL24:EX24" si="46">SUM(EL13,EL18,EL23)</f>
        <v>0</v>
      </c>
      <c r="EM24" s="54">
        <f t="shared" si="46"/>
        <v>0</v>
      </c>
      <c r="EN24" s="54">
        <f t="shared" si="46"/>
        <v>0</v>
      </c>
      <c r="EO24" s="54">
        <f t="shared" si="46"/>
        <v>0</v>
      </c>
      <c r="EP24" s="54">
        <f t="shared" si="46"/>
        <v>0</v>
      </c>
      <c r="EQ24" s="54">
        <f t="shared" si="46"/>
        <v>0</v>
      </c>
      <c r="ER24" s="54">
        <f t="shared" si="46"/>
        <v>0</v>
      </c>
      <c r="ES24" s="54">
        <f t="shared" si="46"/>
        <v>0</v>
      </c>
      <c r="ET24" s="54">
        <f t="shared" si="46"/>
        <v>0</v>
      </c>
      <c r="EU24" s="54">
        <f t="shared" si="46"/>
        <v>0</v>
      </c>
      <c r="EV24" s="55">
        <f t="shared" si="46"/>
        <v>0</v>
      </c>
      <c r="EW24" s="56">
        <f t="shared" si="46"/>
        <v>0</v>
      </c>
      <c r="EX24" s="56">
        <f t="shared" si="46"/>
        <v>0</v>
      </c>
      <c r="EY24" s="52" t="s">
        <v>21</v>
      </c>
      <c r="EZ24" s="53">
        <f t="shared" ref="EZ24:FL24" si="47">SUM(EZ13,EZ18,EZ23)</f>
        <v>0</v>
      </c>
      <c r="FA24" s="54">
        <f t="shared" si="47"/>
        <v>0</v>
      </c>
      <c r="FB24" s="54">
        <f t="shared" si="47"/>
        <v>0</v>
      </c>
      <c r="FC24" s="54">
        <f t="shared" si="47"/>
        <v>0</v>
      </c>
      <c r="FD24" s="54">
        <f t="shared" si="47"/>
        <v>0</v>
      </c>
      <c r="FE24" s="54">
        <f t="shared" si="47"/>
        <v>0</v>
      </c>
      <c r="FF24" s="54">
        <f t="shared" si="47"/>
        <v>0</v>
      </c>
      <c r="FG24" s="54">
        <f t="shared" si="47"/>
        <v>0</v>
      </c>
      <c r="FH24" s="54">
        <f t="shared" si="47"/>
        <v>0</v>
      </c>
      <c r="FI24" s="54">
        <f t="shared" si="47"/>
        <v>0</v>
      </c>
      <c r="FJ24" s="55">
        <f t="shared" si="47"/>
        <v>0</v>
      </c>
      <c r="FK24" s="56">
        <f t="shared" si="47"/>
        <v>0</v>
      </c>
      <c r="FL24" s="56">
        <f t="shared" si="47"/>
        <v>0</v>
      </c>
    </row>
    <row r="25" spans="1:168" ht="13.5" customHeight="1">
      <c r="A25" s="27">
        <f>A22+"00:15"</f>
        <v>0.41666666666666691</v>
      </c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6">
        <f>SUM(B25:L25)</f>
        <v>0</v>
      </c>
      <c r="N25" s="26">
        <f>SUM(B25,C25,2.3*D25,2.3*E25,2.3*F25,2.3*G25,2*H25,2*I25,J25,0.4*K25,0.2*L25)</f>
        <v>0</v>
      </c>
      <c r="O25" s="27">
        <f>$A25</f>
        <v>0.41666666666666691</v>
      </c>
      <c r="P25" s="23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6">
        <f>SUM(P25:Z25)</f>
        <v>0</v>
      </c>
      <c r="AB25" s="26">
        <f>SUM(P25,Q25,2.3*R25,2.3*S25,2.3*T25,2.3*U25,2*V25,2*W25,X25,0.4*Y25,0.2*Z25)</f>
        <v>0</v>
      </c>
      <c r="AC25" s="27">
        <f>$A25</f>
        <v>0.41666666666666691</v>
      </c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26">
        <f>SUM(AD25:AN25)</f>
        <v>0</v>
      </c>
      <c r="AP25" s="26">
        <f>SUM(AD25,AE25,2.3*AF25,2.3*AG25,2.3*AH25,2.3*AI25,2*AJ25,2*AK25,AL25,0.4*AM25,0.2*AN25)</f>
        <v>0</v>
      </c>
      <c r="AQ25" s="27">
        <f>$A25</f>
        <v>0.41666666666666691</v>
      </c>
      <c r="AR25" s="28">
        <v>1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30">
        <v>1</v>
      </c>
      <c r="BC25" s="31">
        <f>SUM(AR25:BB25)</f>
        <v>2</v>
      </c>
      <c r="BD25" s="31">
        <f>SUM(AR25,AS25,2.3*AT25,2.3*AU25,2.3*AV25,2.3*AW25,2*AX25,2*AY25,AZ25,0.4*BA25,0.2*BB25)</f>
        <v>1.2</v>
      </c>
      <c r="BE25" s="27">
        <f>$A25</f>
        <v>0.41666666666666691</v>
      </c>
      <c r="BF25" s="28">
        <v>21</v>
      </c>
      <c r="BG25" s="29">
        <v>1</v>
      </c>
      <c r="BH25" s="29">
        <v>1</v>
      </c>
      <c r="BI25" s="29">
        <v>0</v>
      </c>
      <c r="BJ25" s="29">
        <v>0</v>
      </c>
      <c r="BK25" s="29">
        <v>1</v>
      </c>
      <c r="BL25" s="29">
        <v>0</v>
      </c>
      <c r="BM25" s="29">
        <v>0</v>
      </c>
      <c r="BN25" s="29">
        <v>0</v>
      </c>
      <c r="BO25" s="29">
        <v>0</v>
      </c>
      <c r="BP25" s="30">
        <v>1</v>
      </c>
      <c r="BQ25" s="31">
        <f>SUM(BF25:BP25)</f>
        <v>25</v>
      </c>
      <c r="BR25" s="31">
        <f>SUM(BF25,BG25,2.3*BH25,2.3*BI25,2.3*BJ25,2.3*BK25,2*BL25,2*BM25,BN25,0.4*BO25,0.2*BP25)</f>
        <v>26.8</v>
      </c>
      <c r="BS25" s="27">
        <f>$A25</f>
        <v>0.41666666666666691</v>
      </c>
      <c r="BT25" s="23"/>
      <c r="BU25" s="24"/>
      <c r="BV25" s="24"/>
      <c r="BW25" s="24"/>
      <c r="BX25" s="24"/>
      <c r="BY25" s="24"/>
      <c r="BZ25" s="24"/>
      <c r="CA25" s="24"/>
      <c r="CB25" s="24"/>
      <c r="CC25" s="24"/>
      <c r="CD25" s="25"/>
      <c r="CE25" s="26">
        <f>SUM(BT25:CD25)</f>
        <v>0</v>
      </c>
      <c r="CF25" s="26">
        <f>SUM(BT25,BU25,2.3*BV25,2.3*BW25,2.3*BX25,2.3*BY25,2*BZ25,2*CA25,CB25,0.4*CC25,0.2*CD25)</f>
        <v>0</v>
      </c>
      <c r="CG25" s="27">
        <f>$A25</f>
        <v>0.41666666666666691</v>
      </c>
      <c r="CH25" s="28">
        <v>11</v>
      </c>
      <c r="CI25" s="29">
        <v>3</v>
      </c>
      <c r="CJ25" s="29">
        <v>1</v>
      </c>
      <c r="CK25" s="29">
        <v>1</v>
      </c>
      <c r="CL25" s="29">
        <v>2</v>
      </c>
      <c r="CM25" s="29">
        <v>0</v>
      </c>
      <c r="CN25" s="29">
        <v>0</v>
      </c>
      <c r="CO25" s="29">
        <v>0</v>
      </c>
      <c r="CP25" s="29">
        <v>1</v>
      </c>
      <c r="CQ25" s="29">
        <v>0</v>
      </c>
      <c r="CR25" s="30">
        <v>0</v>
      </c>
      <c r="CS25" s="31">
        <f>SUM(CH25:CR25)</f>
        <v>19</v>
      </c>
      <c r="CT25" s="31">
        <f>SUM(CH25,CI25,2.3*CJ25,2.3*CK25,2.3*CL25,2.3*CM25,2*CN25,2*CO25,CP25,0.4*CQ25,0.2*CR25)</f>
        <v>24.200000000000003</v>
      </c>
      <c r="CU25" s="27">
        <f>$A25</f>
        <v>0.41666666666666691</v>
      </c>
      <c r="CV25" s="28">
        <v>44</v>
      </c>
      <c r="CW25" s="29">
        <v>10</v>
      </c>
      <c r="CX25" s="29">
        <v>0</v>
      </c>
      <c r="CY25" s="29">
        <v>0</v>
      </c>
      <c r="CZ25" s="29">
        <v>0</v>
      </c>
      <c r="DA25" s="29">
        <v>0</v>
      </c>
      <c r="DB25" s="29">
        <v>0</v>
      </c>
      <c r="DC25" s="29">
        <v>0</v>
      </c>
      <c r="DD25" s="29">
        <v>5</v>
      </c>
      <c r="DE25" s="29">
        <v>0</v>
      </c>
      <c r="DF25" s="30">
        <v>0</v>
      </c>
      <c r="DG25" s="31">
        <f>SUM(CV25:DF25)</f>
        <v>59</v>
      </c>
      <c r="DH25" s="31">
        <f>SUM(CV25,CW25,2.3*CX25,2.3*CY25,2.3*CZ25,2.3*DA25,2*DB25,2*DC25,DD25,0.4*DE25,0.2*DF25)</f>
        <v>59</v>
      </c>
      <c r="DI25" s="27">
        <f>$A25</f>
        <v>0.41666666666666691</v>
      </c>
      <c r="DJ25" s="23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5">
        <v>0</v>
      </c>
      <c r="DU25" s="26">
        <f>SUM(DJ25:DT25)</f>
        <v>0</v>
      </c>
      <c r="DV25" s="26">
        <f>SUM(DJ25,DK25,2.3*DL25,2.3*DM25,2.3*DN25,2.3*DO25,2*DP25,2*DQ25,DR25,0.4*DS25,0.2*DT25)</f>
        <v>0</v>
      </c>
      <c r="DW25" s="27">
        <f>$A25</f>
        <v>0.41666666666666691</v>
      </c>
      <c r="DX25" s="23"/>
      <c r="DY25" s="24"/>
      <c r="DZ25" s="24"/>
      <c r="EA25" s="24"/>
      <c r="EB25" s="24"/>
      <c r="EC25" s="24"/>
      <c r="ED25" s="24"/>
      <c r="EE25" s="24"/>
      <c r="EF25" s="24"/>
      <c r="EG25" s="24"/>
      <c r="EH25" s="25"/>
      <c r="EI25" s="26">
        <f>SUM(DX25:EH25)</f>
        <v>0</v>
      </c>
      <c r="EJ25" s="26">
        <f>SUM(DX25,DY25,2.3*DZ25,2.3*EA25,2.3*EB25,2.3*EC25,2*ED25,2*EE25,EF25,0.4*EG25,0.2*EH25)</f>
        <v>0</v>
      </c>
      <c r="EK25" s="27">
        <f>$A25</f>
        <v>0.41666666666666691</v>
      </c>
      <c r="EL25" s="23"/>
      <c r="EM25" s="24"/>
      <c r="EN25" s="24"/>
      <c r="EO25" s="24"/>
      <c r="EP25" s="24"/>
      <c r="EQ25" s="24"/>
      <c r="ER25" s="24"/>
      <c r="ES25" s="24"/>
      <c r="ET25" s="24"/>
      <c r="EU25" s="24"/>
      <c r="EV25" s="25"/>
      <c r="EW25" s="26">
        <f>SUM(EL25:EV25)</f>
        <v>0</v>
      </c>
      <c r="EX25" s="26">
        <f>SUM(EL25,EM25,2.3*EN25,2.3*EO25,2.3*EP25,2.3*EQ25,2*ER25,2*ES25,ET25,0.4*EU25,0.2*EV25)</f>
        <v>0</v>
      </c>
      <c r="EY25" s="27">
        <f>$A25</f>
        <v>0.41666666666666691</v>
      </c>
      <c r="EZ25" s="23"/>
      <c r="FA25" s="24"/>
      <c r="FB25" s="24"/>
      <c r="FC25" s="24"/>
      <c r="FD25" s="24"/>
      <c r="FE25" s="24"/>
      <c r="FF25" s="24"/>
      <c r="FG25" s="24"/>
      <c r="FH25" s="24"/>
      <c r="FI25" s="24"/>
      <c r="FJ25" s="25"/>
      <c r="FK25" s="26">
        <f>SUM(EZ25:FJ25)</f>
        <v>0</v>
      </c>
      <c r="FL25" s="26">
        <f>SUM(EZ25,FA25,2.3*FB25,2.3*FC25,2.3*FD25,2.3*FE25,2*FF25,2*FG25,FH25,0.4*FI25,0.2*FJ25)</f>
        <v>0</v>
      </c>
    </row>
    <row r="26" spans="1:168" ht="13.5" customHeight="1">
      <c r="A26" s="33">
        <f>A25+"00:15"</f>
        <v>0.42708333333333359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7">
        <f>SUM(B26:L26)</f>
        <v>0</v>
      </c>
      <c r="N26" s="37">
        <f>SUM(B26,C26,2.3*D26,2.3*E26,2.3*F26,2.3*G26,2*H26,2*I26,J26,0.4*K26,0.2*L26)</f>
        <v>0</v>
      </c>
      <c r="O26" s="27">
        <f>$A26</f>
        <v>0.42708333333333359</v>
      </c>
      <c r="P26" s="34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37">
        <f>SUM(P26:Z26)</f>
        <v>0</v>
      </c>
      <c r="AB26" s="37">
        <f>SUM(P26,Q26,2.3*R26,2.3*S26,2.3*T26,2.3*U26,2*V26,2*W26,X26,0.4*Y26,0.2*Z26)</f>
        <v>0</v>
      </c>
      <c r="AC26" s="27">
        <f>$A26</f>
        <v>0.42708333333333359</v>
      </c>
      <c r="AD26" s="34"/>
      <c r="AE26" s="35"/>
      <c r="AF26" s="35"/>
      <c r="AG26" s="35"/>
      <c r="AH26" s="35"/>
      <c r="AI26" s="35"/>
      <c r="AJ26" s="35"/>
      <c r="AK26" s="35"/>
      <c r="AL26" s="35"/>
      <c r="AM26" s="35"/>
      <c r="AN26" s="36"/>
      <c r="AO26" s="37">
        <f>SUM(AD26:AN26)</f>
        <v>0</v>
      </c>
      <c r="AP26" s="37">
        <f>SUM(AD26,AE26,2.3*AF26,2.3*AG26,2.3*AH26,2.3*AI26,2*AJ26,2*AK26,AL26,0.4*AM26,0.2*AN26)</f>
        <v>0</v>
      </c>
      <c r="AQ26" s="27">
        <f>$A26</f>
        <v>0.42708333333333359</v>
      </c>
      <c r="AR26" s="38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40">
        <v>2</v>
      </c>
      <c r="BC26" s="41">
        <f>SUM(AR26:BB26)</f>
        <v>2</v>
      </c>
      <c r="BD26" s="41">
        <f>SUM(AR26,AS26,2.3*AT26,2.3*AU26,2.3*AV26,2.3*AW26,2*AX26,2*AY26,AZ26,0.4*BA26,0.2*BB26)</f>
        <v>0.4</v>
      </c>
      <c r="BE26" s="27">
        <f>$A26</f>
        <v>0.42708333333333359</v>
      </c>
      <c r="BF26" s="38">
        <v>16</v>
      </c>
      <c r="BG26" s="39">
        <v>6</v>
      </c>
      <c r="BH26" s="39">
        <v>1</v>
      </c>
      <c r="BI26" s="39">
        <v>0</v>
      </c>
      <c r="BJ26" s="39">
        <v>0</v>
      </c>
      <c r="BK26" s="39">
        <v>0</v>
      </c>
      <c r="BL26" s="39">
        <v>1</v>
      </c>
      <c r="BM26" s="39">
        <v>0</v>
      </c>
      <c r="BN26" s="39">
        <v>1</v>
      </c>
      <c r="BO26" s="39">
        <v>0</v>
      </c>
      <c r="BP26" s="40">
        <v>1</v>
      </c>
      <c r="BQ26" s="41">
        <f>SUM(BF26:BP26)</f>
        <v>26</v>
      </c>
      <c r="BR26" s="41">
        <f>SUM(BF26,BG26,2.3*BH26,2.3*BI26,2.3*BJ26,2.3*BK26,2*BL26,2*BM26,BN26,0.4*BO26,0.2*BP26)</f>
        <v>27.5</v>
      </c>
      <c r="BS26" s="27">
        <f>$A26</f>
        <v>0.42708333333333359</v>
      </c>
      <c r="BT26" s="34"/>
      <c r="BU26" s="35"/>
      <c r="BV26" s="35"/>
      <c r="BW26" s="35"/>
      <c r="BX26" s="35"/>
      <c r="BY26" s="35"/>
      <c r="BZ26" s="35"/>
      <c r="CA26" s="35"/>
      <c r="CB26" s="35"/>
      <c r="CC26" s="35"/>
      <c r="CD26" s="36"/>
      <c r="CE26" s="37">
        <f>SUM(BT26:CD26)</f>
        <v>0</v>
      </c>
      <c r="CF26" s="37">
        <f>SUM(BT26,BU26,2.3*BV26,2.3*BW26,2.3*BX26,2.3*BY26,2*BZ26,2*CA26,CB26,0.4*CC26,0.2*CD26)</f>
        <v>0</v>
      </c>
      <c r="CG26" s="27">
        <f>$A26</f>
        <v>0.42708333333333359</v>
      </c>
      <c r="CH26" s="38">
        <v>15</v>
      </c>
      <c r="CI26" s="39">
        <v>0</v>
      </c>
      <c r="CJ26" s="39">
        <v>0</v>
      </c>
      <c r="CK26" s="39">
        <v>0</v>
      </c>
      <c r="CL26" s="39">
        <v>2</v>
      </c>
      <c r="CM26" s="39">
        <v>0</v>
      </c>
      <c r="CN26" s="39">
        <v>0</v>
      </c>
      <c r="CO26" s="39">
        <v>0</v>
      </c>
      <c r="CP26" s="39">
        <v>1</v>
      </c>
      <c r="CQ26" s="39">
        <v>1</v>
      </c>
      <c r="CR26" s="40">
        <v>0</v>
      </c>
      <c r="CS26" s="41">
        <f>SUM(CH26:CR26)</f>
        <v>19</v>
      </c>
      <c r="CT26" s="41">
        <f>SUM(CH26,CI26,2.3*CJ26,2.3*CK26,2.3*CL26,2.3*CM26,2*CN26,2*CO26,CP26,0.4*CQ26,0.2*CR26)</f>
        <v>21</v>
      </c>
      <c r="CU26" s="27">
        <f>$A26</f>
        <v>0.42708333333333359</v>
      </c>
      <c r="CV26" s="38">
        <v>33</v>
      </c>
      <c r="CW26" s="39">
        <v>11</v>
      </c>
      <c r="CX26" s="39">
        <v>0</v>
      </c>
      <c r="CY26" s="39">
        <v>0</v>
      </c>
      <c r="CZ26" s="39">
        <v>0</v>
      </c>
      <c r="DA26" s="39">
        <v>0</v>
      </c>
      <c r="DB26" s="39">
        <v>0</v>
      </c>
      <c r="DC26" s="39">
        <v>0</v>
      </c>
      <c r="DD26" s="39">
        <v>3</v>
      </c>
      <c r="DE26" s="39">
        <v>1</v>
      </c>
      <c r="DF26" s="40">
        <v>3</v>
      </c>
      <c r="DG26" s="41">
        <f>SUM(CV26:DF26)</f>
        <v>51</v>
      </c>
      <c r="DH26" s="41">
        <f>SUM(CV26,CW26,2.3*CX26,2.3*CY26,2.3*CZ26,2.3*DA26,2*DB26,2*DC26,DD26,0.4*DE26,0.2*DF26)</f>
        <v>48</v>
      </c>
      <c r="DI26" s="27">
        <f>$A26</f>
        <v>0.42708333333333359</v>
      </c>
      <c r="DJ26" s="34">
        <v>0</v>
      </c>
      <c r="DK26" s="35">
        <v>0</v>
      </c>
      <c r="DL26" s="35">
        <v>0</v>
      </c>
      <c r="DM26" s="35">
        <v>0</v>
      </c>
      <c r="DN26" s="35">
        <v>0</v>
      </c>
      <c r="DO26" s="35">
        <v>0</v>
      </c>
      <c r="DP26" s="35">
        <v>0</v>
      </c>
      <c r="DQ26" s="35">
        <v>0</v>
      </c>
      <c r="DR26" s="35">
        <v>0</v>
      </c>
      <c r="DS26" s="35">
        <v>0</v>
      </c>
      <c r="DT26" s="36">
        <v>0</v>
      </c>
      <c r="DU26" s="37">
        <f>SUM(DJ26:DT26)</f>
        <v>0</v>
      </c>
      <c r="DV26" s="37">
        <f>SUM(DJ26,DK26,2.3*DL26,2.3*DM26,2.3*DN26,2.3*DO26,2*DP26,2*DQ26,DR26,0.4*DS26,0.2*DT26)</f>
        <v>0</v>
      </c>
      <c r="DW26" s="27">
        <f>$A26</f>
        <v>0.42708333333333359</v>
      </c>
      <c r="DX26" s="34"/>
      <c r="DY26" s="35"/>
      <c r="DZ26" s="35"/>
      <c r="EA26" s="35"/>
      <c r="EB26" s="35"/>
      <c r="EC26" s="35"/>
      <c r="ED26" s="35"/>
      <c r="EE26" s="35"/>
      <c r="EF26" s="35"/>
      <c r="EG26" s="35"/>
      <c r="EH26" s="36"/>
      <c r="EI26" s="37">
        <f>SUM(DX26:EH26)</f>
        <v>0</v>
      </c>
      <c r="EJ26" s="37">
        <f>SUM(DX26,DY26,2.3*DZ26,2.3*EA26,2.3*EB26,2.3*EC26,2*ED26,2*EE26,EF26,0.4*EG26,0.2*EH26)</f>
        <v>0</v>
      </c>
      <c r="EK26" s="27">
        <f>$A26</f>
        <v>0.42708333333333359</v>
      </c>
      <c r="EL26" s="34"/>
      <c r="EM26" s="35"/>
      <c r="EN26" s="35"/>
      <c r="EO26" s="35"/>
      <c r="EP26" s="35"/>
      <c r="EQ26" s="35"/>
      <c r="ER26" s="35"/>
      <c r="ES26" s="35"/>
      <c r="ET26" s="35"/>
      <c r="EU26" s="35"/>
      <c r="EV26" s="36"/>
      <c r="EW26" s="37">
        <f>SUM(EL26:EV26)</f>
        <v>0</v>
      </c>
      <c r="EX26" s="37">
        <f>SUM(EL26,EM26,2.3*EN26,2.3*EO26,2.3*EP26,2.3*EQ26,2*ER26,2*ES26,ET26,0.4*EU26,0.2*EV26)</f>
        <v>0</v>
      </c>
      <c r="EY26" s="27">
        <f>$A26</f>
        <v>0.42708333333333359</v>
      </c>
      <c r="EZ26" s="34"/>
      <c r="FA26" s="35"/>
      <c r="FB26" s="35"/>
      <c r="FC26" s="35"/>
      <c r="FD26" s="35"/>
      <c r="FE26" s="35"/>
      <c r="FF26" s="35"/>
      <c r="FG26" s="35"/>
      <c r="FH26" s="35"/>
      <c r="FI26" s="35"/>
      <c r="FJ26" s="36"/>
      <c r="FK26" s="37">
        <f>SUM(EZ26:FJ26)</f>
        <v>0</v>
      </c>
      <c r="FL26" s="37">
        <f>SUM(EZ26,FA26,2.3*FB26,2.3*FC26,2.3*FD26,2.3*FE26,2*FF26,2*FG26,FH26,0.4*FI26,0.2*FJ26)</f>
        <v>0</v>
      </c>
    </row>
    <row r="27" spans="1:168" ht="13.5" customHeight="1">
      <c r="A27" s="33">
        <f>A26+"00:15"</f>
        <v>0.43750000000000028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7">
        <f>SUM(B27:L27)</f>
        <v>0</v>
      </c>
      <c r="N27" s="37">
        <f>SUM(B27,C27,2.3*D27,2.3*E27,2.3*F27,2.3*G27,2*H27,2*I27,J27,0.4*K27,0.2*L27)</f>
        <v>0</v>
      </c>
      <c r="O27" s="27">
        <f>$A27</f>
        <v>0.43750000000000028</v>
      </c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37">
        <f>SUM(P27:Z27)</f>
        <v>0</v>
      </c>
      <c r="AB27" s="37">
        <f>SUM(P27,Q27,2.3*R27,2.3*S27,2.3*T27,2.3*U27,2*V27,2*W27,X27,0.4*Y27,0.2*Z27)</f>
        <v>0</v>
      </c>
      <c r="AC27" s="27">
        <f>$A27</f>
        <v>0.43750000000000028</v>
      </c>
      <c r="AD27" s="34"/>
      <c r="AE27" s="35"/>
      <c r="AF27" s="35"/>
      <c r="AG27" s="35"/>
      <c r="AH27" s="35"/>
      <c r="AI27" s="35"/>
      <c r="AJ27" s="35"/>
      <c r="AK27" s="35"/>
      <c r="AL27" s="35"/>
      <c r="AM27" s="35"/>
      <c r="AN27" s="36"/>
      <c r="AO27" s="37">
        <f>SUM(AD27:AN27)</f>
        <v>0</v>
      </c>
      <c r="AP27" s="37">
        <f>SUM(AD27,AE27,2.3*AF27,2.3*AG27,2.3*AH27,2.3*AI27,2*AJ27,2*AK27,AL27,0.4*AM27,0.2*AN27)</f>
        <v>0</v>
      </c>
      <c r="AQ27" s="27">
        <f>$A27</f>
        <v>0.43750000000000028</v>
      </c>
      <c r="AR27" s="38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40">
        <v>1</v>
      </c>
      <c r="BC27" s="41">
        <f>SUM(AR27:BB27)</f>
        <v>1</v>
      </c>
      <c r="BD27" s="41">
        <f>SUM(AR27,AS27,2.3*AT27,2.3*AU27,2.3*AV27,2.3*AW27,2*AX27,2*AY27,AZ27,0.4*BA27,0.2*BB27)</f>
        <v>0.2</v>
      </c>
      <c r="BE27" s="27">
        <f>$A27</f>
        <v>0.43750000000000028</v>
      </c>
      <c r="BF27" s="38">
        <v>11</v>
      </c>
      <c r="BG27" s="39">
        <v>3</v>
      </c>
      <c r="BH27" s="39">
        <v>2</v>
      </c>
      <c r="BI27" s="39">
        <v>0</v>
      </c>
      <c r="BJ27" s="39">
        <v>1</v>
      </c>
      <c r="BK27" s="39">
        <v>0</v>
      </c>
      <c r="BL27" s="39">
        <v>0</v>
      </c>
      <c r="BM27" s="39">
        <v>1</v>
      </c>
      <c r="BN27" s="39">
        <v>1</v>
      </c>
      <c r="BO27" s="39">
        <v>1</v>
      </c>
      <c r="BP27" s="40">
        <v>2</v>
      </c>
      <c r="BQ27" s="41">
        <f>SUM(BF27:BP27)</f>
        <v>22</v>
      </c>
      <c r="BR27" s="41">
        <f>SUM(BF27,BG27,2.3*BH27,2.3*BI27,2.3*BJ27,2.3*BK27,2*BL27,2*BM27,BN27,0.4*BO27,0.2*BP27)</f>
        <v>24.7</v>
      </c>
      <c r="BS27" s="27">
        <f>$A27</f>
        <v>0.43750000000000028</v>
      </c>
      <c r="BT27" s="34"/>
      <c r="BU27" s="35"/>
      <c r="BV27" s="35"/>
      <c r="BW27" s="35"/>
      <c r="BX27" s="35"/>
      <c r="BY27" s="35"/>
      <c r="BZ27" s="35"/>
      <c r="CA27" s="35"/>
      <c r="CB27" s="35"/>
      <c r="CC27" s="35"/>
      <c r="CD27" s="36"/>
      <c r="CE27" s="37">
        <f>SUM(BT27:CD27)</f>
        <v>0</v>
      </c>
      <c r="CF27" s="37">
        <f>SUM(BT27,BU27,2.3*BV27,2.3*BW27,2.3*BX27,2.3*BY27,2*BZ27,2*CA27,CB27,0.4*CC27,0.2*CD27)</f>
        <v>0</v>
      </c>
      <c r="CG27" s="27">
        <f>$A27</f>
        <v>0.43750000000000028</v>
      </c>
      <c r="CH27" s="38">
        <v>16</v>
      </c>
      <c r="CI27" s="39">
        <v>2</v>
      </c>
      <c r="CJ27" s="39">
        <v>1</v>
      </c>
      <c r="CK27" s="39">
        <v>1</v>
      </c>
      <c r="CL27" s="39">
        <v>1</v>
      </c>
      <c r="CM27" s="39">
        <v>0</v>
      </c>
      <c r="CN27" s="39">
        <v>0</v>
      </c>
      <c r="CO27" s="39">
        <v>0</v>
      </c>
      <c r="CP27" s="39">
        <v>0</v>
      </c>
      <c r="CQ27" s="39">
        <v>0</v>
      </c>
      <c r="CR27" s="40">
        <v>0</v>
      </c>
      <c r="CS27" s="41">
        <f>SUM(CH27:CR27)</f>
        <v>21</v>
      </c>
      <c r="CT27" s="41">
        <f>SUM(CH27,CI27,2.3*CJ27,2.3*CK27,2.3*CL27,2.3*CM27,2*CN27,2*CO27,CP27,0.4*CQ27,0.2*CR27)</f>
        <v>24.900000000000002</v>
      </c>
      <c r="CU27" s="27">
        <f>$A27</f>
        <v>0.43750000000000028</v>
      </c>
      <c r="CV27" s="38">
        <v>58</v>
      </c>
      <c r="CW27" s="39">
        <v>9</v>
      </c>
      <c r="CX27" s="39">
        <v>2</v>
      </c>
      <c r="CY27" s="39">
        <v>0</v>
      </c>
      <c r="CZ27" s="39">
        <v>0</v>
      </c>
      <c r="DA27" s="39">
        <v>0</v>
      </c>
      <c r="DB27" s="39">
        <v>0</v>
      </c>
      <c r="DC27" s="39">
        <v>0</v>
      </c>
      <c r="DD27" s="39">
        <v>4</v>
      </c>
      <c r="DE27" s="39">
        <v>0</v>
      </c>
      <c r="DF27" s="40">
        <v>3</v>
      </c>
      <c r="DG27" s="41">
        <f>SUM(CV27:DF27)</f>
        <v>76</v>
      </c>
      <c r="DH27" s="41">
        <f>SUM(CV27,CW27,2.3*CX27,2.3*CY27,2.3*CZ27,2.3*DA27,2*DB27,2*DC27,DD27,0.4*DE27,0.2*DF27)</f>
        <v>76.199999999999989</v>
      </c>
      <c r="DI27" s="27">
        <f>$A27</f>
        <v>0.43750000000000028</v>
      </c>
      <c r="DJ27" s="34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6">
        <v>0</v>
      </c>
      <c r="DU27" s="37">
        <f>SUM(DJ27:DT27)</f>
        <v>0</v>
      </c>
      <c r="DV27" s="37">
        <f>SUM(DJ27,DK27,2.3*DL27,2.3*DM27,2.3*DN27,2.3*DO27,2*DP27,2*DQ27,DR27,0.4*DS27,0.2*DT27)</f>
        <v>0</v>
      </c>
      <c r="DW27" s="27">
        <f>$A27</f>
        <v>0.43750000000000028</v>
      </c>
      <c r="DX27" s="34"/>
      <c r="DY27" s="35"/>
      <c r="DZ27" s="35"/>
      <c r="EA27" s="35"/>
      <c r="EB27" s="35"/>
      <c r="EC27" s="35"/>
      <c r="ED27" s="35"/>
      <c r="EE27" s="35"/>
      <c r="EF27" s="35"/>
      <c r="EG27" s="35"/>
      <c r="EH27" s="36"/>
      <c r="EI27" s="37">
        <f>SUM(DX27:EH27)</f>
        <v>0</v>
      </c>
      <c r="EJ27" s="37">
        <f>SUM(DX27,DY27,2.3*DZ27,2.3*EA27,2.3*EB27,2.3*EC27,2*ED27,2*EE27,EF27,0.4*EG27,0.2*EH27)</f>
        <v>0</v>
      </c>
      <c r="EK27" s="27">
        <f>$A27</f>
        <v>0.43750000000000028</v>
      </c>
      <c r="EL27" s="34"/>
      <c r="EM27" s="35"/>
      <c r="EN27" s="35"/>
      <c r="EO27" s="35"/>
      <c r="EP27" s="35"/>
      <c r="EQ27" s="35"/>
      <c r="ER27" s="35"/>
      <c r="ES27" s="35"/>
      <c r="ET27" s="35"/>
      <c r="EU27" s="35"/>
      <c r="EV27" s="36"/>
      <c r="EW27" s="37">
        <f>SUM(EL27:EV27)</f>
        <v>0</v>
      </c>
      <c r="EX27" s="37">
        <f>SUM(EL27,EM27,2.3*EN27,2.3*EO27,2.3*EP27,2.3*EQ27,2*ER27,2*ES27,ET27,0.4*EU27,0.2*EV27)</f>
        <v>0</v>
      </c>
      <c r="EY27" s="27">
        <f>$A27</f>
        <v>0.43750000000000028</v>
      </c>
      <c r="EZ27" s="34"/>
      <c r="FA27" s="35"/>
      <c r="FB27" s="35"/>
      <c r="FC27" s="35"/>
      <c r="FD27" s="35"/>
      <c r="FE27" s="35"/>
      <c r="FF27" s="35"/>
      <c r="FG27" s="35"/>
      <c r="FH27" s="35"/>
      <c r="FI27" s="35"/>
      <c r="FJ27" s="36"/>
      <c r="FK27" s="37">
        <f>SUM(EZ27:FJ27)</f>
        <v>0</v>
      </c>
      <c r="FL27" s="37">
        <f>SUM(EZ27,FA27,2.3*FB27,2.3*FC27,2.3*FD27,2.3*FE27,2*FF27,2*FG27,FH27,0.4*FI27,0.2*FJ27)</f>
        <v>0</v>
      </c>
    </row>
    <row r="28" spans="1:168" ht="13.5" customHeight="1">
      <c r="A28" s="42">
        <f>A27+"00:15"</f>
        <v>0.44791666666666696</v>
      </c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5"/>
      <c r="M28" s="46">
        <f>SUM(B28:L28)</f>
        <v>0</v>
      </c>
      <c r="N28" s="46">
        <f>SUM(B28,C28,2.3*D28,2.3*E28,2.3*F28,2.3*G28,2*H28,2*I28,J28,0.4*K28,0.2*L28)</f>
        <v>0</v>
      </c>
      <c r="O28" s="47">
        <f>$A28</f>
        <v>0.44791666666666696</v>
      </c>
      <c r="P28" s="43"/>
      <c r="Q28" s="44"/>
      <c r="R28" s="44"/>
      <c r="S28" s="44"/>
      <c r="T28" s="44"/>
      <c r="U28" s="44"/>
      <c r="V28" s="44"/>
      <c r="W28" s="44"/>
      <c r="X28" s="44"/>
      <c r="Y28" s="44"/>
      <c r="Z28" s="45"/>
      <c r="AA28" s="46">
        <f>SUM(P28:Z28)</f>
        <v>0</v>
      </c>
      <c r="AB28" s="46">
        <f>SUM(P28,Q28,2.3*R28,2.3*S28,2.3*T28,2.3*U28,2*V28,2*W28,X28,0.4*Y28,0.2*Z28)</f>
        <v>0</v>
      </c>
      <c r="AC28" s="47">
        <f>$A28</f>
        <v>0.44791666666666696</v>
      </c>
      <c r="AD28" s="43"/>
      <c r="AE28" s="44"/>
      <c r="AF28" s="44"/>
      <c r="AG28" s="44"/>
      <c r="AH28" s="44"/>
      <c r="AI28" s="44"/>
      <c r="AJ28" s="44"/>
      <c r="AK28" s="44"/>
      <c r="AL28" s="44"/>
      <c r="AM28" s="44"/>
      <c r="AN28" s="45"/>
      <c r="AO28" s="46">
        <f>SUM(AD28:AN28)</f>
        <v>0</v>
      </c>
      <c r="AP28" s="46">
        <f>SUM(AD28,AE28,2.3*AF28,2.3*AG28,2.3*AH28,2.3*AI28,2*AJ28,2*AK28,AL28,0.4*AM28,0.2*AN28)</f>
        <v>0</v>
      </c>
      <c r="AQ28" s="47">
        <f>$A28</f>
        <v>0.44791666666666696</v>
      </c>
      <c r="AR28" s="48">
        <v>1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50">
        <v>2</v>
      </c>
      <c r="BC28" s="51">
        <f>SUM(AR28:BB28)</f>
        <v>3</v>
      </c>
      <c r="BD28" s="51">
        <f>SUM(AR28,AS28,2.3*AT28,2.3*AU28,2.3*AV28,2.3*AW28,2*AX28,2*AY28,AZ28,0.4*BA28,0.2*BB28)</f>
        <v>1.4</v>
      </c>
      <c r="BE28" s="47">
        <f>$A28</f>
        <v>0.44791666666666696</v>
      </c>
      <c r="BF28" s="48">
        <v>28</v>
      </c>
      <c r="BG28" s="49">
        <v>1</v>
      </c>
      <c r="BH28" s="49">
        <v>2</v>
      </c>
      <c r="BI28" s="49">
        <v>1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50">
        <v>1</v>
      </c>
      <c r="BQ28" s="51">
        <f>SUM(BF28:BP28)</f>
        <v>33</v>
      </c>
      <c r="BR28" s="51">
        <f>SUM(BF28,BG28,2.3*BH28,2.3*BI28,2.3*BJ28,2.3*BK28,2*BL28,2*BM28,BN28,0.4*BO28,0.2*BP28)</f>
        <v>36.1</v>
      </c>
      <c r="BS28" s="47">
        <f>$A28</f>
        <v>0.44791666666666696</v>
      </c>
      <c r="BT28" s="43"/>
      <c r="BU28" s="44"/>
      <c r="BV28" s="44"/>
      <c r="BW28" s="44"/>
      <c r="BX28" s="44"/>
      <c r="BY28" s="44"/>
      <c r="BZ28" s="44"/>
      <c r="CA28" s="44"/>
      <c r="CB28" s="44"/>
      <c r="CC28" s="44"/>
      <c r="CD28" s="45"/>
      <c r="CE28" s="46">
        <f>SUM(BT28:CD28)</f>
        <v>0</v>
      </c>
      <c r="CF28" s="46">
        <f>SUM(BT28,BU28,2.3*BV28,2.3*BW28,2.3*BX28,2.3*BY28,2*BZ28,2*CA28,CB28,0.4*CC28,0.2*CD28)</f>
        <v>0</v>
      </c>
      <c r="CG28" s="47">
        <f>$A28</f>
        <v>0.44791666666666696</v>
      </c>
      <c r="CH28" s="48">
        <v>14</v>
      </c>
      <c r="CI28" s="49">
        <v>4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2</v>
      </c>
      <c r="CQ28" s="49">
        <v>0</v>
      </c>
      <c r="CR28" s="50">
        <v>0</v>
      </c>
      <c r="CS28" s="51">
        <f>SUM(CH28:CR28)</f>
        <v>20</v>
      </c>
      <c r="CT28" s="51">
        <f>SUM(CH28,CI28,2.3*CJ28,2.3*CK28,2.3*CL28,2.3*CM28,2*CN28,2*CO28,CP28,0.4*CQ28,0.2*CR28)</f>
        <v>20</v>
      </c>
      <c r="CU28" s="47">
        <f>$A28</f>
        <v>0.44791666666666696</v>
      </c>
      <c r="CV28" s="48">
        <v>48</v>
      </c>
      <c r="CW28" s="49">
        <v>5</v>
      </c>
      <c r="CX28" s="49">
        <v>1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4</v>
      </c>
      <c r="DE28" s="49">
        <v>2</v>
      </c>
      <c r="DF28" s="50">
        <v>1</v>
      </c>
      <c r="DG28" s="51">
        <f>SUM(CV28:DF28)</f>
        <v>61</v>
      </c>
      <c r="DH28" s="51">
        <f>SUM(CV28,CW28,2.3*CX28,2.3*CY28,2.3*CZ28,2.3*DA28,2*DB28,2*DC28,DD28,0.4*DE28,0.2*DF28)</f>
        <v>60.3</v>
      </c>
      <c r="DI28" s="47">
        <f>$A28</f>
        <v>0.44791666666666696</v>
      </c>
      <c r="DJ28" s="43">
        <v>0</v>
      </c>
      <c r="DK28" s="44">
        <v>0</v>
      </c>
      <c r="DL28" s="44">
        <v>0</v>
      </c>
      <c r="DM28" s="44">
        <v>0</v>
      </c>
      <c r="DN28" s="44">
        <v>0</v>
      </c>
      <c r="DO28" s="44">
        <v>0</v>
      </c>
      <c r="DP28" s="44">
        <v>0</v>
      </c>
      <c r="DQ28" s="44">
        <v>0</v>
      </c>
      <c r="DR28" s="44">
        <v>0</v>
      </c>
      <c r="DS28" s="44">
        <v>0</v>
      </c>
      <c r="DT28" s="45">
        <v>0</v>
      </c>
      <c r="DU28" s="46">
        <f>SUM(DJ28:DT28)</f>
        <v>0</v>
      </c>
      <c r="DV28" s="46">
        <f>SUM(DJ28,DK28,2.3*DL28,2.3*DM28,2.3*DN28,2.3*DO28,2*DP28,2*DQ28,DR28,0.4*DS28,0.2*DT28)</f>
        <v>0</v>
      </c>
      <c r="DW28" s="47">
        <f>$A28</f>
        <v>0.44791666666666696</v>
      </c>
      <c r="DX28" s="43"/>
      <c r="DY28" s="44"/>
      <c r="DZ28" s="44"/>
      <c r="EA28" s="44"/>
      <c r="EB28" s="44"/>
      <c r="EC28" s="44"/>
      <c r="ED28" s="44"/>
      <c r="EE28" s="44"/>
      <c r="EF28" s="44"/>
      <c r="EG28" s="44"/>
      <c r="EH28" s="45"/>
      <c r="EI28" s="46">
        <f>SUM(DX28:EH28)</f>
        <v>0</v>
      </c>
      <c r="EJ28" s="46">
        <f>SUM(DX28,DY28,2.3*DZ28,2.3*EA28,2.3*EB28,2.3*EC28,2*ED28,2*EE28,EF28,0.4*EG28,0.2*EH28)</f>
        <v>0</v>
      </c>
      <c r="EK28" s="47">
        <f>$A28</f>
        <v>0.44791666666666696</v>
      </c>
      <c r="EL28" s="43"/>
      <c r="EM28" s="44"/>
      <c r="EN28" s="44"/>
      <c r="EO28" s="44"/>
      <c r="EP28" s="44"/>
      <c r="EQ28" s="44"/>
      <c r="ER28" s="44"/>
      <c r="ES28" s="44"/>
      <c r="ET28" s="44"/>
      <c r="EU28" s="44"/>
      <c r="EV28" s="45"/>
      <c r="EW28" s="46">
        <f>SUM(EL28:EV28)</f>
        <v>0</v>
      </c>
      <c r="EX28" s="46">
        <f>SUM(EL28,EM28,2.3*EN28,2.3*EO28,2.3*EP28,2.3*EQ28,2*ER28,2*ES28,ET28,0.4*EU28,0.2*EV28)</f>
        <v>0</v>
      </c>
      <c r="EY28" s="47">
        <f>$A28</f>
        <v>0.44791666666666696</v>
      </c>
      <c r="EZ28" s="43"/>
      <c r="FA28" s="44"/>
      <c r="FB28" s="44"/>
      <c r="FC28" s="44"/>
      <c r="FD28" s="44"/>
      <c r="FE28" s="44"/>
      <c r="FF28" s="44"/>
      <c r="FG28" s="44"/>
      <c r="FH28" s="44"/>
      <c r="FI28" s="44"/>
      <c r="FJ28" s="45"/>
      <c r="FK28" s="46">
        <f>SUM(EZ28:FJ28)</f>
        <v>0</v>
      </c>
      <c r="FL28" s="46">
        <f>SUM(EZ28,FA28,2.3*FB28,2.3*FC28,2.3*FD28,2.3*FE28,2*FF28,2*FG28,FH28,0.4*FI28,0.2*FJ28)</f>
        <v>0</v>
      </c>
    </row>
    <row r="29" spans="1:168" s="61" customFormat="1" ht="12" customHeight="1">
      <c r="A29" s="52" t="s">
        <v>20</v>
      </c>
      <c r="B29" s="53">
        <f t="shared" ref="B29:N29" si="48">SUM(B25:B28)</f>
        <v>0</v>
      </c>
      <c r="C29" s="54">
        <f t="shared" si="48"/>
        <v>0</v>
      </c>
      <c r="D29" s="54">
        <f t="shared" si="48"/>
        <v>0</v>
      </c>
      <c r="E29" s="54">
        <f t="shared" si="48"/>
        <v>0</v>
      </c>
      <c r="F29" s="54">
        <f t="shared" si="48"/>
        <v>0</v>
      </c>
      <c r="G29" s="54">
        <f t="shared" si="48"/>
        <v>0</v>
      </c>
      <c r="H29" s="54">
        <f t="shared" si="48"/>
        <v>0</v>
      </c>
      <c r="I29" s="54">
        <f t="shared" si="48"/>
        <v>0</v>
      </c>
      <c r="J29" s="54">
        <f t="shared" si="48"/>
        <v>0</v>
      </c>
      <c r="K29" s="54">
        <f t="shared" si="48"/>
        <v>0</v>
      </c>
      <c r="L29" s="55">
        <f t="shared" si="48"/>
        <v>0</v>
      </c>
      <c r="M29" s="56">
        <f t="shared" si="48"/>
        <v>0</v>
      </c>
      <c r="N29" s="56">
        <f t="shared" si="48"/>
        <v>0</v>
      </c>
      <c r="O29" s="52" t="s">
        <v>20</v>
      </c>
      <c r="P29" s="53">
        <f t="shared" ref="P29:AB29" si="49">SUM(P25:P28)</f>
        <v>0</v>
      </c>
      <c r="Q29" s="54">
        <f t="shared" si="49"/>
        <v>0</v>
      </c>
      <c r="R29" s="54">
        <f t="shared" si="49"/>
        <v>0</v>
      </c>
      <c r="S29" s="54">
        <f t="shared" si="49"/>
        <v>0</v>
      </c>
      <c r="T29" s="54">
        <f t="shared" si="49"/>
        <v>0</v>
      </c>
      <c r="U29" s="54">
        <f t="shared" si="49"/>
        <v>0</v>
      </c>
      <c r="V29" s="54">
        <f t="shared" si="49"/>
        <v>0</v>
      </c>
      <c r="W29" s="54">
        <f t="shared" si="49"/>
        <v>0</v>
      </c>
      <c r="X29" s="54">
        <f t="shared" si="49"/>
        <v>0</v>
      </c>
      <c r="Y29" s="54">
        <f t="shared" si="49"/>
        <v>0</v>
      </c>
      <c r="Z29" s="55">
        <f t="shared" si="49"/>
        <v>0</v>
      </c>
      <c r="AA29" s="56">
        <f t="shared" si="49"/>
        <v>0</v>
      </c>
      <c r="AB29" s="56">
        <f t="shared" si="49"/>
        <v>0</v>
      </c>
      <c r="AC29" s="52" t="s">
        <v>20</v>
      </c>
      <c r="AD29" s="53">
        <f t="shared" ref="AD29:AP29" si="50">SUM(AD25:AD28)</f>
        <v>0</v>
      </c>
      <c r="AE29" s="54">
        <f t="shared" si="50"/>
        <v>0</v>
      </c>
      <c r="AF29" s="54">
        <f t="shared" si="50"/>
        <v>0</v>
      </c>
      <c r="AG29" s="54">
        <f t="shared" si="50"/>
        <v>0</v>
      </c>
      <c r="AH29" s="54">
        <f t="shared" si="50"/>
        <v>0</v>
      </c>
      <c r="AI29" s="54">
        <f t="shared" si="50"/>
        <v>0</v>
      </c>
      <c r="AJ29" s="54">
        <f t="shared" si="50"/>
        <v>0</v>
      </c>
      <c r="AK29" s="54">
        <f t="shared" si="50"/>
        <v>0</v>
      </c>
      <c r="AL29" s="54">
        <f t="shared" si="50"/>
        <v>0</v>
      </c>
      <c r="AM29" s="54">
        <f t="shared" si="50"/>
        <v>0</v>
      </c>
      <c r="AN29" s="55">
        <f t="shared" si="50"/>
        <v>0</v>
      </c>
      <c r="AO29" s="56">
        <f t="shared" si="50"/>
        <v>0</v>
      </c>
      <c r="AP29" s="56">
        <f t="shared" si="50"/>
        <v>0</v>
      </c>
      <c r="AQ29" s="52" t="s">
        <v>20</v>
      </c>
      <c r="AR29" s="57">
        <f t="shared" ref="AR29:BD29" si="51">SUM(AR25:AR28)</f>
        <v>2</v>
      </c>
      <c r="AS29" s="58">
        <f t="shared" si="51"/>
        <v>0</v>
      </c>
      <c r="AT29" s="58">
        <f t="shared" si="51"/>
        <v>0</v>
      </c>
      <c r="AU29" s="58">
        <f t="shared" si="51"/>
        <v>0</v>
      </c>
      <c r="AV29" s="58">
        <f t="shared" si="51"/>
        <v>0</v>
      </c>
      <c r="AW29" s="58">
        <f t="shared" si="51"/>
        <v>0</v>
      </c>
      <c r="AX29" s="58">
        <f t="shared" si="51"/>
        <v>0</v>
      </c>
      <c r="AY29" s="58">
        <f t="shared" si="51"/>
        <v>0</v>
      </c>
      <c r="AZ29" s="58">
        <f t="shared" si="51"/>
        <v>0</v>
      </c>
      <c r="BA29" s="58">
        <f t="shared" si="51"/>
        <v>0</v>
      </c>
      <c r="BB29" s="59">
        <f t="shared" si="51"/>
        <v>6</v>
      </c>
      <c r="BC29" s="60">
        <f t="shared" si="51"/>
        <v>8</v>
      </c>
      <c r="BD29" s="60">
        <f t="shared" si="51"/>
        <v>3.2</v>
      </c>
      <c r="BE29" s="52" t="s">
        <v>20</v>
      </c>
      <c r="BF29" s="57">
        <f t="shared" ref="BF29:BR29" si="52">SUM(BF25:BF28)</f>
        <v>76</v>
      </c>
      <c r="BG29" s="58">
        <f t="shared" si="52"/>
        <v>11</v>
      </c>
      <c r="BH29" s="58">
        <f t="shared" si="52"/>
        <v>6</v>
      </c>
      <c r="BI29" s="58">
        <f t="shared" si="52"/>
        <v>1</v>
      </c>
      <c r="BJ29" s="58">
        <f t="shared" si="52"/>
        <v>1</v>
      </c>
      <c r="BK29" s="58">
        <f t="shared" si="52"/>
        <v>1</v>
      </c>
      <c r="BL29" s="58">
        <f t="shared" si="52"/>
        <v>1</v>
      </c>
      <c r="BM29" s="58">
        <f t="shared" si="52"/>
        <v>1</v>
      </c>
      <c r="BN29" s="58">
        <f t="shared" si="52"/>
        <v>2</v>
      </c>
      <c r="BO29" s="58">
        <f t="shared" si="52"/>
        <v>1</v>
      </c>
      <c r="BP29" s="59">
        <f t="shared" si="52"/>
        <v>5</v>
      </c>
      <c r="BQ29" s="60">
        <f t="shared" si="52"/>
        <v>106</v>
      </c>
      <c r="BR29" s="60">
        <f t="shared" si="52"/>
        <v>115.1</v>
      </c>
      <c r="BS29" s="52" t="s">
        <v>20</v>
      </c>
      <c r="BT29" s="53">
        <f t="shared" ref="BT29:CF29" si="53">SUM(BT25:BT28)</f>
        <v>0</v>
      </c>
      <c r="BU29" s="54">
        <f t="shared" si="53"/>
        <v>0</v>
      </c>
      <c r="BV29" s="54">
        <f t="shared" si="53"/>
        <v>0</v>
      </c>
      <c r="BW29" s="54">
        <f t="shared" si="53"/>
        <v>0</v>
      </c>
      <c r="BX29" s="54">
        <f t="shared" si="53"/>
        <v>0</v>
      </c>
      <c r="BY29" s="54">
        <f t="shared" si="53"/>
        <v>0</v>
      </c>
      <c r="BZ29" s="54">
        <f t="shared" si="53"/>
        <v>0</v>
      </c>
      <c r="CA29" s="54">
        <f t="shared" si="53"/>
        <v>0</v>
      </c>
      <c r="CB29" s="54">
        <f t="shared" si="53"/>
        <v>0</v>
      </c>
      <c r="CC29" s="54">
        <f t="shared" si="53"/>
        <v>0</v>
      </c>
      <c r="CD29" s="55">
        <f t="shared" si="53"/>
        <v>0</v>
      </c>
      <c r="CE29" s="56">
        <f t="shared" si="53"/>
        <v>0</v>
      </c>
      <c r="CF29" s="56">
        <f t="shared" si="53"/>
        <v>0</v>
      </c>
      <c r="CG29" s="52" t="s">
        <v>20</v>
      </c>
      <c r="CH29" s="57">
        <f t="shared" ref="CH29:CT29" si="54">SUM(CH25:CH28)</f>
        <v>56</v>
      </c>
      <c r="CI29" s="58">
        <f t="shared" si="54"/>
        <v>9</v>
      </c>
      <c r="CJ29" s="58">
        <f t="shared" si="54"/>
        <v>2</v>
      </c>
      <c r="CK29" s="58">
        <f t="shared" si="54"/>
        <v>2</v>
      </c>
      <c r="CL29" s="58">
        <f t="shared" si="54"/>
        <v>5</v>
      </c>
      <c r="CM29" s="58">
        <f t="shared" si="54"/>
        <v>0</v>
      </c>
      <c r="CN29" s="58">
        <f t="shared" si="54"/>
        <v>0</v>
      </c>
      <c r="CO29" s="58">
        <f t="shared" si="54"/>
        <v>0</v>
      </c>
      <c r="CP29" s="58">
        <f t="shared" si="54"/>
        <v>4</v>
      </c>
      <c r="CQ29" s="58">
        <f t="shared" si="54"/>
        <v>1</v>
      </c>
      <c r="CR29" s="59">
        <f t="shared" si="54"/>
        <v>0</v>
      </c>
      <c r="CS29" s="60">
        <f t="shared" si="54"/>
        <v>79</v>
      </c>
      <c r="CT29" s="60">
        <f t="shared" si="54"/>
        <v>90.100000000000009</v>
      </c>
      <c r="CU29" s="52" t="s">
        <v>20</v>
      </c>
      <c r="CV29" s="57">
        <f t="shared" ref="CV29:DH29" si="55">SUM(CV25:CV28)</f>
        <v>183</v>
      </c>
      <c r="CW29" s="58">
        <f t="shared" si="55"/>
        <v>35</v>
      </c>
      <c r="CX29" s="58">
        <f t="shared" si="55"/>
        <v>3</v>
      </c>
      <c r="CY29" s="58">
        <f t="shared" si="55"/>
        <v>0</v>
      </c>
      <c r="CZ29" s="58">
        <f t="shared" si="55"/>
        <v>0</v>
      </c>
      <c r="DA29" s="58">
        <f t="shared" si="55"/>
        <v>0</v>
      </c>
      <c r="DB29" s="58">
        <f t="shared" si="55"/>
        <v>0</v>
      </c>
      <c r="DC29" s="58">
        <f t="shared" si="55"/>
        <v>0</v>
      </c>
      <c r="DD29" s="58">
        <f t="shared" si="55"/>
        <v>16</v>
      </c>
      <c r="DE29" s="58">
        <f t="shared" si="55"/>
        <v>3</v>
      </c>
      <c r="DF29" s="59">
        <f t="shared" si="55"/>
        <v>7</v>
      </c>
      <c r="DG29" s="60">
        <f t="shared" si="55"/>
        <v>247</v>
      </c>
      <c r="DH29" s="60">
        <f t="shared" si="55"/>
        <v>243.5</v>
      </c>
      <c r="DI29" s="52" t="s">
        <v>20</v>
      </c>
      <c r="DJ29" s="53">
        <f t="shared" ref="DJ29:DV29" si="56">SUM(DJ25:DJ28)</f>
        <v>0</v>
      </c>
      <c r="DK29" s="54">
        <f t="shared" si="56"/>
        <v>0</v>
      </c>
      <c r="DL29" s="54">
        <f t="shared" si="56"/>
        <v>0</v>
      </c>
      <c r="DM29" s="54">
        <f t="shared" si="56"/>
        <v>0</v>
      </c>
      <c r="DN29" s="54">
        <f t="shared" si="56"/>
        <v>0</v>
      </c>
      <c r="DO29" s="54">
        <f t="shared" si="56"/>
        <v>0</v>
      </c>
      <c r="DP29" s="54">
        <f t="shared" si="56"/>
        <v>0</v>
      </c>
      <c r="DQ29" s="54">
        <f t="shared" si="56"/>
        <v>0</v>
      </c>
      <c r="DR29" s="54">
        <f t="shared" si="56"/>
        <v>0</v>
      </c>
      <c r="DS29" s="54">
        <f t="shared" si="56"/>
        <v>0</v>
      </c>
      <c r="DT29" s="55">
        <f t="shared" si="56"/>
        <v>0</v>
      </c>
      <c r="DU29" s="56">
        <f t="shared" si="56"/>
        <v>0</v>
      </c>
      <c r="DV29" s="56">
        <f t="shared" si="56"/>
        <v>0</v>
      </c>
      <c r="DW29" s="52" t="s">
        <v>20</v>
      </c>
      <c r="DX29" s="53">
        <f t="shared" ref="DX29:EJ29" si="57">SUM(DX25:DX28)</f>
        <v>0</v>
      </c>
      <c r="DY29" s="54">
        <f t="shared" si="57"/>
        <v>0</v>
      </c>
      <c r="DZ29" s="54">
        <f t="shared" si="57"/>
        <v>0</v>
      </c>
      <c r="EA29" s="54">
        <f t="shared" si="57"/>
        <v>0</v>
      </c>
      <c r="EB29" s="54">
        <f t="shared" si="57"/>
        <v>0</v>
      </c>
      <c r="EC29" s="54">
        <f t="shared" si="57"/>
        <v>0</v>
      </c>
      <c r="ED29" s="54">
        <f t="shared" si="57"/>
        <v>0</v>
      </c>
      <c r="EE29" s="54">
        <f t="shared" si="57"/>
        <v>0</v>
      </c>
      <c r="EF29" s="54">
        <f t="shared" si="57"/>
        <v>0</v>
      </c>
      <c r="EG29" s="54">
        <f t="shared" si="57"/>
        <v>0</v>
      </c>
      <c r="EH29" s="55">
        <f t="shared" si="57"/>
        <v>0</v>
      </c>
      <c r="EI29" s="56">
        <f t="shared" si="57"/>
        <v>0</v>
      </c>
      <c r="EJ29" s="56">
        <f t="shared" si="57"/>
        <v>0</v>
      </c>
      <c r="EK29" s="52" t="s">
        <v>20</v>
      </c>
      <c r="EL29" s="53">
        <f t="shared" ref="EL29:EX29" si="58">SUM(EL25:EL28)</f>
        <v>0</v>
      </c>
      <c r="EM29" s="54">
        <f t="shared" si="58"/>
        <v>0</v>
      </c>
      <c r="EN29" s="54">
        <f t="shared" si="58"/>
        <v>0</v>
      </c>
      <c r="EO29" s="54">
        <f t="shared" si="58"/>
        <v>0</v>
      </c>
      <c r="EP29" s="54">
        <f t="shared" si="58"/>
        <v>0</v>
      </c>
      <c r="EQ29" s="54">
        <f t="shared" si="58"/>
        <v>0</v>
      </c>
      <c r="ER29" s="54">
        <f t="shared" si="58"/>
        <v>0</v>
      </c>
      <c r="ES29" s="54">
        <f t="shared" si="58"/>
        <v>0</v>
      </c>
      <c r="ET29" s="54">
        <f t="shared" si="58"/>
        <v>0</v>
      </c>
      <c r="EU29" s="54">
        <f t="shared" si="58"/>
        <v>0</v>
      </c>
      <c r="EV29" s="55">
        <f t="shared" si="58"/>
        <v>0</v>
      </c>
      <c r="EW29" s="56">
        <f t="shared" si="58"/>
        <v>0</v>
      </c>
      <c r="EX29" s="56">
        <f t="shared" si="58"/>
        <v>0</v>
      </c>
      <c r="EY29" s="52" t="s">
        <v>20</v>
      </c>
      <c r="EZ29" s="53">
        <f t="shared" ref="EZ29:FL29" si="59">SUM(EZ25:EZ28)</f>
        <v>0</v>
      </c>
      <c r="FA29" s="54">
        <f t="shared" si="59"/>
        <v>0</v>
      </c>
      <c r="FB29" s="54">
        <f t="shared" si="59"/>
        <v>0</v>
      </c>
      <c r="FC29" s="54">
        <f t="shared" si="59"/>
        <v>0</v>
      </c>
      <c r="FD29" s="54">
        <f t="shared" si="59"/>
        <v>0</v>
      </c>
      <c r="FE29" s="54">
        <f t="shared" si="59"/>
        <v>0</v>
      </c>
      <c r="FF29" s="54">
        <f t="shared" si="59"/>
        <v>0</v>
      </c>
      <c r="FG29" s="54">
        <f t="shared" si="59"/>
        <v>0</v>
      </c>
      <c r="FH29" s="54">
        <f t="shared" si="59"/>
        <v>0</v>
      </c>
      <c r="FI29" s="54">
        <f t="shared" si="59"/>
        <v>0</v>
      </c>
      <c r="FJ29" s="55">
        <f t="shared" si="59"/>
        <v>0</v>
      </c>
      <c r="FK29" s="56">
        <f t="shared" si="59"/>
        <v>0</v>
      </c>
      <c r="FL29" s="56">
        <f t="shared" si="59"/>
        <v>0</v>
      </c>
    </row>
    <row r="30" spans="1:168" ht="13.5" customHeight="1">
      <c r="A30" s="27">
        <f>A28+"00:15"</f>
        <v>0.45833333333333365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6">
        <f>SUM(B30:L30)</f>
        <v>0</v>
      </c>
      <c r="N30" s="26">
        <f>SUM(B30,C30,2.3*D30,2.3*E30,2.3*F30,2.3*G30,2*H30,2*I30,J30,0.4*K30,0.2*L30)</f>
        <v>0</v>
      </c>
      <c r="O30" s="27">
        <f>$A30</f>
        <v>0.45833333333333365</v>
      </c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6">
        <f>SUM(P30:Z30)</f>
        <v>0</v>
      </c>
      <c r="AB30" s="26">
        <f>SUM(P30,Q30,2.3*R30,2.3*S30,2.3*T30,2.3*U30,2*V30,2*W30,X30,0.4*Y30,0.2*Z30)</f>
        <v>0</v>
      </c>
      <c r="AC30" s="27">
        <f>$A30</f>
        <v>0.45833333333333365</v>
      </c>
      <c r="AD30" s="23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26">
        <f>SUM(AD30:AN30)</f>
        <v>0</v>
      </c>
      <c r="AP30" s="26">
        <f>SUM(AD30,AE30,2.3*AF30,2.3*AG30,2.3*AH30,2.3*AI30,2*AJ30,2*AK30,AL30,0.4*AM30,0.2*AN30)</f>
        <v>0</v>
      </c>
      <c r="AQ30" s="27">
        <f>$A30</f>
        <v>0.45833333333333365</v>
      </c>
      <c r="AR30" s="28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30">
        <v>0</v>
      </c>
      <c r="BC30" s="31">
        <f>SUM(AR30:BB30)</f>
        <v>0</v>
      </c>
      <c r="BD30" s="31">
        <f>SUM(AR30,AS30,2.3*AT30,2.3*AU30,2.3*AV30,2.3*AW30,2*AX30,2*AY30,AZ30,0.4*BA30,0.2*BB30)</f>
        <v>0</v>
      </c>
      <c r="BE30" s="27">
        <f>$A30</f>
        <v>0.45833333333333365</v>
      </c>
      <c r="BF30" s="28">
        <v>14</v>
      </c>
      <c r="BG30" s="29">
        <v>0</v>
      </c>
      <c r="BH30" s="29">
        <v>2</v>
      </c>
      <c r="BI30" s="29">
        <v>0</v>
      </c>
      <c r="BJ30" s="29">
        <v>1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30">
        <v>5</v>
      </c>
      <c r="BQ30" s="31">
        <f>SUM(BF30:BP30)</f>
        <v>22</v>
      </c>
      <c r="BR30" s="31">
        <f>SUM(BF30,BG30,2.3*BH30,2.3*BI30,2.3*BJ30,2.3*BK30,2*BL30,2*BM30,BN30,0.4*BO30,0.2*BP30)</f>
        <v>21.900000000000002</v>
      </c>
      <c r="BS30" s="27">
        <f>$A30</f>
        <v>0.45833333333333365</v>
      </c>
      <c r="BT30" s="23"/>
      <c r="BU30" s="24"/>
      <c r="BV30" s="24"/>
      <c r="BW30" s="24"/>
      <c r="BX30" s="24"/>
      <c r="BY30" s="24"/>
      <c r="BZ30" s="24"/>
      <c r="CA30" s="24"/>
      <c r="CB30" s="24"/>
      <c r="CC30" s="24"/>
      <c r="CD30" s="25"/>
      <c r="CE30" s="26">
        <f>SUM(BT30:CD30)</f>
        <v>0</v>
      </c>
      <c r="CF30" s="26">
        <f>SUM(BT30,BU30,2.3*BV30,2.3*BW30,2.3*BX30,2.3*BY30,2*BZ30,2*CA30,CB30,0.4*CC30,0.2*CD30)</f>
        <v>0</v>
      </c>
      <c r="CG30" s="27">
        <f>$A30</f>
        <v>0.45833333333333365</v>
      </c>
      <c r="CH30" s="28">
        <v>12</v>
      </c>
      <c r="CI30" s="29">
        <v>3</v>
      </c>
      <c r="CJ30" s="29">
        <v>2</v>
      </c>
      <c r="CK30" s="29">
        <v>0</v>
      </c>
      <c r="CL30" s="29">
        <v>1</v>
      </c>
      <c r="CM30" s="29">
        <v>0</v>
      </c>
      <c r="CN30" s="29">
        <v>0</v>
      </c>
      <c r="CO30" s="29">
        <v>0</v>
      </c>
      <c r="CP30" s="29">
        <v>1</v>
      </c>
      <c r="CQ30" s="29">
        <v>0</v>
      </c>
      <c r="CR30" s="30">
        <v>1</v>
      </c>
      <c r="CS30" s="31">
        <f>SUM(CH30:CR30)</f>
        <v>20</v>
      </c>
      <c r="CT30" s="31">
        <f>SUM(CH30,CI30,2.3*CJ30,2.3*CK30,2.3*CL30,2.3*CM30,2*CN30,2*CO30,CP30,0.4*CQ30,0.2*CR30)</f>
        <v>23.1</v>
      </c>
      <c r="CU30" s="27">
        <f>$A30</f>
        <v>0.45833333333333365</v>
      </c>
      <c r="CV30" s="28">
        <v>44</v>
      </c>
      <c r="CW30" s="29">
        <v>6</v>
      </c>
      <c r="CX30" s="29">
        <v>4</v>
      </c>
      <c r="CY30" s="29">
        <v>0</v>
      </c>
      <c r="CZ30" s="29">
        <v>0</v>
      </c>
      <c r="DA30" s="29">
        <v>0</v>
      </c>
      <c r="DB30" s="29">
        <v>0</v>
      </c>
      <c r="DC30" s="29">
        <v>0</v>
      </c>
      <c r="DD30" s="29">
        <v>3</v>
      </c>
      <c r="DE30" s="29">
        <v>2</v>
      </c>
      <c r="DF30" s="30">
        <v>3</v>
      </c>
      <c r="DG30" s="31">
        <f>SUM(CV30:DF30)</f>
        <v>62</v>
      </c>
      <c r="DH30" s="31">
        <f>SUM(CV30,CW30,2.3*CX30,2.3*CY30,2.3*CZ30,2.3*DA30,2*DB30,2*DC30,DD30,0.4*DE30,0.2*DF30)</f>
        <v>63.6</v>
      </c>
      <c r="DI30" s="27">
        <f>$A30</f>
        <v>0.45833333333333365</v>
      </c>
      <c r="DJ30" s="23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5">
        <v>0</v>
      </c>
      <c r="DU30" s="26">
        <f>SUM(DJ30:DT30)</f>
        <v>0</v>
      </c>
      <c r="DV30" s="26">
        <f>SUM(DJ30,DK30,2.3*DL30,2.3*DM30,2.3*DN30,2.3*DO30,2*DP30,2*DQ30,DR30,0.4*DS30,0.2*DT30)</f>
        <v>0</v>
      </c>
      <c r="DW30" s="27">
        <f>$A30</f>
        <v>0.45833333333333365</v>
      </c>
      <c r="DX30" s="23"/>
      <c r="DY30" s="24"/>
      <c r="DZ30" s="24"/>
      <c r="EA30" s="24"/>
      <c r="EB30" s="24"/>
      <c r="EC30" s="24"/>
      <c r="ED30" s="24"/>
      <c r="EE30" s="24"/>
      <c r="EF30" s="24"/>
      <c r="EG30" s="24"/>
      <c r="EH30" s="25"/>
      <c r="EI30" s="26">
        <f>SUM(DX30:EH30)</f>
        <v>0</v>
      </c>
      <c r="EJ30" s="26">
        <f>SUM(DX30,DY30,2.3*DZ30,2.3*EA30,2.3*EB30,2.3*EC30,2*ED30,2*EE30,EF30,0.4*EG30,0.2*EH30)</f>
        <v>0</v>
      </c>
      <c r="EK30" s="27">
        <f>$A30</f>
        <v>0.45833333333333365</v>
      </c>
      <c r="EL30" s="23"/>
      <c r="EM30" s="24"/>
      <c r="EN30" s="24"/>
      <c r="EO30" s="24"/>
      <c r="EP30" s="24"/>
      <c r="EQ30" s="24"/>
      <c r="ER30" s="24"/>
      <c r="ES30" s="24"/>
      <c r="ET30" s="24"/>
      <c r="EU30" s="24"/>
      <c r="EV30" s="25"/>
      <c r="EW30" s="26">
        <f>SUM(EL30:EV30)</f>
        <v>0</v>
      </c>
      <c r="EX30" s="26">
        <f>SUM(EL30,EM30,2.3*EN30,2.3*EO30,2.3*EP30,2.3*EQ30,2*ER30,2*ES30,ET30,0.4*EU30,0.2*EV30)</f>
        <v>0</v>
      </c>
      <c r="EY30" s="27">
        <f>$A30</f>
        <v>0.45833333333333365</v>
      </c>
      <c r="EZ30" s="23"/>
      <c r="FA30" s="24"/>
      <c r="FB30" s="24"/>
      <c r="FC30" s="24"/>
      <c r="FD30" s="24"/>
      <c r="FE30" s="24"/>
      <c r="FF30" s="24"/>
      <c r="FG30" s="24"/>
      <c r="FH30" s="24"/>
      <c r="FI30" s="24"/>
      <c r="FJ30" s="25"/>
      <c r="FK30" s="26">
        <f>SUM(EZ30:FJ30)</f>
        <v>0</v>
      </c>
      <c r="FL30" s="26">
        <f>SUM(EZ30,FA30,2.3*FB30,2.3*FC30,2.3*FD30,2.3*FE30,2*FF30,2*FG30,FH30,0.4*FI30,0.2*FJ30)</f>
        <v>0</v>
      </c>
    </row>
    <row r="31" spans="1:168" ht="13.5" customHeight="1">
      <c r="A31" s="33">
        <f>A30+"00:15"</f>
        <v>0.46875000000000033</v>
      </c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7">
        <f>SUM(B31:L31)</f>
        <v>0</v>
      </c>
      <c r="N31" s="37">
        <f>SUM(B31,C31,2.3*D31,2.3*E31,2.3*F31,2.3*G31,2*H31,2*I31,J31,0.4*K31,0.2*L31)</f>
        <v>0</v>
      </c>
      <c r="O31" s="27">
        <f>$A31</f>
        <v>0.46875000000000033</v>
      </c>
      <c r="P31" s="34"/>
      <c r="Q31" s="35"/>
      <c r="R31" s="35"/>
      <c r="S31" s="35"/>
      <c r="T31" s="35"/>
      <c r="U31" s="35"/>
      <c r="V31" s="35"/>
      <c r="W31" s="35"/>
      <c r="X31" s="35"/>
      <c r="Y31" s="35"/>
      <c r="Z31" s="36"/>
      <c r="AA31" s="37">
        <f>SUM(P31:Z31)</f>
        <v>0</v>
      </c>
      <c r="AB31" s="37">
        <f>SUM(P31,Q31,2.3*R31,2.3*S31,2.3*T31,2.3*U31,2*V31,2*W31,X31,0.4*Y31,0.2*Z31)</f>
        <v>0</v>
      </c>
      <c r="AC31" s="27">
        <f>$A31</f>
        <v>0.46875000000000033</v>
      </c>
      <c r="AD31" s="34"/>
      <c r="AE31" s="35"/>
      <c r="AF31" s="35"/>
      <c r="AG31" s="35"/>
      <c r="AH31" s="35"/>
      <c r="AI31" s="35"/>
      <c r="AJ31" s="35"/>
      <c r="AK31" s="35"/>
      <c r="AL31" s="35"/>
      <c r="AM31" s="35"/>
      <c r="AN31" s="36"/>
      <c r="AO31" s="37">
        <f>SUM(AD31:AN31)</f>
        <v>0</v>
      </c>
      <c r="AP31" s="37">
        <f>SUM(AD31,AE31,2.3*AF31,2.3*AG31,2.3*AH31,2.3*AI31,2*AJ31,2*AK31,AL31,0.4*AM31,0.2*AN31)</f>
        <v>0</v>
      </c>
      <c r="AQ31" s="27">
        <f>$A31</f>
        <v>0.46875000000000033</v>
      </c>
      <c r="AR31" s="38">
        <v>2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40">
        <v>0</v>
      </c>
      <c r="BC31" s="41">
        <f>SUM(AR31:BB31)</f>
        <v>2</v>
      </c>
      <c r="BD31" s="41">
        <f>SUM(AR31,AS31,2.3*AT31,2.3*AU31,2.3*AV31,2.3*AW31,2*AX31,2*AY31,AZ31,0.4*BA31,0.2*BB31)</f>
        <v>2</v>
      </c>
      <c r="BE31" s="27">
        <f>$A31</f>
        <v>0.46875000000000033</v>
      </c>
      <c r="BF31" s="38">
        <v>22</v>
      </c>
      <c r="BG31" s="39">
        <v>1</v>
      </c>
      <c r="BH31" s="39">
        <v>4</v>
      </c>
      <c r="BI31" s="39">
        <v>0</v>
      </c>
      <c r="BJ31" s="39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40">
        <v>3</v>
      </c>
      <c r="BQ31" s="41">
        <f>SUM(BF31:BP31)</f>
        <v>30</v>
      </c>
      <c r="BR31" s="41">
        <f>SUM(BF31,BG31,2.3*BH31,2.3*BI31,2.3*BJ31,2.3*BK31,2*BL31,2*BM31,BN31,0.4*BO31,0.2*BP31)</f>
        <v>32.800000000000004</v>
      </c>
      <c r="BS31" s="27">
        <f>$A31</f>
        <v>0.46875000000000033</v>
      </c>
      <c r="BT31" s="34"/>
      <c r="BU31" s="35"/>
      <c r="BV31" s="35"/>
      <c r="BW31" s="35"/>
      <c r="BX31" s="35"/>
      <c r="BY31" s="35"/>
      <c r="BZ31" s="35"/>
      <c r="CA31" s="35"/>
      <c r="CB31" s="35"/>
      <c r="CC31" s="35"/>
      <c r="CD31" s="36"/>
      <c r="CE31" s="37">
        <f>SUM(BT31:CD31)</f>
        <v>0</v>
      </c>
      <c r="CF31" s="37">
        <f>SUM(BT31,BU31,2.3*BV31,2.3*BW31,2.3*BX31,2.3*BY31,2*BZ31,2*CA31,CB31,0.4*CC31,0.2*CD31)</f>
        <v>0</v>
      </c>
      <c r="CG31" s="27">
        <f>$A31</f>
        <v>0.46875000000000033</v>
      </c>
      <c r="CH31" s="38">
        <v>13</v>
      </c>
      <c r="CI31" s="39">
        <v>0</v>
      </c>
      <c r="CJ31" s="39">
        <v>1</v>
      </c>
      <c r="CK31" s="39">
        <v>1</v>
      </c>
      <c r="CL31" s="39">
        <v>0</v>
      </c>
      <c r="CM31" s="39">
        <v>0</v>
      </c>
      <c r="CN31" s="39">
        <v>0</v>
      </c>
      <c r="CO31" s="39">
        <v>0</v>
      </c>
      <c r="CP31" s="39">
        <v>1</v>
      </c>
      <c r="CQ31" s="39">
        <v>0</v>
      </c>
      <c r="CR31" s="40">
        <v>0</v>
      </c>
      <c r="CS31" s="41">
        <f>SUM(CH31:CR31)</f>
        <v>16</v>
      </c>
      <c r="CT31" s="41">
        <f>SUM(CH31,CI31,2.3*CJ31,2.3*CK31,2.3*CL31,2.3*CM31,2*CN31,2*CO31,CP31,0.4*CQ31,0.2*CR31)</f>
        <v>18.600000000000001</v>
      </c>
      <c r="CU31" s="27">
        <f>$A31</f>
        <v>0.46875000000000033</v>
      </c>
      <c r="CV31" s="38">
        <v>50</v>
      </c>
      <c r="CW31" s="39">
        <v>10</v>
      </c>
      <c r="CX31" s="39">
        <v>0</v>
      </c>
      <c r="CY31" s="39">
        <v>0</v>
      </c>
      <c r="CZ31" s="39">
        <v>0</v>
      </c>
      <c r="DA31" s="39">
        <v>0</v>
      </c>
      <c r="DB31" s="39">
        <v>0</v>
      </c>
      <c r="DC31" s="39">
        <v>0</v>
      </c>
      <c r="DD31" s="39">
        <v>5</v>
      </c>
      <c r="DE31" s="39">
        <v>0</v>
      </c>
      <c r="DF31" s="40">
        <v>2</v>
      </c>
      <c r="DG31" s="41">
        <f>SUM(CV31:DF31)</f>
        <v>67</v>
      </c>
      <c r="DH31" s="41">
        <f>SUM(CV31,CW31,2.3*CX31,2.3*CY31,2.3*CZ31,2.3*DA31,2*DB31,2*DC31,DD31,0.4*DE31,0.2*DF31)</f>
        <v>65.400000000000006</v>
      </c>
      <c r="DI31" s="27">
        <f>$A31</f>
        <v>0.46875000000000033</v>
      </c>
      <c r="DJ31" s="34">
        <v>0</v>
      </c>
      <c r="DK31" s="35">
        <v>0</v>
      </c>
      <c r="DL31" s="35">
        <v>0</v>
      </c>
      <c r="DM31" s="35">
        <v>0</v>
      </c>
      <c r="DN31" s="35">
        <v>0</v>
      </c>
      <c r="DO31" s="35">
        <v>0</v>
      </c>
      <c r="DP31" s="35">
        <v>0</v>
      </c>
      <c r="DQ31" s="35">
        <v>0</v>
      </c>
      <c r="DR31" s="35">
        <v>0</v>
      </c>
      <c r="DS31" s="35">
        <v>0</v>
      </c>
      <c r="DT31" s="36">
        <v>0</v>
      </c>
      <c r="DU31" s="37">
        <f>SUM(DJ31:DT31)</f>
        <v>0</v>
      </c>
      <c r="DV31" s="37">
        <f>SUM(DJ31,DK31,2.3*DL31,2.3*DM31,2.3*DN31,2.3*DO31,2*DP31,2*DQ31,DR31,0.4*DS31,0.2*DT31)</f>
        <v>0</v>
      </c>
      <c r="DW31" s="27">
        <f>$A31</f>
        <v>0.46875000000000033</v>
      </c>
      <c r="DX31" s="34"/>
      <c r="DY31" s="35"/>
      <c r="DZ31" s="35"/>
      <c r="EA31" s="35"/>
      <c r="EB31" s="35"/>
      <c r="EC31" s="35"/>
      <c r="ED31" s="35"/>
      <c r="EE31" s="35"/>
      <c r="EF31" s="35"/>
      <c r="EG31" s="35"/>
      <c r="EH31" s="36"/>
      <c r="EI31" s="37">
        <f>SUM(DX31:EH31)</f>
        <v>0</v>
      </c>
      <c r="EJ31" s="37">
        <f>SUM(DX31,DY31,2.3*DZ31,2.3*EA31,2.3*EB31,2.3*EC31,2*ED31,2*EE31,EF31,0.4*EG31,0.2*EH31)</f>
        <v>0</v>
      </c>
      <c r="EK31" s="27">
        <f>$A31</f>
        <v>0.46875000000000033</v>
      </c>
      <c r="EL31" s="34"/>
      <c r="EM31" s="35"/>
      <c r="EN31" s="35"/>
      <c r="EO31" s="35"/>
      <c r="EP31" s="35"/>
      <c r="EQ31" s="35"/>
      <c r="ER31" s="35"/>
      <c r="ES31" s="35"/>
      <c r="ET31" s="35"/>
      <c r="EU31" s="35"/>
      <c r="EV31" s="36"/>
      <c r="EW31" s="37">
        <f>SUM(EL31:EV31)</f>
        <v>0</v>
      </c>
      <c r="EX31" s="37">
        <f>SUM(EL31,EM31,2.3*EN31,2.3*EO31,2.3*EP31,2.3*EQ31,2*ER31,2*ES31,ET31,0.4*EU31,0.2*EV31)</f>
        <v>0</v>
      </c>
      <c r="EY31" s="27">
        <f>$A31</f>
        <v>0.46875000000000033</v>
      </c>
      <c r="EZ31" s="34"/>
      <c r="FA31" s="35"/>
      <c r="FB31" s="35"/>
      <c r="FC31" s="35"/>
      <c r="FD31" s="35"/>
      <c r="FE31" s="35"/>
      <c r="FF31" s="35"/>
      <c r="FG31" s="35"/>
      <c r="FH31" s="35"/>
      <c r="FI31" s="35"/>
      <c r="FJ31" s="36"/>
      <c r="FK31" s="37">
        <f>SUM(EZ31:FJ31)</f>
        <v>0</v>
      </c>
      <c r="FL31" s="37">
        <f>SUM(EZ31,FA31,2.3*FB31,2.3*FC31,2.3*FD31,2.3*FE31,2*FF31,2*FG31,FH31,0.4*FI31,0.2*FJ31)</f>
        <v>0</v>
      </c>
    </row>
    <row r="32" spans="1:168" ht="13.5" customHeight="1">
      <c r="A32" s="33">
        <f>A31+"00:15"</f>
        <v>0.47916666666666702</v>
      </c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7">
        <f>SUM(B32:L32)</f>
        <v>0</v>
      </c>
      <c r="N32" s="37">
        <f>SUM(B32,C32,2.3*D32,2.3*E32,2.3*F32,2.3*G32,2*H32,2*I32,J32,0.4*K32,0.2*L32)</f>
        <v>0</v>
      </c>
      <c r="O32" s="27">
        <f>$A32</f>
        <v>0.47916666666666702</v>
      </c>
      <c r="P32" s="34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37">
        <f>SUM(P32:Z32)</f>
        <v>0</v>
      </c>
      <c r="AB32" s="37">
        <f>SUM(P32,Q32,2.3*R32,2.3*S32,2.3*T32,2.3*U32,2*V32,2*W32,X32,0.4*Y32,0.2*Z32)</f>
        <v>0</v>
      </c>
      <c r="AC32" s="27">
        <f>$A32</f>
        <v>0.47916666666666702</v>
      </c>
      <c r="AD32" s="34"/>
      <c r="AE32" s="35"/>
      <c r="AF32" s="35"/>
      <c r="AG32" s="35"/>
      <c r="AH32" s="35"/>
      <c r="AI32" s="35"/>
      <c r="AJ32" s="35"/>
      <c r="AK32" s="35"/>
      <c r="AL32" s="35"/>
      <c r="AM32" s="35"/>
      <c r="AN32" s="36"/>
      <c r="AO32" s="37">
        <f>SUM(AD32:AN32)</f>
        <v>0</v>
      </c>
      <c r="AP32" s="37">
        <f>SUM(AD32,AE32,2.3*AF32,2.3*AG32,2.3*AH32,2.3*AI32,2*AJ32,2*AK32,AL32,0.4*AM32,0.2*AN32)</f>
        <v>0</v>
      </c>
      <c r="AQ32" s="27">
        <f>$A32</f>
        <v>0.47916666666666702</v>
      </c>
      <c r="AR32" s="38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40">
        <v>1</v>
      </c>
      <c r="BC32" s="41">
        <f>SUM(AR32:BB32)</f>
        <v>1</v>
      </c>
      <c r="BD32" s="41">
        <f>SUM(AR32,AS32,2.3*AT32,2.3*AU32,2.3*AV32,2.3*AW32,2*AX32,2*AY32,AZ32,0.4*BA32,0.2*BB32)</f>
        <v>0.2</v>
      </c>
      <c r="BE32" s="27">
        <f>$A32</f>
        <v>0.47916666666666702</v>
      </c>
      <c r="BF32" s="38">
        <v>17</v>
      </c>
      <c r="BG32" s="39">
        <v>1</v>
      </c>
      <c r="BH32" s="39">
        <v>7</v>
      </c>
      <c r="BI32" s="39">
        <v>1</v>
      </c>
      <c r="BJ32" s="39">
        <v>1</v>
      </c>
      <c r="BK32" s="39">
        <v>0</v>
      </c>
      <c r="BL32" s="39">
        <v>0</v>
      </c>
      <c r="BM32" s="39">
        <v>0</v>
      </c>
      <c r="BN32" s="39">
        <v>2</v>
      </c>
      <c r="BO32" s="39">
        <v>0</v>
      </c>
      <c r="BP32" s="40">
        <v>1</v>
      </c>
      <c r="BQ32" s="41">
        <f>SUM(BF32:BP32)</f>
        <v>30</v>
      </c>
      <c r="BR32" s="41">
        <f>SUM(BF32,BG32,2.3*BH32,2.3*BI32,2.3*BJ32,2.3*BK32,2*BL32,2*BM32,BN32,0.4*BO32,0.2*BP32)</f>
        <v>40.899999999999991</v>
      </c>
      <c r="BS32" s="27">
        <f>$A32</f>
        <v>0.47916666666666702</v>
      </c>
      <c r="BT32" s="34"/>
      <c r="BU32" s="35"/>
      <c r="BV32" s="35"/>
      <c r="BW32" s="35"/>
      <c r="BX32" s="35"/>
      <c r="BY32" s="35"/>
      <c r="BZ32" s="35"/>
      <c r="CA32" s="35"/>
      <c r="CB32" s="35"/>
      <c r="CC32" s="35"/>
      <c r="CD32" s="36"/>
      <c r="CE32" s="37">
        <f>SUM(BT32:CD32)</f>
        <v>0</v>
      </c>
      <c r="CF32" s="37">
        <f>SUM(BT32,BU32,2.3*BV32,2.3*BW32,2.3*BX32,2.3*BY32,2*BZ32,2*CA32,CB32,0.4*CC32,0.2*CD32)</f>
        <v>0</v>
      </c>
      <c r="CG32" s="27">
        <f>$A32</f>
        <v>0.47916666666666702</v>
      </c>
      <c r="CH32" s="38">
        <v>15</v>
      </c>
      <c r="CI32" s="39">
        <v>2</v>
      </c>
      <c r="CJ32" s="39">
        <v>5</v>
      </c>
      <c r="CK32" s="39">
        <v>0</v>
      </c>
      <c r="CL32" s="39">
        <v>2</v>
      </c>
      <c r="CM32" s="39">
        <v>0</v>
      </c>
      <c r="CN32" s="39">
        <v>0</v>
      </c>
      <c r="CO32" s="39">
        <v>0</v>
      </c>
      <c r="CP32" s="39">
        <v>1</v>
      </c>
      <c r="CQ32" s="39">
        <v>0</v>
      </c>
      <c r="CR32" s="40">
        <v>0</v>
      </c>
      <c r="CS32" s="41">
        <f>SUM(CH32:CR32)</f>
        <v>25</v>
      </c>
      <c r="CT32" s="41">
        <f>SUM(CH32,CI32,2.3*CJ32,2.3*CK32,2.3*CL32,2.3*CM32,2*CN32,2*CO32,CP32,0.4*CQ32,0.2*CR32)</f>
        <v>34.1</v>
      </c>
      <c r="CU32" s="27">
        <f>$A32</f>
        <v>0.47916666666666702</v>
      </c>
      <c r="CV32" s="38">
        <v>43</v>
      </c>
      <c r="CW32" s="39">
        <v>11</v>
      </c>
      <c r="CX32" s="39">
        <v>2</v>
      </c>
      <c r="CY32" s="39">
        <v>0</v>
      </c>
      <c r="CZ32" s="39">
        <v>0</v>
      </c>
      <c r="DA32" s="39">
        <v>0</v>
      </c>
      <c r="DB32" s="39">
        <v>0</v>
      </c>
      <c r="DC32" s="39">
        <v>0</v>
      </c>
      <c r="DD32" s="39">
        <v>2</v>
      </c>
      <c r="DE32" s="39">
        <v>1</v>
      </c>
      <c r="DF32" s="40">
        <v>2</v>
      </c>
      <c r="DG32" s="41">
        <f>SUM(CV32:DF32)</f>
        <v>61</v>
      </c>
      <c r="DH32" s="41">
        <f>SUM(CV32,CW32,2.3*CX32,2.3*CY32,2.3*CZ32,2.3*DA32,2*DB32,2*DC32,DD32,0.4*DE32,0.2*DF32)</f>
        <v>61.4</v>
      </c>
      <c r="DI32" s="27">
        <f>$A32</f>
        <v>0.47916666666666702</v>
      </c>
      <c r="DJ32" s="34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0</v>
      </c>
      <c r="DS32" s="35">
        <v>0</v>
      </c>
      <c r="DT32" s="36">
        <v>0</v>
      </c>
      <c r="DU32" s="37">
        <f>SUM(DJ32:DT32)</f>
        <v>0</v>
      </c>
      <c r="DV32" s="37">
        <f>SUM(DJ32,DK32,2.3*DL32,2.3*DM32,2.3*DN32,2.3*DO32,2*DP32,2*DQ32,DR32,0.4*DS32,0.2*DT32)</f>
        <v>0</v>
      </c>
      <c r="DW32" s="27">
        <f>$A32</f>
        <v>0.47916666666666702</v>
      </c>
      <c r="DX32" s="34"/>
      <c r="DY32" s="35"/>
      <c r="DZ32" s="35"/>
      <c r="EA32" s="35"/>
      <c r="EB32" s="35"/>
      <c r="EC32" s="35"/>
      <c r="ED32" s="35"/>
      <c r="EE32" s="35"/>
      <c r="EF32" s="35"/>
      <c r="EG32" s="35"/>
      <c r="EH32" s="36"/>
      <c r="EI32" s="37">
        <f>SUM(DX32:EH32)</f>
        <v>0</v>
      </c>
      <c r="EJ32" s="37">
        <f>SUM(DX32,DY32,2.3*DZ32,2.3*EA32,2.3*EB32,2.3*EC32,2*ED32,2*EE32,EF32,0.4*EG32,0.2*EH32)</f>
        <v>0</v>
      </c>
      <c r="EK32" s="27">
        <f>$A32</f>
        <v>0.47916666666666702</v>
      </c>
      <c r="EL32" s="34"/>
      <c r="EM32" s="35"/>
      <c r="EN32" s="35"/>
      <c r="EO32" s="35"/>
      <c r="EP32" s="35"/>
      <c r="EQ32" s="35"/>
      <c r="ER32" s="35"/>
      <c r="ES32" s="35"/>
      <c r="ET32" s="35"/>
      <c r="EU32" s="35"/>
      <c r="EV32" s="36"/>
      <c r="EW32" s="37">
        <f>SUM(EL32:EV32)</f>
        <v>0</v>
      </c>
      <c r="EX32" s="37">
        <f>SUM(EL32,EM32,2.3*EN32,2.3*EO32,2.3*EP32,2.3*EQ32,2*ER32,2*ES32,ET32,0.4*EU32,0.2*EV32)</f>
        <v>0</v>
      </c>
      <c r="EY32" s="27">
        <f>$A32</f>
        <v>0.47916666666666702</v>
      </c>
      <c r="EZ32" s="34"/>
      <c r="FA32" s="35"/>
      <c r="FB32" s="35"/>
      <c r="FC32" s="35"/>
      <c r="FD32" s="35"/>
      <c r="FE32" s="35"/>
      <c r="FF32" s="35"/>
      <c r="FG32" s="35"/>
      <c r="FH32" s="35"/>
      <c r="FI32" s="35"/>
      <c r="FJ32" s="36"/>
      <c r="FK32" s="37">
        <f>SUM(EZ32:FJ32)</f>
        <v>0</v>
      </c>
      <c r="FL32" s="37">
        <f>SUM(EZ32,FA32,2.3*FB32,2.3*FC32,2.3*FD32,2.3*FE32,2*FF32,2*FG32,FH32,0.4*FI32,0.2*FJ32)</f>
        <v>0</v>
      </c>
    </row>
    <row r="33" spans="1:168" ht="13.5" customHeight="1">
      <c r="A33" s="42">
        <f>A32+"00:15"</f>
        <v>0.4895833333333337</v>
      </c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5"/>
      <c r="M33" s="46">
        <f>SUM(B33:L33)</f>
        <v>0</v>
      </c>
      <c r="N33" s="46">
        <f>SUM(B33,C33,2.3*D33,2.3*E33,2.3*F33,2.3*G33,2*H33,2*I33,J33,0.4*K33,0.2*L33)</f>
        <v>0</v>
      </c>
      <c r="O33" s="47">
        <f>$A33</f>
        <v>0.4895833333333337</v>
      </c>
      <c r="P33" s="43"/>
      <c r="Q33" s="44"/>
      <c r="R33" s="44"/>
      <c r="S33" s="44"/>
      <c r="T33" s="44"/>
      <c r="U33" s="44"/>
      <c r="V33" s="44"/>
      <c r="W33" s="44"/>
      <c r="X33" s="44"/>
      <c r="Y33" s="44"/>
      <c r="Z33" s="45"/>
      <c r="AA33" s="46">
        <f>SUM(P33:Z33)</f>
        <v>0</v>
      </c>
      <c r="AB33" s="46">
        <f>SUM(P33,Q33,2.3*R33,2.3*S33,2.3*T33,2.3*U33,2*V33,2*W33,X33,0.4*Y33,0.2*Z33)</f>
        <v>0</v>
      </c>
      <c r="AC33" s="47">
        <f>$A33</f>
        <v>0.4895833333333337</v>
      </c>
      <c r="AD33" s="43"/>
      <c r="AE33" s="44"/>
      <c r="AF33" s="44"/>
      <c r="AG33" s="44"/>
      <c r="AH33" s="44"/>
      <c r="AI33" s="44"/>
      <c r="AJ33" s="44"/>
      <c r="AK33" s="44"/>
      <c r="AL33" s="44"/>
      <c r="AM33" s="44"/>
      <c r="AN33" s="45"/>
      <c r="AO33" s="46">
        <f>SUM(AD33:AN33)</f>
        <v>0</v>
      </c>
      <c r="AP33" s="46">
        <f>SUM(AD33,AE33,2.3*AF33,2.3*AG33,2.3*AH33,2.3*AI33,2*AJ33,2*AK33,AL33,0.4*AM33,0.2*AN33)</f>
        <v>0</v>
      </c>
      <c r="AQ33" s="47">
        <f>$A33</f>
        <v>0.4895833333333337</v>
      </c>
      <c r="AR33" s="48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50">
        <v>0</v>
      </c>
      <c r="BC33" s="51">
        <f>SUM(AR33:BB33)</f>
        <v>0</v>
      </c>
      <c r="BD33" s="51">
        <f>SUM(AR33,AS33,2.3*AT33,2.3*AU33,2.3*AV33,2.3*AW33,2*AX33,2*AY33,AZ33,0.4*BA33,0.2*BB33)</f>
        <v>0</v>
      </c>
      <c r="BE33" s="47">
        <f>$A33</f>
        <v>0.4895833333333337</v>
      </c>
      <c r="BF33" s="48">
        <v>25</v>
      </c>
      <c r="BG33" s="49">
        <v>2</v>
      </c>
      <c r="BH33" s="49">
        <v>1</v>
      </c>
      <c r="BI33" s="49">
        <v>0</v>
      </c>
      <c r="BJ33" s="49">
        <v>1</v>
      </c>
      <c r="BK33" s="49">
        <v>0</v>
      </c>
      <c r="BL33" s="49">
        <v>1</v>
      </c>
      <c r="BM33" s="49">
        <v>0</v>
      </c>
      <c r="BN33" s="49">
        <v>4</v>
      </c>
      <c r="BO33" s="49">
        <v>0</v>
      </c>
      <c r="BP33" s="50">
        <v>1</v>
      </c>
      <c r="BQ33" s="51">
        <f>SUM(BF33:BP33)</f>
        <v>35</v>
      </c>
      <c r="BR33" s="51">
        <f>SUM(BF33,BG33,2.3*BH33,2.3*BI33,2.3*BJ33,2.3*BK33,2*BL33,2*BM33,BN33,0.4*BO33,0.2*BP33)</f>
        <v>37.800000000000004</v>
      </c>
      <c r="BS33" s="47">
        <f>$A33</f>
        <v>0.4895833333333337</v>
      </c>
      <c r="BT33" s="43"/>
      <c r="BU33" s="44"/>
      <c r="BV33" s="44"/>
      <c r="BW33" s="44"/>
      <c r="BX33" s="44"/>
      <c r="BY33" s="44"/>
      <c r="BZ33" s="44"/>
      <c r="CA33" s="44"/>
      <c r="CB33" s="44"/>
      <c r="CC33" s="44"/>
      <c r="CD33" s="45"/>
      <c r="CE33" s="46">
        <f>SUM(BT33:CD33)</f>
        <v>0</v>
      </c>
      <c r="CF33" s="46">
        <f>SUM(BT33,BU33,2.3*BV33,2.3*BW33,2.3*BX33,2.3*BY33,2*BZ33,2*CA33,CB33,0.4*CC33,0.2*CD33)</f>
        <v>0</v>
      </c>
      <c r="CG33" s="47">
        <f>$A33</f>
        <v>0.4895833333333337</v>
      </c>
      <c r="CH33" s="48">
        <v>13</v>
      </c>
      <c r="CI33" s="49">
        <v>0</v>
      </c>
      <c r="CJ33" s="49">
        <v>2</v>
      </c>
      <c r="CK33" s="49">
        <v>0</v>
      </c>
      <c r="CL33" s="49">
        <v>0</v>
      </c>
      <c r="CM33" s="49">
        <v>0</v>
      </c>
      <c r="CN33" s="49">
        <v>1</v>
      </c>
      <c r="CO33" s="49">
        <v>0</v>
      </c>
      <c r="CP33" s="49">
        <v>0</v>
      </c>
      <c r="CQ33" s="49">
        <v>0</v>
      </c>
      <c r="CR33" s="50">
        <v>1</v>
      </c>
      <c r="CS33" s="51">
        <f>SUM(CH33:CR33)</f>
        <v>17</v>
      </c>
      <c r="CT33" s="51">
        <f>SUM(CH33,CI33,2.3*CJ33,2.3*CK33,2.3*CL33,2.3*CM33,2*CN33,2*CO33,CP33,0.4*CQ33,0.2*CR33)</f>
        <v>19.8</v>
      </c>
      <c r="CU33" s="47">
        <f>$A33</f>
        <v>0.4895833333333337</v>
      </c>
      <c r="CV33" s="48">
        <v>37</v>
      </c>
      <c r="CW33" s="49">
        <v>14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4</v>
      </c>
      <c r="DE33" s="49">
        <v>1</v>
      </c>
      <c r="DF33" s="50">
        <v>1</v>
      </c>
      <c r="DG33" s="51">
        <f>SUM(CV33:DF33)</f>
        <v>57</v>
      </c>
      <c r="DH33" s="51">
        <f>SUM(CV33,CW33,2.3*CX33,2.3*CY33,2.3*CZ33,2.3*DA33,2*DB33,2*DC33,DD33,0.4*DE33,0.2*DF33)</f>
        <v>55.6</v>
      </c>
      <c r="DI33" s="47">
        <f>$A33</f>
        <v>0.4895833333333337</v>
      </c>
      <c r="DJ33" s="43">
        <v>0</v>
      </c>
      <c r="DK33" s="44">
        <v>0</v>
      </c>
      <c r="DL33" s="44">
        <v>0</v>
      </c>
      <c r="DM33" s="44">
        <v>0</v>
      </c>
      <c r="DN33" s="44">
        <v>0</v>
      </c>
      <c r="DO33" s="44">
        <v>0</v>
      </c>
      <c r="DP33" s="44">
        <v>0</v>
      </c>
      <c r="DQ33" s="44">
        <v>0</v>
      </c>
      <c r="DR33" s="44">
        <v>0</v>
      </c>
      <c r="DS33" s="44">
        <v>0</v>
      </c>
      <c r="DT33" s="45">
        <v>0</v>
      </c>
      <c r="DU33" s="46">
        <f>SUM(DJ33:DT33)</f>
        <v>0</v>
      </c>
      <c r="DV33" s="46">
        <f>SUM(DJ33,DK33,2.3*DL33,2.3*DM33,2.3*DN33,2.3*DO33,2*DP33,2*DQ33,DR33,0.4*DS33,0.2*DT33)</f>
        <v>0</v>
      </c>
      <c r="DW33" s="47">
        <f>$A33</f>
        <v>0.4895833333333337</v>
      </c>
      <c r="DX33" s="43"/>
      <c r="DY33" s="44"/>
      <c r="DZ33" s="44"/>
      <c r="EA33" s="44"/>
      <c r="EB33" s="44"/>
      <c r="EC33" s="44"/>
      <c r="ED33" s="44"/>
      <c r="EE33" s="44"/>
      <c r="EF33" s="44"/>
      <c r="EG33" s="44"/>
      <c r="EH33" s="45"/>
      <c r="EI33" s="46">
        <f>SUM(DX33:EH33)</f>
        <v>0</v>
      </c>
      <c r="EJ33" s="46">
        <f>SUM(DX33,DY33,2.3*DZ33,2.3*EA33,2.3*EB33,2.3*EC33,2*ED33,2*EE33,EF33,0.4*EG33,0.2*EH33)</f>
        <v>0</v>
      </c>
      <c r="EK33" s="47">
        <f>$A33</f>
        <v>0.4895833333333337</v>
      </c>
      <c r="EL33" s="43"/>
      <c r="EM33" s="44"/>
      <c r="EN33" s="44"/>
      <c r="EO33" s="44"/>
      <c r="EP33" s="44"/>
      <c r="EQ33" s="44"/>
      <c r="ER33" s="44"/>
      <c r="ES33" s="44"/>
      <c r="ET33" s="44"/>
      <c r="EU33" s="44"/>
      <c r="EV33" s="45"/>
      <c r="EW33" s="46">
        <f>SUM(EL33:EV33)</f>
        <v>0</v>
      </c>
      <c r="EX33" s="46">
        <f>SUM(EL33,EM33,2.3*EN33,2.3*EO33,2.3*EP33,2.3*EQ33,2*ER33,2*ES33,ET33,0.4*EU33,0.2*EV33)</f>
        <v>0</v>
      </c>
      <c r="EY33" s="47">
        <f>$A33</f>
        <v>0.4895833333333337</v>
      </c>
      <c r="EZ33" s="43"/>
      <c r="FA33" s="44"/>
      <c r="FB33" s="44"/>
      <c r="FC33" s="44"/>
      <c r="FD33" s="44"/>
      <c r="FE33" s="44"/>
      <c r="FF33" s="44"/>
      <c r="FG33" s="44"/>
      <c r="FH33" s="44"/>
      <c r="FI33" s="44"/>
      <c r="FJ33" s="45"/>
      <c r="FK33" s="46">
        <f>SUM(EZ33:FJ33)</f>
        <v>0</v>
      </c>
      <c r="FL33" s="46">
        <f>SUM(EZ33,FA33,2.3*FB33,2.3*FC33,2.3*FD33,2.3*FE33,2*FF33,2*FG33,FH33,0.4*FI33,0.2*FJ33)</f>
        <v>0</v>
      </c>
    </row>
    <row r="34" spans="1:168" s="61" customFormat="1" ht="12" customHeight="1">
      <c r="A34" s="52" t="s">
        <v>20</v>
      </c>
      <c r="B34" s="53">
        <f t="shared" ref="B34:N34" si="60">SUM(B30:B33)</f>
        <v>0</v>
      </c>
      <c r="C34" s="54">
        <f t="shared" si="60"/>
        <v>0</v>
      </c>
      <c r="D34" s="54">
        <f t="shared" si="60"/>
        <v>0</v>
      </c>
      <c r="E34" s="54">
        <f t="shared" si="60"/>
        <v>0</v>
      </c>
      <c r="F34" s="54">
        <f t="shared" si="60"/>
        <v>0</v>
      </c>
      <c r="G34" s="54">
        <f t="shared" si="60"/>
        <v>0</v>
      </c>
      <c r="H34" s="54">
        <f t="shared" si="60"/>
        <v>0</v>
      </c>
      <c r="I34" s="54">
        <f t="shared" si="60"/>
        <v>0</v>
      </c>
      <c r="J34" s="54">
        <f t="shared" si="60"/>
        <v>0</v>
      </c>
      <c r="K34" s="54">
        <f t="shared" si="60"/>
        <v>0</v>
      </c>
      <c r="L34" s="55">
        <f t="shared" si="60"/>
        <v>0</v>
      </c>
      <c r="M34" s="56">
        <f t="shared" si="60"/>
        <v>0</v>
      </c>
      <c r="N34" s="56">
        <f t="shared" si="60"/>
        <v>0</v>
      </c>
      <c r="O34" s="52" t="s">
        <v>20</v>
      </c>
      <c r="P34" s="53">
        <f t="shared" ref="P34:AB34" si="61">SUM(P30:P33)</f>
        <v>0</v>
      </c>
      <c r="Q34" s="54">
        <f t="shared" si="61"/>
        <v>0</v>
      </c>
      <c r="R34" s="54">
        <f t="shared" si="61"/>
        <v>0</v>
      </c>
      <c r="S34" s="54">
        <f t="shared" si="61"/>
        <v>0</v>
      </c>
      <c r="T34" s="54">
        <f t="shared" si="61"/>
        <v>0</v>
      </c>
      <c r="U34" s="54">
        <f t="shared" si="61"/>
        <v>0</v>
      </c>
      <c r="V34" s="54">
        <f t="shared" si="61"/>
        <v>0</v>
      </c>
      <c r="W34" s="54">
        <f t="shared" si="61"/>
        <v>0</v>
      </c>
      <c r="X34" s="54">
        <f t="shared" si="61"/>
        <v>0</v>
      </c>
      <c r="Y34" s="54">
        <f t="shared" si="61"/>
        <v>0</v>
      </c>
      <c r="Z34" s="55">
        <f t="shared" si="61"/>
        <v>0</v>
      </c>
      <c r="AA34" s="56">
        <f t="shared" si="61"/>
        <v>0</v>
      </c>
      <c r="AB34" s="56">
        <f t="shared" si="61"/>
        <v>0</v>
      </c>
      <c r="AC34" s="52" t="s">
        <v>20</v>
      </c>
      <c r="AD34" s="53">
        <f t="shared" ref="AD34:AP34" si="62">SUM(AD30:AD33)</f>
        <v>0</v>
      </c>
      <c r="AE34" s="54">
        <f t="shared" si="62"/>
        <v>0</v>
      </c>
      <c r="AF34" s="54">
        <f t="shared" si="62"/>
        <v>0</v>
      </c>
      <c r="AG34" s="54">
        <f t="shared" si="62"/>
        <v>0</v>
      </c>
      <c r="AH34" s="54">
        <f t="shared" si="62"/>
        <v>0</v>
      </c>
      <c r="AI34" s="54">
        <f t="shared" si="62"/>
        <v>0</v>
      </c>
      <c r="AJ34" s="54">
        <f t="shared" si="62"/>
        <v>0</v>
      </c>
      <c r="AK34" s="54">
        <f t="shared" si="62"/>
        <v>0</v>
      </c>
      <c r="AL34" s="54">
        <f t="shared" si="62"/>
        <v>0</v>
      </c>
      <c r="AM34" s="54">
        <f t="shared" si="62"/>
        <v>0</v>
      </c>
      <c r="AN34" s="55">
        <f t="shared" si="62"/>
        <v>0</v>
      </c>
      <c r="AO34" s="56">
        <f t="shared" si="62"/>
        <v>0</v>
      </c>
      <c r="AP34" s="56">
        <f t="shared" si="62"/>
        <v>0</v>
      </c>
      <c r="AQ34" s="52" t="s">
        <v>20</v>
      </c>
      <c r="AR34" s="57">
        <f t="shared" ref="AR34:BD34" si="63">SUM(AR30:AR33)</f>
        <v>2</v>
      </c>
      <c r="AS34" s="58">
        <f t="shared" si="63"/>
        <v>0</v>
      </c>
      <c r="AT34" s="58">
        <f t="shared" si="63"/>
        <v>0</v>
      </c>
      <c r="AU34" s="58">
        <f t="shared" si="63"/>
        <v>0</v>
      </c>
      <c r="AV34" s="58">
        <f t="shared" si="63"/>
        <v>0</v>
      </c>
      <c r="AW34" s="58">
        <f t="shared" si="63"/>
        <v>0</v>
      </c>
      <c r="AX34" s="58">
        <f t="shared" si="63"/>
        <v>0</v>
      </c>
      <c r="AY34" s="58">
        <f t="shared" si="63"/>
        <v>0</v>
      </c>
      <c r="AZ34" s="58">
        <f t="shared" si="63"/>
        <v>0</v>
      </c>
      <c r="BA34" s="58">
        <f t="shared" si="63"/>
        <v>0</v>
      </c>
      <c r="BB34" s="59">
        <f t="shared" si="63"/>
        <v>1</v>
      </c>
      <c r="BC34" s="60">
        <f t="shared" si="63"/>
        <v>3</v>
      </c>
      <c r="BD34" s="60">
        <f t="shared" si="63"/>
        <v>2.2000000000000002</v>
      </c>
      <c r="BE34" s="52" t="s">
        <v>20</v>
      </c>
      <c r="BF34" s="57">
        <f t="shared" ref="BF34:BR34" si="64">SUM(BF30:BF33)</f>
        <v>78</v>
      </c>
      <c r="BG34" s="58">
        <f t="shared" si="64"/>
        <v>4</v>
      </c>
      <c r="BH34" s="58">
        <f t="shared" si="64"/>
        <v>14</v>
      </c>
      <c r="BI34" s="58">
        <f t="shared" si="64"/>
        <v>1</v>
      </c>
      <c r="BJ34" s="58">
        <f t="shared" si="64"/>
        <v>3</v>
      </c>
      <c r="BK34" s="58">
        <f t="shared" si="64"/>
        <v>0</v>
      </c>
      <c r="BL34" s="58">
        <f t="shared" si="64"/>
        <v>1</v>
      </c>
      <c r="BM34" s="58">
        <f t="shared" si="64"/>
        <v>0</v>
      </c>
      <c r="BN34" s="58">
        <f t="shared" si="64"/>
        <v>6</v>
      </c>
      <c r="BO34" s="58">
        <f t="shared" si="64"/>
        <v>0</v>
      </c>
      <c r="BP34" s="59">
        <f t="shared" si="64"/>
        <v>10</v>
      </c>
      <c r="BQ34" s="60">
        <f t="shared" si="64"/>
        <v>117</v>
      </c>
      <c r="BR34" s="60">
        <f t="shared" si="64"/>
        <v>133.4</v>
      </c>
      <c r="BS34" s="52" t="s">
        <v>20</v>
      </c>
      <c r="BT34" s="53">
        <f t="shared" ref="BT34:CF34" si="65">SUM(BT30:BT33)</f>
        <v>0</v>
      </c>
      <c r="BU34" s="54">
        <f t="shared" si="65"/>
        <v>0</v>
      </c>
      <c r="BV34" s="54">
        <f t="shared" si="65"/>
        <v>0</v>
      </c>
      <c r="BW34" s="54">
        <f t="shared" si="65"/>
        <v>0</v>
      </c>
      <c r="BX34" s="54">
        <f t="shared" si="65"/>
        <v>0</v>
      </c>
      <c r="BY34" s="54">
        <f t="shared" si="65"/>
        <v>0</v>
      </c>
      <c r="BZ34" s="54">
        <f t="shared" si="65"/>
        <v>0</v>
      </c>
      <c r="CA34" s="54">
        <f t="shared" si="65"/>
        <v>0</v>
      </c>
      <c r="CB34" s="54">
        <f t="shared" si="65"/>
        <v>0</v>
      </c>
      <c r="CC34" s="54">
        <f t="shared" si="65"/>
        <v>0</v>
      </c>
      <c r="CD34" s="55">
        <f t="shared" si="65"/>
        <v>0</v>
      </c>
      <c r="CE34" s="56">
        <f t="shared" si="65"/>
        <v>0</v>
      </c>
      <c r="CF34" s="56">
        <f t="shared" si="65"/>
        <v>0</v>
      </c>
      <c r="CG34" s="52" t="s">
        <v>20</v>
      </c>
      <c r="CH34" s="57">
        <f t="shared" ref="CH34:CT34" si="66">SUM(CH30:CH33)</f>
        <v>53</v>
      </c>
      <c r="CI34" s="58">
        <f t="shared" si="66"/>
        <v>5</v>
      </c>
      <c r="CJ34" s="58">
        <f t="shared" si="66"/>
        <v>10</v>
      </c>
      <c r="CK34" s="58">
        <f t="shared" si="66"/>
        <v>1</v>
      </c>
      <c r="CL34" s="58">
        <f t="shared" si="66"/>
        <v>3</v>
      </c>
      <c r="CM34" s="58">
        <f t="shared" si="66"/>
        <v>0</v>
      </c>
      <c r="CN34" s="58">
        <f t="shared" si="66"/>
        <v>1</v>
      </c>
      <c r="CO34" s="58">
        <f t="shared" si="66"/>
        <v>0</v>
      </c>
      <c r="CP34" s="58">
        <f t="shared" si="66"/>
        <v>3</v>
      </c>
      <c r="CQ34" s="58">
        <f t="shared" si="66"/>
        <v>0</v>
      </c>
      <c r="CR34" s="59">
        <f t="shared" si="66"/>
        <v>2</v>
      </c>
      <c r="CS34" s="60">
        <f t="shared" si="66"/>
        <v>78</v>
      </c>
      <c r="CT34" s="60">
        <f t="shared" si="66"/>
        <v>95.600000000000009</v>
      </c>
      <c r="CU34" s="52" t="s">
        <v>20</v>
      </c>
      <c r="CV34" s="57">
        <f t="shared" ref="CV34:DH34" si="67">SUM(CV30:CV33)</f>
        <v>174</v>
      </c>
      <c r="CW34" s="58">
        <f t="shared" si="67"/>
        <v>41</v>
      </c>
      <c r="CX34" s="58">
        <f t="shared" si="67"/>
        <v>6</v>
      </c>
      <c r="CY34" s="58">
        <f t="shared" si="67"/>
        <v>0</v>
      </c>
      <c r="CZ34" s="58">
        <f t="shared" si="67"/>
        <v>0</v>
      </c>
      <c r="DA34" s="58">
        <f t="shared" si="67"/>
        <v>0</v>
      </c>
      <c r="DB34" s="58">
        <f t="shared" si="67"/>
        <v>0</v>
      </c>
      <c r="DC34" s="58">
        <f t="shared" si="67"/>
        <v>0</v>
      </c>
      <c r="DD34" s="58">
        <f t="shared" si="67"/>
        <v>14</v>
      </c>
      <c r="DE34" s="58">
        <f t="shared" si="67"/>
        <v>4</v>
      </c>
      <c r="DF34" s="59">
        <f t="shared" si="67"/>
        <v>8</v>
      </c>
      <c r="DG34" s="60">
        <f t="shared" si="67"/>
        <v>247</v>
      </c>
      <c r="DH34" s="60">
        <f t="shared" si="67"/>
        <v>246</v>
      </c>
      <c r="DI34" s="52" t="s">
        <v>20</v>
      </c>
      <c r="DJ34" s="53">
        <f t="shared" ref="DJ34:DV34" si="68">SUM(DJ30:DJ33)</f>
        <v>0</v>
      </c>
      <c r="DK34" s="54">
        <f t="shared" si="68"/>
        <v>0</v>
      </c>
      <c r="DL34" s="54">
        <f t="shared" si="68"/>
        <v>0</v>
      </c>
      <c r="DM34" s="54">
        <f t="shared" si="68"/>
        <v>0</v>
      </c>
      <c r="DN34" s="54">
        <f t="shared" si="68"/>
        <v>0</v>
      </c>
      <c r="DO34" s="54">
        <f t="shared" si="68"/>
        <v>0</v>
      </c>
      <c r="DP34" s="54">
        <f t="shared" si="68"/>
        <v>0</v>
      </c>
      <c r="DQ34" s="54">
        <f t="shared" si="68"/>
        <v>0</v>
      </c>
      <c r="DR34" s="54">
        <f t="shared" si="68"/>
        <v>0</v>
      </c>
      <c r="DS34" s="54">
        <f t="shared" si="68"/>
        <v>0</v>
      </c>
      <c r="DT34" s="55">
        <f t="shared" si="68"/>
        <v>0</v>
      </c>
      <c r="DU34" s="56">
        <f t="shared" si="68"/>
        <v>0</v>
      </c>
      <c r="DV34" s="56">
        <f t="shared" si="68"/>
        <v>0</v>
      </c>
      <c r="DW34" s="52" t="s">
        <v>20</v>
      </c>
      <c r="DX34" s="53">
        <f t="shared" ref="DX34:EJ34" si="69">SUM(DX30:DX33)</f>
        <v>0</v>
      </c>
      <c r="DY34" s="54">
        <f t="shared" si="69"/>
        <v>0</v>
      </c>
      <c r="DZ34" s="54">
        <f t="shared" si="69"/>
        <v>0</v>
      </c>
      <c r="EA34" s="54">
        <f t="shared" si="69"/>
        <v>0</v>
      </c>
      <c r="EB34" s="54">
        <f t="shared" si="69"/>
        <v>0</v>
      </c>
      <c r="EC34" s="54">
        <f t="shared" si="69"/>
        <v>0</v>
      </c>
      <c r="ED34" s="54">
        <f t="shared" si="69"/>
        <v>0</v>
      </c>
      <c r="EE34" s="54">
        <f t="shared" si="69"/>
        <v>0</v>
      </c>
      <c r="EF34" s="54">
        <f t="shared" si="69"/>
        <v>0</v>
      </c>
      <c r="EG34" s="54">
        <f t="shared" si="69"/>
        <v>0</v>
      </c>
      <c r="EH34" s="55">
        <f t="shared" si="69"/>
        <v>0</v>
      </c>
      <c r="EI34" s="56">
        <f t="shared" si="69"/>
        <v>0</v>
      </c>
      <c r="EJ34" s="56">
        <f t="shared" si="69"/>
        <v>0</v>
      </c>
      <c r="EK34" s="52" t="s">
        <v>20</v>
      </c>
      <c r="EL34" s="53">
        <f t="shared" ref="EL34:EX34" si="70">SUM(EL30:EL33)</f>
        <v>0</v>
      </c>
      <c r="EM34" s="54">
        <f t="shared" si="70"/>
        <v>0</v>
      </c>
      <c r="EN34" s="54">
        <f t="shared" si="70"/>
        <v>0</v>
      </c>
      <c r="EO34" s="54">
        <f t="shared" si="70"/>
        <v>0</v>
      </c>
      <c r="EP34" s="54">
        <f t="shared" si="70"/>
        <v>0</v>
      </c>
      <c r="EQ34" s="54">
        <f t="shared" si="70"/>
        <v>0</v>
      </c>
      <c r="ER34" s="54">
        <f t="shared" si="70"/>
        <v>0</v>
      </c>
      <c r="ES34" s="54">
        <f t="shared" si="70"/>
        <v>0</v>
      </c>
      <c r="ET34" s="54">
        <f t="shared" si="70"/>
        <v>0</v>
      </c>
      <c r="EU34" s="54">
        <f t="shared" si="70"/>
        <v>0</v>
      </c>
      <c r="EV34" s="55">
        <f t="shared" si="70"/>
        <v>0</v>
      </c>
      <c r="EW34" s="56">
        <f t="shared" si="70"/>
        <v>0</v>
      </c>
      <c r="EX34" s="56">
        <f t="shared" si="70"/>
        <v>0</v>
      </c>
      <c r="EY34" s="52" t="s">
        <v>20</v>
      </c>
      <c r="EZ34" s="53">
        <f t="shared" ref="EZ34:FL34" si="71">SUM(EZ30:EZ33)</f>
        <v>0</v>
      </c>
      <c r="FA34" s="54">
        <f t="shared" si="71"/>
        <v>0</v>
      </c>
      <c r="FB34" s="54">
        <f t="shared" si="71"/>
        <v>0</v>
      </c>
      <c r="FC34" s="54">
        <f t="shared" si="71"/>
        <v>0</v>
      </c>
      <c r="FD34" s="54">
        <f t="shared" si="71"/>
        <v>0</v>
      </c>
      <c r="FE34" s="54">
        <f t="shared" si="71"/>
        <v>0</v>
      </c>
      <c r="FF34" s="54">
        <f t="shared" si="71"/>
        <v>0</v>
      </c>
      <c r="FG34" s="54">
        <f t="shared" si="71"/>
        <v>0</v>
      </c>
      <c r="FH34" s="54">
        <f t="shared" si="71"/>
        <v>0</v>
      </c>
      <c r="FI34" s="54">
        <f t="shared" si="71"/>
        <v>0</v>
      </c>
      <c r="FJ34" s="55">
        <f t="shared" si="71"/>
        <v>0</v>
      </c>
      <c r="FK34" s="56">
        <f t="shared" si="71"/>
        <v>0</v>
      </c>
      <c r="FL34" s="56">
        <f t="shared" si="71"/>
        <v>0</v>
      </c>
    </row>
    <row r="35" spans="1:168" ht="13.5" customHeight="1">
      <c r="A35" s="27">
        <f>A33+"00:15"</f>
        <v>0.50000000000000033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5"/>
      <c r="M35" s="26">
        <f>SUM(B35:L35)</f>
        <v>0</v>
      </c>
      <c r="N35" s="26">
        <f>SUM(B35,C35,2.3*D35,2.3*E35,2.3*F35,2.3*G35,2*H35,2*I35,J35,0.4*K35,0.2*L35)</f>
        <v>0</v>
      </c>
      <c r="O35" s="27">
        <f>$A35</f>
        <v>0.50000000000000033</v>
      </c>
      <c r="P35" s="23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6">
        <f>SUM(P35:Z35)</f>
        <v>0</v>
      </c>
      <c r="AB35" s="26">
        <f>SUM(P35,Q35,2.3*R35,2.3*S35,2.3*T35,2.3*U35,2*V35,2*W35,X35,0.4*Y35,0.2*Z35)</f>
        <v>0</v>
      </c>
      <c r="AC35" s="27">
        <f>$A35</f>
        <v>0.50000000000000033</v>
      </c>
      <c r="AD35" s="23"/>
      <c r="AE35" s="24"/>
      <c r="AF35" s="24"/>
      <c r="AG35" s="24"/>
      <c r="AH35" s="24"/>
      <c r="AI35" s="24"/>
      <c r="AJ35" s="24"/>
      <c r="AK35" s="24"/>
      <c r="AL35" s="24"/>
      <c r="AM35" s="24"/>
      <c r="AN35" s="25"/>
      <c r="AO35" s="26">
        <f>SUM(AD35:AN35)</f>
        <v>0</v>
      </c>
      <c r="AP35" s="26">
        <f>SUM(AD35,AE35,2.3*AF35,2.3*AG35,2.3*AH35,2.3*AI35,2*AJ35,2*AK35,AL35,0.4*AM35,0.2*AN35)</f>
        <v>0</v>
      </c>
      <c r="AQ35" s="27">
        <f>$A35</f>
        <v>0.50000000000000033</v>
      </c>
      <c r="AR35" s="28">
        <v>1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29">
        <v>0</v>
      </c>
      <c r="BB35" s="30">
        <v>1</v>
      </c>
      <c r="BC35" s="31">
        <f>SUM(AR35:BB35)</f>
        <v>2</v>
      </c>
      <c r="BD35" s="31">
        <f>SUM(AR35,AS35,2.3*AT35,2.3*AU35,2.3*AV35,2.3*AW35,2*AX35,2*AY35,AZ35,0.4*BA35,0.2*BB35)</f>
        <v>1.2</v>
      </c>
      <c r="BE35" s="27">
        <f>$A35</f>
        <v>0.50000000000000033</v>
      </c>
      <c r="BF35" s="28">
        <v>28</v>
      </c>
      <c r="BG35" s="29">
        <v>2</v>
      </c>
      <c r="BH35" s="29">
        <v>1</v>
      </c>
      <c r="BI35" s="29">
        <v>0</v>
      </c>
      <c r="BJ35" s="29">
        <v>2</v>
      </c>
      <c r="BK35" s="29">
        <v>0</v>
      </c>
      <c r="BL35" s="29">
        <v>1</v>
      </c>
      <c r="BM35" s="29">
        <v>0</v>
      </c>
      <c r="BN35" s="29">
        <v>0</v>
      </c>
      <c r="BO35" s="29">
        <v>0</v>
      </c>
      <c r="BP35" s="30">
        <v>0</v>
      </c>
      <c r="BQ35" s="31">
        <f>SUM(BF35:BP35)</f>
        <v>34</v>
      </c>
      <c r="BR35" s="31">
        <f>SUM(BF35,BG35,2.3*BH35,2.3*BI35,2.3*BJ35,2.3*BK35,2*BL35,2*BM35,BN35,0.4*BO35,0.2*BP35)</f>
        <v>38.9</v>
      </c>
      <c r="BS35" s="27">
        <f>$A35</f>
        <v>0.50000000000000033</v>
      </c>
      <c r="BT35" s="23"/>
      <c r="BU35" s="24"/>
      <c r="BV35" s="24"/>
      <c r="BW35" s="24"/>
      <c r="BX35" s="24"/>
      <c r="BY35" s="24"/>
      <c r="BZ35" s="24"/>
      <c r="CA35" s="24"/>
      <c r="CB35" s="24"/>
      <c r="CC35" s="24"/>
      <c r="CD35" s="25"/>
      <c r="CE35" s="26">
        <f>SUM(BT35:CD35)</f>
        <v>0</v>
      </c>
      <c r="CF35" s="26">
        <f>SUM(BT35,BU35,2.3*BV35,2.3*BW35,2.3*BX35,2.3*BY35,2*BZ35,2*CA35,CB35,0.4*CC35,0.2*CD35)</f>
        <v>0</v>
      </c>
      <c r="CG35" s="27">
        <f>$A35</f>
        <v>0.50000000000000033</v>
      </c>
      <c r="CH35" s="28">
        <v>10</v>
      </c>
      <c r="CI35" s="29">
        <v>1</v>
      </c>
      <c r="CJ35" s="29">
        <v>1</v>
      </c>
      <c r="CK35" s="29">
        <v>0</v>
      </c>
      <c r="CL35" s="29">
        <v>2</v>
      </c>
      <c r="CM35" s="29">
        <v>0</v>
      </c>
      <c r="CN35" s="29">
        <v>1</v>
      </c>
      <c r="CO35" s="29">
        <v>0</v>
      </c>
      <c r="CP35" s="29">
        <v>0</v>
      </c>
      <c r="CQ35" s="29">
        <v>0</v>
      </c>
      <c r="CR35" s="30">
        <v>1</v>
      </c>
      <c r="CS35" s="31">
        <f>SUM(CH35:CR35)</f>
        <v>16</v>
      </c>
      <c r="CT35" s="31">
        <f>SUM(CH35,CI35,2.3*CJ35,2.3*CK35,2.3*CL35,2.3*CM35,2*CN35,2*CO35,CP35,0.4*CQ35,0.2*CR35)</f>
        <v>20.099999999999998</v>
      </c>
      <c r="CU35" s="27">
        <f>$A35</f>
        <v>0.50000000000000033</v>
      </c>
      <c r="CV35" s="28">
        <v>62</v>
      </c>
      <c r="CW35" s="29">
        <v>5</v>
      </c>
      <c r="CX35" s="29">
        <v>1</v>
      </c>
      <c r="CY35" s="29">
        <v>0</v>
      </c>
      <c r="CZ35" s="29">
        <v>0</v>
      </c>
      <c r="DA35" s="29">
        <v>0</v>
      </c>
      <c r="DB35" s="29">
        <v>0</v>
      </c>
      <c r="DC35" s="29">
        <v>0</v>
      </c>
      <c r="DD35" s="29">
        <v>3</v>
      </c>
      <c r="DE35" s="29">
        <v>0</v>
      </c>
      <c r="DF35" s="30">
        <v>0</v>
      </c>
      <c r="DG35" s="31">
        <f>SUM(CV35:DF35)</f>
        <v>71</v>
      </c>
      <c r="DH35" s="31">
        <f>SUM(CV35,CW35,2.3*CX35,2.3*CY35,2.3*CZ35,2.3*DA35,2*DB35,2*DC35,DD35,0.4*DE35,0.2*DF35)</f>
        <v>72.3</v>
      </c>
      <c r="DI35" s="27">
        <f>$A35</f>
        <v>0.50000000000000033</v>
      </c>
      <c r="DJ35" s="23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5">
        <v>0</v>
      </c>
      <c r="DU35" s="26">
        <f>SUM(DJ35:DT35)</f>
        <v>0</v>
      </c>
      <c r="DV35" s="26">
        <f>SUM(DJ35,DK35,2.3*DL35,2.3*DM35,2.3*DN35,2.3*DO35,2*DP35,2*DQ35,DR35,0.4*DS35,0.2*DT35)</f>
        <v>0</v>
      </c>
      <c r="DW35" s="27">
        <f>$A35</f>
        <v>0.50000000000000033</v>
      </c>
      <c r="DX35" s="23"/>
      <c r="DY35" s="24"/>
      <c r="DZ35" s="24"/>
      <c r="EA35" s="24"/>
      <c r="EB35" s="24"/>
      <c r="EC35" s="24"/>
      <c r="ED35" s="24"/>
      <c r="EE35" s="24"/>
      <c r="EF35" s="24"/>
      <c r="EG35" s="24"/>
      <c r="EH35" s="25"/>
      <c r="EI35" s="26">
        <f>SUM(DX35:EH35)</f>
        <v>0</v>
      </c>
      <c r="EJ35" s="26">
        <f>SUM(DX35,DY35,2.3*DZ35,2.3*EA35,2.3*EB35,2.3*EC35,2*ED35,2*EE35,EF35,0.4*EG35,0.2*EH35)</f>
        <v>0</v>
      </c>
      <c r="EK35" s="27">
        <f>$A35</f>
        <v>0.50000000000000033</v>
      </c>
      <c r="EL35" s="23"/>
      <c r="EM35" s="24"/>
      <c r="EN35" s="24"/>
      <c r="EO35" s="24"/>
      <c r="EP35" s="24"/>
      <c r="EQ35" s="24"/>
      <c r="ER35" s="24"/>
      <c r="ES35" s="24"/>
      <c r="ET35" s="24"/>
      <c r="EU35" s="24"/>
      <c r="EV35" s="25"/>
      <c r="EW35" s="26">
        <f>SUM(EL35:EV35)</f>
        <v>0</v>
      </c>
      <c r="EX35" s="26">
        <f>SUM(EL35,EM35,2.3*EN35,2.3*EO35,2.3*EP35,2.3*EQ35,2*ER35,2*ES35,ET35,0.4*EU35,0.2*EV35)</f>
        <v>0</v>
      </c>
      <c r="EY35" s="27">
        <f>$A35</f>
        <v>0.50000000000000033</v>
      </c>
      <c r="EZ35" s="23"/>
      <c r="FA35" s="24"/>
      <c r="FB35" s="24"/>
      <c r="FC35" s="24"/>
      <c r="FD35" s="24"/>
      <c r="FE35" s="24"/>
      <c r="FF35" s="24"/>
      <c r="FG35" s="24"/>
      <c r="FH35" s="24"/>
      <c r="FI35" s="24"/>
      <c r="FJ35" s="25"/>
      <c r="FK35" s="26">
        <f>SUM(EZ35:FJ35)</f>
        <v>0</v>
      </c>
      <c r="FL35" s="26">
        <f>SUM(EZ35,FA35,2.3*FB35,2.3*FC35,2.3*FD35,2.3*FE35,2*FF35,2*FG35,FH35,0.4*FI35,0.2*FJ35)</f>
        <v>0</v>
      </c>
    </row>
    <row r="36" spans="1:168" ht="13.5" customHeight="1">
      <c r="A36" s="33">
        <f>A35+"00:15"</f>
        <v>0.51041666666666696</v>
      </c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7">
        <f>SUM(B36:L36)</f>
        <v>0</v>
      </c>
      <c r="N36" s="37">
        <f>SUM(B36,C36,2.3*D36,2.3*E36,2.3*F36,2.3*G36,2*H36,2*I36,J36,0.4*K36,0.2*L36)</f>
        <v>0</v>
      </c>
      <c r="O36" s="27">
        <f>$A36</f>
        <v>0.51041666666666696</v>
      </c>
      <c r="P36" s="34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7">
        <f>SUM(P36:Z36)</f>
        <v>0</v>
      </c>
      <c r="AB36" s="37">
        <f>SUM(P36,Q36,2.3*R36,2.3*S36,2.3*T36,2.3*U36,2*V36,2*W36,X36,0.4*Y36,0.2*Z36)</f>
        <v>0</v>
      </c>
      <c r="AC36" s="27">
        <f>$A36</f>
        <v>0.51041666666666696</v>
      </c>
      <c r="AD36" s="34"/>
      <c r="AE36" s="35"/>
      <c r="AF36" s="35"/>
      <c r="AG36" s="35"/>
      <c r="AH36" s="35"/>
      <c r="AI36" s="35"/>
      <c r="AJ36" s="35"/>
      <c r="AK36" s="35"/>
      <c r="AL36" s="35"/>
      <c r="AM36" s="35"/>
      <c r="AN36" s="36"/>
      <c r="AO36" s="37">
        <f>SUM(AD36:AN36)</f>
        <v>0</v>
      </c>
      <c r="AP36" s="37">
        <f>SUM(AD36,AE36,2.3*AF36,2.3*AG36,2.3*AH36,2.3*AI36,2*AJ36,2*AK36,AL36,0.4*AM36,0.2*AN36)</f>
        <v>0</v>
      </c>
      <c r="AQ36" s="27">
        <f>$A36</f>
        <v>0.51041666666666696</v>
      </c>
      <c r="AR36" s="38">
        <v>2</v>
      </c>
      <c r="AS36" s="39">
        <v>0</v>
      </c>
      <c r="AT36" s="39">
        <v>0</v>
      </c>
      <c r="AU36" s="39">
        <v>0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39">
        <v>0</v>
      </c>
      <c r="BB36" s="40">
        <v>1</v>
      </c>
      <c r="BC36" s="41">
        <f>SUM(AR36:BB36)</f>
        <v>3</v>
      </c>
      <c r="BD36" s="41">
        <f>SUM(AR36,AS36,2.3*AT36,2.3*AU36,2.3*AV36,2.3*AW36,2*AX36,2*AY36,AZ36,0.4*BA36,0.2*BB36)</f>
        <v>2.2000000000000002</v>
      </c>
      <c r="BE36" s="27">
        <f>$A36</f>
        <v>0.51041666666666696</v>
      </c>
      <c r="BF36" s="38">
        <v>12</v>
      </c>
      <c r="BG36" s="39">
        <v>6</v>
      </c>
      <c r="BH36" s="39">
        <v>1</v>
      </c>
      <c r="BI36" s="39">
        <v>1</v>
      </c>
      <c r="BJ36" s="39">
        <v>0</v>
      </c>
      <c r="BK36" s="39">
        <v>0</v>
      </c>
      <c r="BL36" s="39">
        <v>1</v>
      </c>
      <c r="BM36" s="39">
        <v>0</v>
      </c>
      <c r="BN36" s="39">
        <v>0</v>
      </c>
      <c r="BO36" s="39">
        <v>0</v>
      </c>
      <c r="BP36" s="40">
        <v>0</v>
      </c>
      <c r="BQ36" s="41">
        <f>SUM(BF36:BP36)</f>
        <v>21</v>
      </c>
      <c r="BR36" s="41">
        <f>SUM(BF36,BG36,2.3*BH36,2.3*BI36,2.3*BJ36,2.3*BK36,2*BL36,2*BM36,BN36,0.4*BO36,0.2*BP36)</f>
        <v>24.6</v>
      </c>
      <c r="BS36" s="27">
        <f>$A36</f>
        <v>0.51041666666666696</v>
      </c>
      <c r="BT36" s="34"/>
      <c r="BU36" s="35"/>
      <c r="BV36" s="35"/>
      <c r="BW36" s="35"/>
      <c r="BX36" s="35"/>
      <c r="BY36" s="35"/>
      <c r="BZ36" s="35"/>
      <c r="CA36" s="35"/>
      <c r="CB36" s="35"/>
      <c r="CC36" s="35"/>
      <c r="CD36" s="36"/>
      <c r="CE36" s="37">
        <f>SUM(BT36:CD36)</f>
        <v>0</v>
      </c>
      <c r="CF36" s="37">
        <f>SUM(BT36,BU36,2.3*BV36,2.3*BW36,2.3*BX36,2.3*BY36,2*BZ36,2*CA36,CB36,0.4*CC36,0.2*CD36)</f>
        <v>0</v>
      </c>
      <c r="CG36" s="27">
        <f>$A36</f>
        <v>0.51041666666666696</v>
      </c>
      <c r="CH36" s="38">
        <v>11</v>
      </c>
      <c r="CI36" s="39">
        <v>3</v>
      </c>
      <c r="CJ36" s="39">
        <v>4</v>
      </c>
      <c r="CK36" s="39">
        <v>1</v>
      </c>
      <c r="CL36" s="39">
        <v>1</v>
      </c>
      <c r="CM36" s="39">
        <v>0</v>
      </c>
      <c r="CN36" s="39">
        <v>0</v>
      </c>
      <c r="CO36" s="39">
        <v>0</v>
      </c>
      <c r="CP36" s="39">
        <v>1</v>
      </c>
      <c r="CQ36" s="39">
        <v>0</v>
      </c>
      <c r="CR36" s="40">
        <v>2</v>
      </c>
      <c r="CS36" s="41">
        <f>SUM(CH36:CR36)</f>
        <v>23</v>
      </c>
      <c r="CT36" s="41">
        <f>SUM(CH36,CI36,2.3*CJ36,2.3*CK36,2.3*CL36,2.3*CM36,2*CN36,2*CO36,CP36,0.4*CQ36,0.2*CR36)</f>
        <v>29.2</v>
      </c>
      <c r="CU36" s="27">
        <f>$A36</f>
        <v>0.51041666666666696</v>
      </c>
      <c r="CV36" s="38">
        <v>55</v>
      </c>
      <c r="CW36" s="39">
        <v>8</v>
      </c>
      <c r="CX36" s="39">
        <v>4</v>
      </c>
      <c r="CY36" s="39">
        <v>0</v>
      </c>
      <c r="CZ36" s="39">
        <v>0</v>
      </c>
      <c r="DA36" s="39">
        <v>0</v>
      </c>
      <c r="DB36" s="39">
        <v>0</v>
      </c>
      <c r="DC36" s="39">
        <v>1</v>
      </c>
      <c r="DD36" s="39">
        <v>7</v>
      </c>
      <c r="DE36" s="39">
        <v>2</v>
      </c>
      <c r="DF36" s="40">
        <v>0</v>
      </c>
      <c r="DG36" s="41">
        <f>SUM(CV36:DF36)</f>
        <v>77</v>
      </c>
      <c r="DH36" s="41">
        <f>SUM(CV36,CW36,2.3*CX36,2.3*CY36,2.3*CZ36,2.3*DA36,2*DB36,2*DC36,DD36,0.4*DE36,0.2*DF36)</f>
        <v>82</v>
      </c>
      <c r="DI36" s="27">
        <f>$A36</f>
        <v>0.51041666666666696</v>
      </c>
      <c r="DJ36" s="34">
        <v>0</v>
      </c>
      <c r="DK36" s="35">
        <v>0</v>
      </c>
      <c r="DL36" s="35">
        <v>0</v>
      </c>
      <c r="DM36" s="35">
        <v>0</v>
      </c>
      <c r="DN36" s="35">
        <v>0</v>
      </c>
      <c r="DO36" s="35">
        <v>0</v>
      </c>
      <c r="DP36" s="35">
        <v>0</v>
      </c>
      <c r="DQ36" s="35">
        <v>0</v>
      </c>
      <c r="DR36" s="35">
        <v>0</v>
      </c>
      <c r="DS36" s="35">
        <v>0</v>
      </c>
      <c r="DT36" s="36">
        <v>0</v>
      </c>
      <c r="DU36" s="37">
        <f>SUM(DJ36:DT36)</f>
        <v>0</v>
      </c>
      <c r="DV36" s="37">
        <f>SUM(DJ36,DK36,2.3*DL36,2.3*DM36,2.3*DN36,2.3*DO36,2*DP36,2*DQ36,DR36,0.4*DS36,0.2*DT36)</f>
        <v>0</v>
      </c>
      <c r="DW36" s="27">
        <f>$A36</f>
        <v>0.51041666666666696</v>
      </c>
      <c r="DX36" s="34"/>
      <c r="DY36" s="35"/>
      <c r="DZ36" s="35"/>
      <c r="EA36" s="35"/>
      <c r="EB36" s="35"/>
      <c r="EC36" s="35"/>
      <c r="ED36" s="35"/>
      <c r="EE36" s="35"/>
      <c r="EF36" s="35"/>
      <c r="EG36" s="35"/>
      <c r="EH36" s="36"/>
      <c r="EI36" s="37">
        <f>SUM(DX36:EH36)</f>
        <v>0</v>
      </c>
      <c r="EJ36" s="37">
        <f>SUM(DX36,DY36,2.3*DZ36,2.3*EA36,2.3*EB36,2.3*EC36,2*ED36,2*EE36,EF36,0.4*EG36,0.2*EH36)</f>
        <v>0</v>
      </c>
      <c r="EK36" s="27">
        <f>$A36</f>
        <v>0.51041666666666696</v>
      </c>
      <c r="EL36" s="34"/>
      <c r="EM36" s="35"/>
      <c r="EN36" s="35"/>
      <c r="EO36" s="35"/>
      <c r="EP36" s="35"/>
      <c r="EQ36" s="35"/>
      <c r="ER36" s="35"/>
      <c r="ES36" s="35"/>
      <c r="ET36" s="35"/>
      <c r="EU36" s="35"/>
      <c r="EV36" s="36"/>
      <c r="EW36" s="37">
        <f>SUM(EL36:EV36)</f>
        <v>0</v>
      </c>
      <c r="EX36" s="37">
        <f>SUM(EL36,EM36,2.3*EN36,2.3*EO36,2.3*EP36,2.3*EQ36,2*ER36,2*ES36,ET36,0.4*EU36,0.2*EV36)</f>
        <v>0</v>
      </c>
      <c r="EY36" s="27">
        <f>$A36</f>
        <v>0.51041666666666696</v>
      </c>
      <c r="EZ36" s="34"/>
      <c r="FA36" s="35"/>
      <c r="FB36" s="35"/>
      <c r="FC36" s="35"/>
      <c r="FD36" s="35"/>
      <c r="FE36" s="35"/>
      <c r="FF36" s="35"/>
      <c r="FG36" s="35"/>
      <c r="FH36" s="35"/>
      <c r="FI36" s="35"/>
      <c r="FJ36" s="36"/>
      <c r="FK36" s="37">
        <f>SUM(EZ36:FJ36)</f>
        <v>0</v>
      </c>
      <c r="FL36" s="37">
        <f>SUM(EZ36,FA36,2.3*FB36,2.3*FC36,2.3*FD36,2.3*FE36,2*FF36,2*FG36,FH36,0.4*FI36,0.2*FJ36)</f>
        <v>0</v>
      </c>
    </row>
    <row r="37" spans="1:168" ht="13.5" customHeight="1">
      <c r="A37" s="33">
        <f>A36+"00:15"</f>
        <v>0.52083333333333359</v>
      </c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7">
        <f>SUM(B37:L37)</f>
        <v>0</v>
      </c>
      <c r="N37" s="37">
        <f>SUM(B37,C37,2.3*D37,2.3*E37,2.3*F37,2.3*G37,2*H37,2*I37,J37,0.4*K37,0.2*L37)</f>
        <v>0</v>
      </c>
      <c r="O37" s="27">
        <f>$A37</f>
        <v>0.52083333333333359</v>
      </c>
      <c r="P37" s="34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7">
        <f>SUM(P37:Z37)</f>
        <v>0</v>
      </c>
      <c r="AB37" s="37">
        <f>SUM(P37,Q37,2.3*R37,2.3*S37,2.3*T37,2.3*U37,2*V37,2*W37,X37,0.4*Y37,0.2*Z37)</f>
        <v>0</v>
      </c>
      <c r="AC37" s="27">
        <f>$A37</f>
        <v>0.52083333333333359</v>
      </c>
      <c r="AD37" s="34"/>
      <c r="AE37" s="35"/>
      <c r="AF37" s="35"/>
      <c r="AG37" s="35"/>
      <c r="AH37" s="35"/>
      <c r="AI37" s="35"/>
      <c r="AJ37" s="35"/>
      <c r="AK37" s="35"/>
      <c r="AL37" s="35"/>
      <c r="AM37" s="35"/>
      <c r="AN37" s="36"/>
      <c r="AO37" s="37">
        <f>SUM(AD37:AN37)</f>
        <v>0</v>
      </c>
      <c r="AP37" s="37">
        <f>SUM(AD37,AE37,2.3*AF37,2.3*AG37,2.3*AH37,2.3*AI37,2*AJ37,2*AK37,AL37,0.4*AM37,0.2*AN37)</f>
        <v>0</v>
      </c>
      <c r="AQ37" s="27">
        <f>$A37</f>
        <v>0.52083333333333359</v>
      </c>
      <c r="AR37" s="38">
        <v>1</v>
      </c>
      <c r="AS37" s="39">
        <v>0</v>
      </c>
      <c r="AT37" s="39">
        <v>0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0</v>
      </c>
      <c r="BA37" s="39">
        <v>0</v>
      </c>
      <c r="BB37" s="40">
        <v>0</v>
      </c>
      <c r="BC37" s="41">
        <f>SUM(AR37:BB37)</f>
        <v>1</v>
      </c>
      <c r="BD37" s="41">
        <f>SUM(AR37,AS37,2.3*AT37,2.3*AU37,2.3*AV37,2.3*AW37,2*AX37,2*AY37,AZ37,0.4*BA37,0.2*BB37)</f>
        <v>1</v>
      </c>
      <c r="BE37" s="27">
        <f>$A37</f>
        <v>0.52083333333333359</v>
      </c>
      <c r="BF37" s="38">
        <v>23</v>
      </c>
      <c r="BG37" s="39">
        <v>4</v>
      </c>
      <c r="BH37" s="39">
        <v>0</v>
      </c>
      <c r="BI37" s="39">
        <v>0</v>
      </c>
      <c r="BJ37" s="39">
        <v>0</v>
      </c>
      <c r="BK37" s="39">
        <v>0</v>
      </c>
      <c r="BL37" s="39">
        <v>0</v>
      </c>
      <c r="BM37" s="39">
        <v>0</v>
      </c>
      <c r="BN37" s="39">
        <v>0</v>
      </c>
      <c r="BO37" s="39">
        <v>0</v>
      </c>
      <c r="BP37" s="40">
        <v>1</v>
      </c>
      <c r="BQ37" s="41">
        <f>SUM(BF37:BP37)</f>
        <v>28</v>
      </c>
      <c r="BR37" s="41">
        <f>SUM(BF37,BG37,2.3*BH37,2.3*BI37,2.3*BJ37,2.3*BK37,2*BL37,2*BM37,BN37,0.4*BO37,0.2*BP37)</f>
        <v>27.2</v>
      </c>
      <c r="BS37" s="27">
        <f>$A37</f>
        <v>0.52083333333333359</v>
      </c>
      <c r="BT37" s="34"/>
      <c r="BU37" s="35"/>
      <c r="BV37" s="35"/>
      <c r="BW37" s="35"/>
      <c r="BX37" s="35"/>
      <c r="BY37" s="35"/>
      <c r="BZ37" s="35"/>
      <c r="CA37" s="35"/>
      <c r="CB37" s="35"/>
      <c r="CC37" s="35"/>
      <c r="CD37" s="36"/>
      <c r="CE37" s="37">
        <f>SUM(BT37:CD37)</f>
        <v>0</v>
      </c>
      <c r="CF37" s="37">
        <f>SUM(BT37,BU37,2.3*BV37,2.3*BW37,2.3*BX37,2.3*BY37,2*BZ37,2*CA37,CB37,0.4*CC37,0.2*CD37)</f>
        <v>0</v>
      </c>
      <c r="CG37" s="27">
        <f>$A37</f>
        <v>0.52083333333333359</v>
      </c>
      <c r="CH37" s="38">
        <v>11</v>
      </c>
      <c r="CI37" s="39">
        <v>4</v>
      </c>
      <c r="CJ37" s="39">
        <v>2</v>
      </c>
      <c r="CK37" s="39">
        <v>0</v>
      </c>
      <c r="CL37" s="39">
        <v>0</v>
      </c>
      <c r="CM37" s="39">
        <v>0</v>
      </c>
      <c r="CN37" s="39">
        <v>0</v>
      </c>
      <c r="CO37" s="39">
        <v>0</v>
      </c>
      <c r="CP37" s="39">
        <v>0</v>
      </c>
      <c r="CQ37" s="39">
        <v>1</v>
      </c>
      <c r="CR37" s="40">
        <v>0</v>
      </c>
      <c r="CS37" s="41">
        <f>SUM(CH37:CR37)</f>
        <v>18</v>
      </c>
      <c r="CT37" s="41">
        <f>SUM(CH37,CI37,2.3*CJ37,2.3*CK37,2.3*CL37,2.3*CM37,2*CN37,2*CO37,CP37,0.4*CQ37,0.2*CR37)</f>
        <v>20</v>
      </c>
      <c r="CU37" s="27">
        <f>$A37</f>
        <v>0.52083333333333359</v>
      </c>
      <c r="CV37" s="38">
        <v>45</v>
      </c>
      <c r="CW37" s="39">
        <v>6</v>
      </c>
      <c r="CX37" s="39">
        <v>0</v>
      </c>
      <c r="CY37" s="39">
        <v>0</v>
      </c>
      <c r="CZ37" s="39">
        <v>0</v>
      </c>
      <c r="DA37" s="39">
        <v>0</v>
      </c>
      <c r="DB37" s="39">
        <v>0</v>
      </c>
      <c r="DC37" s="39">
        <v>0</v>
      </c>
      <c r="DD37" s="39">
        <v>6</v>
      </c>
      <c r="DE37" s="39">
        <v>1</v>
      </c>
      <c r="DF37" s="40">
        <v>0</v>
      </c>
      <c r="DG37" s="41">
        <f>SUM(CV37:DF37)</f>
        <v>58</v>
      </c>
      <c r="DH37" s="41">
        <f>SUM(CV37,CW37,2.3*CX37,2.3*CY37,2.3*CZ37,2.3*DA37,2*DB37,2*DC37,DD37,0.4*DE37,0.2*DF37)</f>
        <v>57.4</v>
      </c>
      <c r="DI37" s="27">
        <f>$A37</f>
        <v>0.52083333333333359</v>
      </c>
      <c r="DJ37" s="34">
        <v>0</v>
      </c>
      <c r="DK37" s="35">
        <v>0</v>
      </c>
      <c r="DL37" s="35">
        <v>0</v>
      </c>
      <c r="DM37" s="35">
        <v>0</v>
      </c>
      <c r="DN37" s="35">
        <v>0</v>
      </c>
      <c r="DO37" s="35">
        <v>0</v>
      </c>
      <c r="DP37" s="35">
        <v>0</v>
      </c>
      <c r="DQ37" s="35">
        <v>0</v>
      </c>
      <c r="DR37" s="35">
        <v>0</v>
      </c>
      <c r="DS37" s="35">
        <v>0</v>
      </c>
      <c r="DT37" s="36">
        <v>0</v>
      </c>
      <c r="DU37" s="37">
        <f>SUM(DJ37:DT37)</f>
        <v>0</v>
      </c>
      <c r="DV37" s="37">
        <f>SUM(DJ37,DK37,2.3*DL37,2.3*DM37,2.3*DN37,2.3*DO37,2*DP37,2*DQ37,DR37,0.4*DS37,0.2*DT37)</f>
        <v>0</v>
      </c>
      <c r="DW37" s="27">
        <f>$A37</f>
        <v>0.52083333333333359</v>
      </c>
      <c r="DX37" s="34"/>
      <c r="DY37" s="35"/>
      <c r="DZ37" s="35"/>
      <c r="EA37" s="35"/>
      <c r="EB37" s="35"/>
      <c r="EC37" s="35"/>
      <c r="ED37" s="35"/>
      <c r="EE37" s="35"/>
      <c r="EF37" s="35"/>
      <c r="EG37" s="35"/>
      <c r="EH37" s="36"/>
      <c r="EI37" s="37">
        <f>SUM(DX37:EH37)</f>
        <v>0</v>
      </c>
      <c r="EJ37" s="37">
        <f>SUM(DX37,DY37,2.3*DZ37,2.3*EA37,2.3*EB37,2.3*EC37,2*ED37,2*EE37,EF37,0.4*EG37,0.2*EH37)</f>
        <v>0</v>
      </c>
      <c r="EK37" s="27">
        <f>$A37</f>
        <v>0.52083333333333359</v>
      </c>
      <c r="EL37" s="34"/>
      <c r="EM37" s="35"/>
      <c r="EN37" s="35"/>
      <c r="EO37" s="35"/>
      <c r="EP37" s="35"/>
      <c r="EQ37" s="35"/>
      <c r="ER37" s="35"/>
      <c r="ES37" s="35"/>
      <c r="ET37" s="35"/>
      <c r="EU37" s="35"/>
      <c r="EV37" s="36"/>
      <c r="EW37" s="37">
        <f>SUM(EL37:EV37)</f>
        <v>0</v>
      </c>
      <c r="EX37" s="37">
        <f>SUM(EL37,EM37,2.3*EN37,2.3*EO37,2.3*EP37,2.3*EQ37,2*ER37,2*ES37,ET37,0.4*EU37,0.2*EV37)</f>
        <v>0</v>
      </c>
      <c r="EY37" s="27">
        <f>$A37</f>
        <v>0.52083333333333359</v>
      </c>
      <c r="EZ37" s="34"/>
      <c r="FA37" s="35"/>
      <c r="FB37" s="35"/>
      <c r="FC37" s="35"/>
      <c r="FD37" s="35"/>
      <c r="FE37" s="35"/>
      <c r="FF37" s="35"/>
      <c r="FG37" s="35"/>
      <c r="FH37" s="35"/>
      <c r="FI37" s="35"/>
      <c r="FJ37" s="36"/>
      <c r="FK37" s="37">
        <f>SUM(EZ37:FJ37)</f>
        <v>0</v>
      </c>
      <c r="FL37" s="37">
        <f>SUM(EZ37,FA37,2.3*FB37,2.3*FC37,2.3*FD37,2.3*FE37,2*FF37,2*FG37,FH37,0.4*FI37,0.2*FJ37)</f>
        <v>0</v>
      </c>
    </row>
    <row r="38" spans="1:168" ht="13.5" customHeight="1">
      <c r="A38" s="42">
        <f>A37+"00:15"</f>
        <v>0.53125000000000022</v>
      </c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5"/>
      <c r="M38" s="46">
        <f>SUM(B38:L38)</f>
        <v>0</v>
      </c>
      <c r="N38" s="46">
        <f>SUM(B38,C38,2.3*D38,2.3*E38,2.3*F38,2.3*G38,2*H38,2*I38,J38,0.4*K38,0.2*L38)</f>
        <v>0</v>
      </c>
      <c r="O38" s="47">
        <f>$A38</f>
        <v>0.53125000000000022</v>
      </c>
      <c r="P38" s="43"/>
      <c r="Q38" s="44"/>
      <c r="R38" s="44"/>
      <c r="S38" s="44"/>
      <c r="T38" s="44"/>
      <c r="U38" s="44"/>
      <c r="V38" s="44"/>
      <c r="W38" s="44"/>
      <c r="X38" s="44"/>
      <c r="Y38" s="44"/>
      <c r="Z38" s="45"/>
      <c r="AA38" s="46">
        <f>SUM(P38:Z38)</f>
        <v>0</v>
      </c>
      <c r="AB38" s="46">
        <f>SUM(P38,Q38,2.3*R38,2.3*S38,2.3*T38,2.3*U38,2*V38,2*W38,X38,0.4*Y38,0.2*Z38)</f>
        <v>0</v>
      </c>
      <c r="AC38" s="47">
        <f>$A38</f>
        <v>0.53125000000000022</v>
      </c>
      <c r="AD38" s="43"/>
      <c r="AE38" s="44"/>
      <c r="AF38" s="44"/>
      <c r="AG38" s="44"/>
      <c r="AH38" s="44"/>
      <c r="AI38" s="44"/>
      <c r="AJ38" s="44"/>
      <c r="AK38" s="44"/>
      <c r="AL38" s="44"/>
      <c r="AM38" s="44"/>
      <c r="AN38" s="45"/>
      <c r="AO38" s="46">
        <f>SUM(AD38:AN38)</f>
        <v>0</v>
      </c>
      <c r="AP38" s="46">
        <f>SUM(AD38,AE38,2.3*AF38,2.3*AG38,2.3*AH38,2.3*AI38,2*AJ38,2*AK38,AL38,0.4*AM38,0.2*AN38)</f>
        <v>0</v>
      </c>
      <c r="AQ38" s="47">
        <f>$A38</f>
        <v>0.53125000000000022</v>
      </c>
      <c r="AR38" s="48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50">
        <v>0</v>
      </c>
      <c r="BC38" s="51">
        <f>SUM(AR38:BB38)</f>
        <v>0</v>
      </c>
      <c r="BD38" s="51">
        <f>SUM(AR38,AS38,2.3*AT38,2.3*AU38,2.3*AV38,2.3*AW38,2*AX38,2*AY38,AZ38,0.4*BA38,0.2*BB38)</f>
        <v>0</v>
      </c>
      <c r="BE38" s="47">
        <f>$A38</f>
        <v>0.53125000000000022</v>
      </c>
      <c r="BF38" s="48">
        <v>21</v>
      </c>
      <c r="BG38" s="49">
        <v>0</v>
      </c>
      <c r="BH38" s="49">
        <v>2</v>
      </c>
      <c r="BI38" s="49">
        <v>1</v>
      </c>
      <c r="BJ38" s="49">
        <v>1</v>
      </c>
      <c r="BK38" s="49">
        <v>0</v>
      </c>
      <c r="BL38" s="49">
        <v>0</v>
      </c>
      <c r="BM38" s="49">
        <v>0</v>
      </c>
      <c r="BN38" s="49">
        <v>1</v>
      </c>
      <c r="BO38" s="49">
        <v>0</v>
      </c>
      <c r="BP38" s="50">
        <v>0</v>
      </c>
      <c r="BQ38" s="51">
        <f>SUM(BF38:BP38)</f>
        <v>26</v>
      </c>
      <c r="BR38" s="51">
        <f>SUM(BF38,BG38,2.3*BH38,2.3*BI38,2.3*BJ38,2.3*BK38,2*BL38,2*BM38,BN38,0.4*BO38,0.2*BP38)</f>
        <v>31.200000000000003</v>
      </c>
      <c r="BS38" s="47">
        <f>$A38</f>
        <v>0.53125000000000022</v>
      </c>
      <c r="BT38" s="43"/>
      <c r="BU38" s="44"/>
      <c r="BV38" s="44"/>
      <c r="BW38" s="44"/>
      <c r="BX38" s="44"/>
      <c r="BY38" s="44"/>
      <c r="BZ38" s="44"/>
      <c r="CA38" s="44"/>
      <c r="CB38" s="44"/>
      <c r="CC38" s="44"/>
      <c r="CD38" s="45"/>
      <c r="CE38" s="46">
        <f>SUM(BT38:CD38)</f>
        <v>0</v>
      </c>
      <c r="CF38" s="46">
        <f>SUM(BT38,BU38,2.3*BV38,2.3*BW38,2.3*BX38,2.3*BY38,2*BZ38,2*CA38,CB38,0.4*CC38,0.2*CD38)</f>
        <v>0</v>
      </c>
      <c r="CG38" s="47">
        <f>$A38</f>
        <v>0.53125000000000022</v>
      </c>
      <c r="CH38" s="48">
        <v>14</v>
      </c>
      <c r="CI38" s="49">
        <v>1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50">
        <v>0</v>
      </c>
      <c r="CS38" s="51">
        <f>SUM(CH38:CR38)</f>
        <v>15</v>
      </c>
      <c r="CT38" s="51">
        <f>SUM(CH38,CI38,2.3*CJ38,2.3*CK38,2.3*CL38,2.3*CM38,2*CN38,2*CO38,CP38,0.4*CQ38,0.2*CR38)</f>
        <v>15</v>
      </c>
      <c r="CU38" s="47">
        <f>$A38</f>
        <v>0.53125000000000022</v>
      </c>
      <c r="CV38" s="48">
        <v>51</v>
      </c>
      <c r="CW38" s="49">
        <v>10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3</v>
      </c>
      <c r="DE38" s="49">
        <v>0</v>
      </c>
      <c r="DF38" s="50">
        <v>2</v>
      </c>
      <c r="DG38" s="51">
        <f>SUM(CV38:DF38)</f>
        <v>66</v>
      </c>
      <c r="DH38" s="51">
        <f>SUM(CV38,CW38,2.3*CX38,2.3*CY38,2.3*CZ38,2.3*DA38,2*DB38,2*DC38,DD38,0.4*DE38,0.2*DF38)</f>
        <v>64.400000000000006</v>
      </c>
      <c r="DI38" s="47">
        <f>$A38</f>
        <v>0.53125000000000022</v>
      </c>
      <c r="DJ38" s="43">
        <v>0</v>
      </c>
      <c r="DK38" s="44">
        <v>0</v>
      </c>
      <c r="DL38" s="44">
        <v>0</v>
      </c>
      <c r="DM38" s="44">
        <v>0</v>
      </c>
      <c r="DN38" s="44">
        <v>0</v>
      </c>
      <c r="DO38" s="44">
        <v>0</v>
      </c>
      <c r="DP38" s="44">
        <v>0</v>
      </c>
      <c r="DQ38" s="44">
        <v>0</v>
      </c>
      <c r="DR38" s="44">
        <v>0</v>
      </c>
      <c r="DS38" s="44">
        <v>0</v>
      </c>
      <c r="DT38" s="45">
        <v>0</v>
      </c>
      <c r="DU38" s="46">
        <f>SUM(DJ38:DT38)</f>
        <v>0</v>
      </c>
      <c r="DV38" s="46">
        <f>SUM(DJ38,DK38,2.3*DL38,2.3*DM38,2.3*DN38,2.3*DO38,2*DP38,2*DQ38,DR38,0.4*DS38,0.2*DT38)</f>
        <v>0</v>
      </c>
      <c r="DW38" s="47">
        <f>$A38</f>
        <v>0.53125000000000022</v>
      </c>
      <c r="DX38" s="43"/>
      <c r="DY38" s="44"/>
      <c r="DZ38" s="44"/>
      <c r="EA38" s="44"/>
      <c r="EB38" s="44"/>
      <c r="EC38" s="44"/>
      <c r="ED38" s="44"/>
      <c r="EE38" s="44"/>
      <c r="EF38" s="44"/>
      <c r="EG38" s="44"/>
      <c r="EH38" s="45"/>
      <c r="EI38" s="46">
        <f>SUM(DX38:EH38)</f>
        <v>0</v>
      </c>
      <c r="EJ38" s="46">
        <f>SUM(DX38,DY38,2.3*DZ38,2.3*EA38,2.3*EB38,2.3*EC38,2*ED38,2*EE38,EF38,0.4*EG38,0.2*EH38)</f>
        <v>0</v>
      </c>
      <c r="EK38" s="47">
        <f>$A38</f>
        <v>0.53125000000000022</v>
      </c>
      <c r="EL38" s="43"/>
      <c r="EM38" s="44"/>
      <c r="EN38" s="44"/>
      <c r="EO38" s="44"/>
      <c r="EP38" s="44"/>
      <c r="EQ38" s="44"/>
      <c r="ER38" s="44"/>
      <c r="ES38" s="44"/>
      <c r="ET38" s="44"/>
      <c r="EU38" s="44"/>
      <c r="EV38" s="45"/>
      <c r="EW38" s="46">
        <f>SUM(EL38:EV38)</f>
        <v>0</v>
      </c>
      <c r="EX38" s="46">
        <f>SUM(EL38,EM38,2.3*EN38,2.3*EO38,2.3*EP38,2.3*EQ38,2*ER38,2*ES38,ET38,0.4*EU38,0.2*EV38)</f>
        <v>0</v>
      </c>
      <c r="EY38" s="47">
        <f>$A38</f>
        <v>0.53125000000000022</v>
      </c>
      <c r="EZ38" s="43"/>
      <c r="FA38" s="44"/>
      <c r="FB38" s="44"/>
      <c r="FC38" s="44"/>
      <c r="FD38" s="44"/>
      <c r="FE38" s="44"/>
      <c r="FF38" s="44"/>
      <c r="FG38" s="44"/>
      <c r="FH38" s="44"/>
      <c r="FI38" s="44"/>
      <c r="FJ38" s="45"/>
      <c r="FK38" s="46">
        <f>SUM(EZ38:FJ38)</f>
        <v>0</v>
      </c>
      <c r="FL38" s="46">
        <f>SUM(EZ38,FA38,2.3*FB38,2.3*FC38,2.3*FD38,2.3*FE38,2*FF38,2*FG38,FH38,0.4*FI38,0.2*FJ38)</f>
        <v>0</v>
      </c>
    </row>
    <row r="39" spans="1:168" s="61" customFormat="1" ht="12" customHeight="1">
      <c r="A39" s="52" t="s">
        <v>20</v>
      </c>
      <c r="B39" s="53">
        <f t="shared" ref="B39:N39" si="72">SUM(B35:B38)</f>
        <v>0</v>
      </c>
      <c r="C39" s="54">
        <f t="shared" si="72"/>
        <v>0</v>
      </c>
      <c r="D39" s="54">
        <f t="shared" si="72"/>
        <v>0</v>
      </c>
      <c r="E39" s="54">
        <f t="shared" si="72"/>
        <v>0</v>
      </c>
      <c r="F39" s="54">
        <f t="shared" si="72"/>
        <v>0</v>
      </c>
      <c r="G39" s="54">
        <f t="shared" si="72"/>
        <v>0</v>
      </c>
      <c r="H39" s="54">
        <f t="shared" si="72"/>
        <v>0</v>
      </c>
      <c r="I39" s="54">
        <f t="shared" si="72"/>
        <v>0</v>
      </c>
      <c r="J39" s="54">
        <f t="shared" si="72"/>
        <v>0</v>
      </c>
      <c r="K39" s="54">
        <f t="shared" si="72"/>
        <v>0</v>
      </c>
      <c r="L39" s="55">
        <f t="shared" si="72"/>
        <v>0</v>
      </c>
      <c r="M39" s="56">
        <f t="shared" si="72"/>
        <v>0</v>
      </c>
      <c r="N39" s="56">
        <f t="shared" si="72"/>
        <v>0</v>
      </c>
      <c r="O39" s="52" t="s">
        <v>20</v>
      </c>
      <c r="P39" s="53">
        <f t="shared" ref="P39:AB39" si="73">SUM(P35:P38)</f>
        <v>0</v>
      </c>
      <c r="Q39" s="54">
        <f t="shared" si="73"/>
        <v>0</v>
      </c>
      <c r="R39" s="54">
        <f t="shared" si="73"/>
        <v>0</v>
      </c>
      <c r="S39" s="54">
        <f t="shared" si="73"/>
        <v>0</v>
      </c>
      <c r="T39" s="54">
        <f t="shared" si="73"/>
        <v>0</v>
      </c>
      <c r="U39" s="54">
        <f t="shared" si="73"/>
        <v>0</v>
      </c>
      <c r="V39" s="54">
        <f t="shared" si="73"/>
        <v>0</v>
      </c>
      <c r="W39" s="54">
        <f t="shared" si="73"/>
        <v>0</v>
      </c>
      <c r="X39" s="54">
        <f t="shared" si="73"/>
        <v>0</v>
      </c>
      <c r="Y39" s="54">
        <f t="shared" si="73"/>
        <v>0</v>
      </c>
      <c r="Z39" s="55">
        <f t="shared" si="73"/>
        <v>0</v>
      </c>
      <c r="AA39" s="56">
        <f t="shared" si="73"/>
        <v>0</v>
      </c>
      <c r="AB39" s="56">
        <f t="shared" si="73"/>
        <v>0</v>
      </c>
      <c r="AC39" s="52" t="s">
        <v>20</v>
      </c>
      <c r="AD39" s="53">
        <f t="shared" ref="AD39:AP39" si="74">SUM(AD35:AD38)</f>
        <v>0</v>
      </c>
      <c r="AE39" s="54">
        <f t="shared" si="74"/>
        <v>0</v>
      </c>
      <c r="AF39" s="54">
        <f t="shared" si="74"/>
        <v>0</v>
      </c>
      <c r="AG39" s="54">
        <f t="shared" si="74"/>
        <v>0</v>
      </c>
      <c r="AH39" s="54">
        <f t="shared" si="74"/>
        <v>0</v>
      </c>
      <c r="AI39" s="54">
        <f t="shared" si="74"/>
        <v>0</v>
      </c>
      <c r="AJ39" s="54">
        <f t="shared" si="74"/>
        <v>0</v>
      </c>
      <c r="AK39" s="54">
        <f t="shared" si="74"/>
        <v>0</v>
      </c>
      <c r="AL39" s="54">
        <f t="shared" si="74"/>
        <v>0</v>
      </c>
      <c r="AM39" s="54">
        <f t="shared" si="74"/>
        <v>0</v>
      </c>
      <c r="AN39" s="55">
        <f t="shared" si="74"/>
        <v>0</v>
      </c>
      <c r="AO39" s="56">
        <f t="shared" si="74"/>
        <v>0</v>
      </c>
      <c r="AP39" s="56">
        <f t="shared" si="74"/>
        <v>0</v>
      </c>
      <c r="AQ39" s="52" t="s">
        <v>20</v>
      </c>
      <c r="AR39" s="57">
        <f t="shared" ref="AR39:BD39" si="75">SUM(AR35:AR38)</f>
        <v>4</v>
      </c>
      <c r="AS39" s="58">
        <f t="shared" si="75"/>
        <v>0</v>
      </c>
      <c r="AT39" s="58">
        <f t="shared" si="75"/>
        <v>0</v>
      </c>
      <c r="AU39" s="58">
        <f t="shared" si="75"/>
        <v>0</v>
      </c>
      <c r="AV39" s="58">
        <f t="shared" si="75"/>
        <v>0</v>
      </c>
      <c r="AW39" s="58">
        <f t="shared" si="75"/>
        <v>0</v>
      </c>
      <c r="AX39" s="58">
        <f t="shared" si="75"/>
        <v>0</v>
      </c>
      <c r="AY39" s="58">
        <f t="shared" si="75"/>
        <v>0</v>
      </c>
      <c r="AZ39" s="58">
        <f t="shared" si="75"/>
        <v>0</v>
      </c>
      <c r="BA39" s="58">
        <f t="shared" si="75"/>
        <v>0</v>
      </c>
      <c r="BB39" s="59">
        <f t="shared" si="75"/>
        <v>2</v>
      </c>
      <c r="BC39" s="60">
        <f t="shared" si="75"/>
        <v>6</v>
      </c>
      <c r="BD39" s="60">
        <f t="shared" si="75"/>
        <v>4.4000000000000004</v>
      </c>
      <c r="BE39" s="52" t="s">
        <v>20</v>
      </c>
      <c r="BF39" s="57">
        <f t="shared" ref="BF39:BR39" si="76">SUM(BF35:BF38)</f>
        <v>84</v>
      </c>
      <c r="BG39" s="58">
        <f t="shared" si="76"/>
        <v>12</v>
      </c>
      <c r="BH39" s="58">
        <f t="shared" si="76"/>
        <v>4</v>
      </c>
      <c r="BI39" s="58">
        <f t="shared" si="76"/>
        <v>2</v>
      </c>
      <c r="BJ39" s="58">
        <f t="shared" si="76"/>
        <v>3</v>
      </c>
      <c r="BK39" s="58">
        <f t="shared" si="76"/>
        <v>0</v>
      </c>
      <c r="BL39" s="58">
        <f t="shared" si="76"/>
        <v>2</v>
      </c>
      <c r="BM39" s="58">
        <f t="shared" si="76"/>
        <v>0</v>
      </c>
      <c r="BN39" s="58">
        <f t="shared" si="76"/>
        <v>1</v>
      </c>
      <c r="BO39" s="58">
        <f t="shared" si="76"/>
        <v>0</v>
      </c>
      <c r="BP39" s="59">
        <f t="shared" si="76"/>
        <v>1</v>
      </c>
      <c r="BQ39" s="60">
        <f t="shared" si="76"/>
        <v>109</v>
      </c>
      <c r="BR39" s="60">
        <f t="shared" si="76"/>
        <v>121.9</v>
      </c>
      <c r="BS39" s="52" t="s">
        <v>20</v>
      </c>
      <c r="BT39" s="53">
        <f t="shared" ref="BT39:CF39" si="77">SUM(BT35:BT38)</f>
        <v>0</v>
      </c>
      <c r="BU39" s="54">
        <f t="shared" si="77"/>
        <v>0</v>
      </c>
      <c r="BV39" s="54">
        <f t="shared" si="77"/>
        <v>0</v>
      </c>
      <c r="BW39" s="54">
        <f t="shared" si="77"/>
        <v>0</v>
      </c>
      <c r="BX39" s="54">
        <f t="shared" si="77"/>
        <v>0</v>
      </c>
      <c r="BY39" s="54">
        <f t="shared" si="77"/>
        <v>0</v>
      </c>
      <c r="BZ39" s="54">
        <f t="shared" si="77"/>
        <v>0</v>
      </c>
      <c r="CA39" s="54">
        <f t="shared" si="77"/>
        <v>0</v>
      </c>
      <c r="CB39" s="54">
        <f t="shared" si="77"/>
        <v>0</v>
      </c>
      <c r="CC39" s="54">
        <f t="shared" si="77"/>
        <v>0</v>
      </c>
      <c r="CD39" s="55">
        <f t="shared" si="77"/>
        <v>0</v>
      </c>
      <c r="CE39" s="56">
        <f t="shared" si="77"/>
        <v>0</v>
      </c>
      <c r="CF39" s="56">
        <f t="shared" si="77"/>
        <v>0</v>
      </c>
      <c r="CG39" s="52" t="s">
        <v>20</v>
      </c>
      <c r="CH39" s="57">
        <f t="shared" ref="CH39:CT39" si="78">SUM(CH35:CH38)</f>
        <v>46</v>
      </c>
      <c r="CI39" s="58">
        <f t="shared" si="78"/>
        <v>9</v>
      </c>
      <c r="CJ39" s="58">
        <f t="shared" si="78"/>
        <v>7</v>
      </c>
      <c r="CK39" s="58">
        <f t="shared" si="78"/>
        <v>1</v>
      </c>
      <c r="CL39" s="58">
        <f t="shared" si="78"/>
        <v>3</v>
      </c>
      <c r="CM39" s="58">
        <f t="shared" si="78"/>
        <v>0</v>
      </c>
      <c r="CN39" s="58">
        <f t="shared" si="78"/>
        <v>1</v>
      </c>
      <c r="CO39" s="58">
        <f t="shared" si="78"/>
        <v>0</v>
      </c>
      <c r="CP39" s="58">
        <f t="shared" si="78"/>
        <v>1</v>
      </c>
      <c r="CQ39" s="58">
        <f t="shared" si="78"/>
        <v>1</v>
      </c>
      <c r="CR39" s="59">
        <f t="shared" si="78"/>
        <v>3</v>
      </c>
      <c r="CS39" s="60">
        <f t="shared" si="78"/>
        <v>72</v>
      </c>
      <c r="CT39" s="60">
        <f t="shared" si="78"/>
        <v>84.3</v>
      </c>
      <c r="CU39" s="52" t="s">
        <v>20</v>
      </c>
      <c r="CV39" s="57">
        <f t="shared" ref="CV39:DH39" si="79">SUM(CV35:CV38)</f>
        <v>213</v>
      </c>
      <c r="CW39" s="58">
        <f t="shared" si="79"/>
        <v>29</v>
      </c>
      <c r="CX39" s="58">
        <f t="shared" si="79"/>
        <v>5</v>
      </c>
      <c r="CY39" s="58">
        <f t="shared" si="79"/>
        <v>0</v>
      </c>
      <c r="CZ39" s="58">
        <f t="shared" si="79"/>
        <v>0</v>
      </c>
      <c r="DA39" s="58">
        <f t="shared" si="79"/>
        <v>0</v>
      </c>
      <c r="DB39" s="58">
        <f t="shared" si="79"/>
        <v>0</v>
      </c>
      <c r="DC39" s="58">
        <f t="shared" si="79"/>
        <v>1</v>
      </c>
      <c r="DD39" s="58">
        <f t="shared" si="79"/>
        <v>19</v>
      </c>
      <c r="DE39" s="58">
        <f t="shared" si="79"/>
        <v>3</v>
      </c>
      <c r="DF39" s="59">
        <f t="shared" si="79"/>
        <v>2</v>
      </c>
      <c r="DG39" s="60">
        <f t="shared" si="79"/>
        <v>272</v>
      </c>
      <c r="DH39" s="60">
        <f t="shared" si="79"/>
        <v>276.10000000000002</v>
      </c>
      <c r="DI39" s="52" t="s">
        <v>20</v>
      </c>
      <c r="DJ39" s="53">
        <f t="shared" ref="DJ39:DV39" si="80">SUM(DJ35:DJ38)</f>
        <v>0</v>
      </c>
      <c r="DK39" s="54">
        <f t="shared" si="80"/>
        <v>0</v>
      </c>
      <c r="DL39" s="54">
        <f t="shared" si="80"/>
        <v>0</v>
      </c>
      <c r="DM39" s="54">
        <f t="shared" si="80"/>
        <v>0</v>
      </c>
      <c r="DN39" s="54">
        <f t="shared" si="80"/>
        <v>0</v>
      </c>
      <c r="DO39" s="54">
        <f t="shared" si="80"/>
        <v>0</v>
      </c>
      <c r="DP39" s="54">
        <f t="shared" si="80"/>
        <v>0</v>
      </c>
      <c r="DQ39" s="54">
        <f t="shared" si="80"/>
        <v>0</v>
      </c>
      <c r="DR39" s="54">
        <f t="shared" si="80"/>
        <v>0</v>
      </c>
      <c r="DS39" s="54">
        <f t="shared" si="80"/>
        <v>0</v>
      </c>
      <c r="DT39" s="55">
        <f t="shared" si="80"/>
        <v>0</v>
      </c>
      <c r="DU39" s="56">
        <f t="shared" si="80"/>
        <v>0</v>
      </c>
      <c r="DV39" s="56">
        <f t="shared" si="80"/>
        <v>0</v>
      </c>
      <c r="DW39" s="52" t="s">
        <v>20</v>
      </c>
      <c r="DX39" s="53">
        <f t="shared" ref="DX39:EJ39" si="81">SUM(DX35:DX38)</f>
        <v>0</v>
      </c>
      <c r="DY39" s="54">
        <f t="shared" si="81"/>
        <v>0</v>
      </c>
      <c r="DZ39" s="54">
        <f t="shared" si="81"/>
        <v>0</v>
      </c>
      <c r="EA39" s="54">
        <f t="shared" si="81"/>
        <v>0</v>
      </c>
      <c r="EB39" s="54">
        <f t="shared" si="81"/>
        <v>0</v>
      </c>
      <c r="EC39" s="54">
        <f t="shared" si="81"/>
        <v>0</v>
      </c>
      <c r="ED39" s="54">
        <f t="shared" si="81"/>
        <v>0</v>
      </c>
      <c r="EE39" s="54">
        <f t="shared" si="81"/>
        <v>0</v>
      </c>
      <c r="EF39" s="54">
        <f t="shared" si="81"/>
        <v>0</v>
      </c>
      <c r="EG39" s="54">
        <f t="shared" si="81"/>
        <v>0</v>
      </c>
      <c r="EH39" s="55">
        <f t="shared" si="81"/>
        <v>0</v>
      </c>
      <c r="EI39" s="56">
        <f t="shared" si="81"/>
        <v>0</v>
      </c>
      <c r="EJ39" s="56">
        <f t="shared" si="81"/>
        <v>0</v>
      </c>
      <c r="EK39" s="52" t="s">
        <v>20</v>
      </c>
      <c r="EL39" s="53">
        <f t="shared" ref="EL39:EX39" si="82">SUM(EL35:EL38)</f>
        <v>0</v>
      </c>
      <c r="EM39" s="54">
        <f t="shared" si="82"/>
        <v>0</v>
      </c>
      <c r="EN39" s="54">
        <f t="shared" si="82"/>
        <v>0</v>
      </c>
      <c r="EO39" s="54">
        <f t="shared" si="82"/>
        <v>0</v>
      </c>
      <c r="EP39" s="54">
        <f t="shared" si="82"/>
        <v>0</v>
      </c>
      <c r="EQ39" s="54">
        <f t="shared" si="82"/>
        <v>0</v>
      </c>
      <c r="ER39" s="54">
        <f t="shared" si="82"/>
        <v>0</v>
      </c>
      <c r="ES39" s="54">
        <f t="shared" si="82"/>
        <v>0</v>
      </c>
      <c r="ET39" s="54">
        <f t="shared" si="82"/>
        <v>0</v>
      </c>
      <c r="EU39" s="54">
        <f t="shared" si="82"/>
        <v>0</v>
      </c>
      <c r="EV39" s="55">
        <f t="shared" si="82"/>
        <v>0</v>
      </c>
      <c r="EW39" s="56">
        <f t="shared" si="82"/>
        <v>0</v>
      </c>
      <c r="EX39" s="56">
        <f t="shared" si="82"/>
        <v>0</v>
      </c>
      <c r="EY39" s="52" t="s">
        <v>20</v>
      </c>
      <c r="EZ39" s="53">
        <f t="shared" ref="EZ39:FL39" si="83">SUM(EZ35:EZ38)</f>
        <v>0</v>
      </c>
      <c r="FA39" s="54">
        <f t="shared" si="83"/>
        <v>0</v>
      </c>
      <c r="FB39" s="54">
        <f t="shared" si="83"/>
        <v>0</v>
      </c>
      <c r="FC39" s="54">
        <f t="shared" si="83"/>
        <v>0</v>
      </c>
      <c r="FD39" s="54">
        <f t="shared" si="83"/>
        <v>0</v>
      </c>
      <c r="FE39" s="54">
        <f t="shared" si="83"/>
        <v>0</v>
      </c>
      <c r="FF39" s="54">
        <f t="shared" si="83"/>
        <v>0</v>
      </c>
      <c r="FG39" s="54">
        <f t="shared" si="83"/>
        <v>0</v>
      </c>
      <c r="FH39" s="54">
        <f t="shared" si="83"/>
        <v>0</v>
      </c>
      <c r="FI39" s="54">
        <f t="shared" si="83"/>
        <v>0</v>
      </c>
      <c r="FJ39" s="55">
        <f t="shared" si="83"/>
        <v>0</v>
      </c>
      <c r="FK39" s="56">
        <f t="shared" si="83"/>
        <v>0</v>
      </c>
      <c r="FL39" s="56">
        <f t="shared" si="83"/>
        <v>0</v>
      </c>
    </row>
    <row r="40" spans="1:168" s="61" customFormat="1" ht="12" customHeight="1">
      <c r="A40" s="52" t="s">
        <v>21</v>
      </c>
      <c r="B40" s="53">
        <f t="shared" ref="B40:N40" si="84">SUM(B29,B34,B39)</f>
        <v>0</v>
      </c>
      <c r="C40" s="54">
        <f t="shared" si="84"/>
        <v>0</v>
      </c>
      <c r="D40" s="54">
        <f t="shared" si="84"/>
        <v>0</v>
      </c>
      <c r="E40" s="54">
        <f t="shared" si="84"/>
        <v>0</v>
      </c>
      <c r="F40" s="54">
        <f t="shared" si="84"/>
        <v>0</v>
      </c>
      <c r="G40" s="54">
        <f t="shared" si="84"/>
        <v>0</v>
      </c>
      <c r="H40" s="54">
        <f t="shared" si="84"/>
        <v>0</v>
      </c>
      <c r="I40" s="54">
        <f t="shared" si="84"/>
        <v>0</v>
      </c>
      <c r="J40" s="54">
        <f t="shared" si="84"/>
        <v>0</v>
      </c>
      <c r="K40" s="54">
        <f t="shared" si="84"/>
        <v>0</v>
      </c>
      <c r="L40" s="55">
        <f t="shared" si="84"/>
        <v>0</v>
      </c>
      <c r="M40" s="56">
        <f t="shared" si="84"/>
        <v>0</v>
      </c>
      <c r="N40" s="56">
        <f t="shared" si="84"/>
        <v>0</v>
      </c>
      <c r="O40" s="52" t="s">
        <v>21</v>
      </c>
      <c r="P40" s="53">
        <f t="shared" ref="P40:AB40" si="85">SUM(P29,P34,P39)</f>
        <v>0</v>
      </c>
      <c r="Q40" s="54">
        <f t="shared" si="85"/>
        <v>0</v>
      </c>
      <c r="R40" s="54">
        <f t="shared" si="85"/>
        <v>0</v>
      </c>
      <c r="S40" s="54">
        <f t="shared" si="85"/>
        <v>0</v>
      </c>
      <c r="T40" s="54">
        <f t="shared" si="85"/>
        <v>0</v>
      </c>
      <c r="U40" s="54">
        <f t="shared" si="85"/>
        <v>0</v>
      </c>
      <c r="V40" s="54">
        <f t="shared" si="85"/>
        <v>0</v>
      </c>
      <c r="W40" s="54">
        <f t="shared" si="85"/>
        <v>0</v>
      </c>
      <c r="X40" s="54">
        <f t="shared" si="85"/>
        <v>0</v>
      </c>
      <c r="Y40" s="54">
        <f t="shared" si="85"/>
        <v>0</v>
      </c>
      <c r="Z40" s="55">
        <f t="shared" si="85"/>
        <v>0</v>
      </c>
      <c r="AA40" s="56">
        <f t="shared" si="85"/>
        <v>0</v>
      </c>
      <c r="AB40" s="56">
        <f t="shared" si="85"/>
        <v>0</v>
      </c>
      <c r="AC40" s="52" t="s">
        <v>21</v>
      </c>
      <c r="AD40" s="53">
        <f t="shared" ref="AD40:AP40" si="86">SUM(AD29,AD34,AD39)</f>
        <v>0</v>
      </c>
      <c r="AE40" s="54">
        <f t="shared" si="86"/>
        <v>0</v>
      </c>
      <c r="AF40" s="54">
        <f t="shared" si="86"/>
        <v>0</v>
      </c>
      <c r="AG40" s="54">
        <f t="shared" si="86"/>
        <v>0</v>
      </c>
      <c r="AH40" s="54">
        <f t="shared" si="86"/>
        <v>0</v>
      </c>
      <c r="AI40" s="54">
        <f t="shared" si="86"/>
        <v>0</v>
      </c>
      <c r="AJ40" s="54">
        <f t="shared" si="86"/>
        <v>0</v>
      </c>
      <c r="AK40" s="54">
        <f t="shared" si="86"/>
        <v>0</v>
      </c>
      <c r="AL40" s="54">
        <f t="shared" si="86"/>
        <v>0</v>
      </c>
      <c r="AM40" s="54">
        <f t="shared" si="86"/>
        <v>0</v>
      </c>
      <c r="AN40" s="55">
        <f t="shared" si="86"/>
        <v>0</v>
      </c>
      <c r="AO40" s="56">
        <f t="shared" si="86"/>
        <v>0</v>
      </c>
      <c r="AP40" s="56">
        <f t="shared" si="86"/>
        <v>0</v>
      </c>
      <c r="AQ40" s="52" t="s">
        <v>21</v>
      </c>
      <c r="AR40" s="57">
        <f t="shared" ref="AR40:BD40" si="87">SUM(AR29,AR34,AR39)</f>
        <v>8</v>
      </c>
      <c r="AS40" s="58">
        <f t="shared" si="87"/>
        <v>0</v>
      </c>
      <c r="AT40" s="58">
        <f t="shared" si="87"/>
        <v>0</v>
      </c>
      <c r="AU40" s="58">
        <f t="shared" si="87"/>
        <v>0</v>
      </c>
      <c r="AV40" s="58">
        <f t="shared" si="87"/>
        <v>0</v>
      </c>
      <c r="AW40" s="58">
        <f t="shared" si="87"/>
        <v>0</v>
      </c>
      <c r="AX40" s="58">
        <f t="shared" si="87"/>
        <v>0</v>
      </c>
      <c r="AY40" s="58">
        <f t="shared" si="87"/>
        <v>0</v>
      </c>
      <c r="AZ40" s="58">
        <f t="shared" si="87"/>
        <v>0</v>
      </c>
      <c r="BA40" s="58">
        <f t="shared" si="87"/>
        <v>0</v>
      </c>
      <c r="BB40" s="59">
        <f t="shared" si="87"/>
        <v>9</v>
      </c>
      <c r="BC40" s="60">
        <f t="shared" si="87"/>
        <v>17</v>
      </c>
      <c r="BD40" s="60">
        <f t="shared" si="87"/>
        <v>9.8000000000000007</v>
      </c>
      <c r="BE40" s="52" t="s">
        <v>21</v>
      </c>
      <c r="BF40" s="57">
        <f t="shared" ref="BF40:BR40" si="88">SUM(BF29,BF34,BF39)</f>
        <v>238</v>
      </c>
      <c r="BG40" s="58">
        <f t="shared" si="88"/>
        <v>27</v>
      </c>
      <c r="BH40" s="58">
        <f t="shared" si="88"/>
        <v>24</v>
      </c>
      <c r="BI40" s="58">
        <f t="shared" si="88"/>
        <v>4</v>
      </c>
      <c r="BJ40" s="58">
        <f t="shared" si="88"/>
        <v>7</v>
      </c>
      <c r="BK40" s="58">
        <f t="shared" si="88"/>
        <v>1</v>
      </c>
      <c r="BL40" s="58">
        <f t="shared" si="88"/>
        <v>4</v>
      </c>
      <c r="BM40" s="58">
        <f t="shared" si="88"/>
        <v>1</v>
      </c>
      <c r="BN40" s="58">
        <f t="shared" si="88"/>
        <v>9</v>
      </c>
      <c r="BO40" s="58">
        <f t="shared" si="88"/>
        <v>1</v>
      </c>
      <c r="BP40" s="59">
        <f t="shared" si="88"/>
        <v>16</v>
      </c>
      <c r="BQ40" s="60">
        <f t="shared" si="88"/>
        <v>332</v>
      </c>
      <c r="BR40" s="60">
        <f t="shared" si="88"/>
        <v>370.4</v>
      </c>
      <c r="BS40" s="52" t="s">
        <v>21</v>
      </c>
      <c r="BT40" s="53">
        <f t="shared" ref="BT40:CF40" si="89">SUM(BT29,BT34,BT39)</f>
        <v>0</v>
      </c>
      <c r="BU40" s="54">
        <f t="shared" si="89"/>
        <v>0</v>
      </c>
      <c r="BV40" s="54">
        <f t="shared" si="89"/>
        <v>0</v>
      </c>
      <c r="BW40" s="54">
        <f t="shared" si="89"/>
        <v>0</v>
      </c>
      <c r="BX40" s="54">
        <f t="shared" si="89"/>
        <v>0</v>
      </c>
      <c r="BY40" s="54">
        <f t="shared" si="89"/>
        <v>0</v>
      </c>
      <c r="BZ40" s="54">
        <f t="shared" si="89"/>
        <v>0</v>
      </c>
      <c r="CA40" s="54">
        <f t="shared" si="89"/>
        <v>0</v>
      </c>
      <c r="CB40" s="54">
        <f t="shared" si="89"/>
        <v>0</v>
      </c>
      <c r="CC40" s="54">
        <f t="shared" si="89"/>
        <v>0</v>
      </c>
      <c r="CD40" s="55">
        <f t="shared" si="89"/>
        <v>0</v>
      </c>
      <c r="CE40" s="56">
        <f t="shared" si="89"/>
        <v>0</v>
      </c>
      <c r="CF40" s="56">
        <f t="shared" si="89"/>
        <v>0</v>
      </c>
      <c r="CG40" s="52" t="s">
        <v>21</v>
      </c>
      <c r="CH40" s="57">
        <f t="shared" ref="CH40:CT40" si="90">SUM(CH29,CH34,CH39)</f>
        <v>155</v>
      </c>
      <c r="CI40" s="58">
        <f t="shared" si="90"/>
        <v>23</v>
      </c>
      <c r="CJ40" s="58">
        <f t="shared" si="90"/>
        <v>19</v>
      </c>
      <c r="CK40" s="58">
        <f t="shared" si="90"/>
        <v>4</v>
      </c>
      <c r="CL40" s="58">
        <f t="shared" si="90"/>
        <v>11</v>
      </c>
      <c r="CM40" s="58">
        <f t="shared" si="90"/>
        <v>0</v>
      </c>
      <c r="CN40" s="58">
        <f t="shared" si="90"/>
        <v>2</v>
      </c>
      <c r="CO40" s="58">
        <f t="shared" si="90"/>
        <v>0</v>
      </c>
      <c r="CP40" s="58">
        <f t="shared" si="90"/>
        <v>8</v>
      </c>
      <c r="CQ40" s="58">
        <f t="shared" si="90"/>
        <v>2</v>
      </c>
      <c r="CR40" s="59">
        <f t="shared" si="90"/>
        <v>5</v>
      </c>
      <c r="CS40" s="60">
        <f t="shared" si="90"/>
        <v>229</v>
      </c>
      <c r="CT40" s="60">
        <f t="shared" si="90"/>
        <v>270</v>
      </c>
      <c r="CU40" s="52" t="s">
        <v>21</v>
      </c>
      <c r="CV40" s="57">
        <f t="shared" ref="CV40:DH40" si="91">SUM(CV29,CV34,CV39)</f>
        <v>570</v>
      </c>
      <c r="CW40" s="58">
        <f t="shared" si="91"/>
        <v>105</v>
      </c>
      <c r="CX40" s="58">
        <f t="shared" si="91"/>
        <v>14</v>
      </c>
      <c r="CY40" s="58">
        <f t="shared" si="91"/>
        <v>0</v>
      </c>
      <c r="CZ40" s="58">
        <f t="shared" si="91"/>
        <v>0</v>
      </c>
      <c r="DA40" s="58">
        <f t="shared" si="91"/>
        <v>0</v>
      </c>
      <c r="DB40" s="58">
        <f t="shared" si="91"/>
        <v>0</v>
      </c>
      <c r="DC40" s="58">
        <f t="shared" si="91"/>
        <v>1</v>
      </c>
      <c r="DD40" s="58">
        <f t="shared" si="91"/>
        <v>49</v>
      </c>
      <c r="DE40" s="58">
        <f t="shared" si="91"/>
        <v>10</v>
      </c>
      <c r="DF40" s="59">
        <f t="shared" si="91"/>
        <v>17</v>
      </c>
      <c r="DG40" s="60">
        <f t="shared" si="91"/>
        <v>766</v>
      </c>
      <c r="DH40" s="60">
        <f t="shared" si="91"/>
        <v>765.6</v>
      </c>
      <c r="DI40" s="52" t="s">
        <v>21</v>
      </c>
      <c r="DJ40" s="53">
        <f t="shared" ref="DJ40:DV40" si="92">SUM(DJ29,DJ34,DJ39)</f>
        <v>0</v>
      </c>
      <c r="DK40" s="54">
        <f t="shared" si="92"/>
        <v>0</v>
      </c>
      <c r="DL40" s="54">
        <f t="shared" si="92"/>
        <v>0</v>
      </c>
      <c r="DM40" s="54">
        <f t="shared" si="92"/>
        <v>0</v>
      </c>
      <c r="DN40" s="54">
        <f t="shared" si="92"/>
        <v>0</v>
      </c>
      <c r="DO40" s="54">
        <f t="shared" si="92"/>
        <v>0</v>
      </c>
      <c r="DP40" s="54">
        <f t="shared" si="92"/>
        <v>0</v>
      </c>
      <c r="DQ40" s="54">
        <f t="shared" si="92"/>
        <v>0</v>
      </c>
      <c r="DR40" s="54">
        <f t="shared" si="92"/>
        <v>0</v>
      </c>
      <c r="DS40" s="54">
        <f t="shared" si="92"/>
        <v>0</v>
      </c>
      <c r="DT40" s="55">
        <f t="shared" si="92"/>
        <v>0</v>
      </c>
      <c r="DU40" s="56">
        <f t="shared" si="92"/>
        <v>0</v>
      </c>
      <c r="DV40" s="56">
        <f t="shared" si="92"/>
        <v>0</v>
      </c>
      <c r="DW40" s="52" t="s">
        <v>21</v>
      </c>
      <c r="DX40" s="53">
        <f t="shared" ref="DX40:EJ40" si="93">SUM(DX29,DX34,DX39)</f>
        <v>0</v>
      </c>
      <c r="DY40" s="54">
        <f t="shared" si="93"/>
        <v>0</v>
      </c>
      <c r="DZ40" s="54">
        <f t="shared" si="93"/>
        <v>0</v>
      </c>
      <c r="EA40" s="54">
        <f t="shared" si="93"/>
        <v>0</v>
      </c>
      <c r="EB40" s="54">
        <f t="shared" si="93"/>
        <v>0</v>
      </c>
      <c r="EC40" s="54">
        <f t="shared" si="93"/>
        <v>0</v>
      </c>
      <c r="ED40" s="54">
        <f t="shared" si="93"/>
        <v>0</v>
      </c>
      <c r="EE40" s="54">
        <f t="shared" si="93"/>
        <v>0</v>
      </c>
      <c r="EF40" s="54">
        <f t="shared" si="93"/>
        <v>0</v>
      </c>
      <c r="EG40" s="54">
        <f t="shared" si="93"/>
        <v>0</v>
      </c>
      <c r="EH40" s="55">
        <f t="shared" si="93"/>
        <v>0</v>
      </c>
      <c r="EI40" s="56">
        <f t="shared" si="93"/>
        <v>0</v>
      </c>
      <c r="EJ40" s="56">
        <f t="shared" si="93"/>
        <v>0</v>
      </c>
      <c r="EK40" s="52" t="s">
        <v>21</v>
      </c>
      <c r="EL40" s="53">
        <f t="shared" ref="EL40:EX40" si="94">SUM(EL29,EL34,EL39)</f>
        <v>0</v>
      </c>
      <c r="EM40" s="54">
        <f t="shared" si="94"/>
        <v>0</v>
      </c>
      <c r="EN40" s="54">
        <f t="shared" si="94"/>
        <v>0</v>
      </c>
      <c r="EO40" s="54">
        <f t="shared" si="94"/>
        <v>0</v>
      </c>
      <c r="EP40" s="54">
        <f t="shared" si="94"/>
        <v>0</v>
      </c>
      <c r="EQ40" s="54">
        <f t="shared" si="94"/>
        <v>0</v>
      </c>
      <c r="ER40" s="54">
        <f t="shared" si="94"/>
        <v>0</v>
      </c>
      <c r="ES40" s="54">
        <f t="shared" si="94"/>
        <v>0</v>
      </c>
      <c r="ET40" s="54">
        <f t="shared" si="94"/>
        <v>0</v>
      </c>
      <c r="EU40" s="54">
        <f t="shared" si="94"/>
        <v>0</v>
      </c>
      <c r="EV40" s="55">
        <f t="shared" si="94"/>
        <v>0</v>
      </c>
      <c r="EW40" s="56">
        <f t="shared" si="94"/>
        <v>0</v>
      </c>
      <c r="EX40" s="56">
        <f t="shared" si="94"/>
        <v>0</v>
      </c>
      <c r="EY40" s="52" t="s">
        <v>21</v>
      </c>
      <c r="EZ40" s="53">
        <f t="shared" ref="EZ40:FL40" si="95">SUM(EZ29,EZ34,EZ39)</f>
        <v>0</v>
      </c>
      <c r="FA40" s="54">
        <f t="shared" si="95"/>
        <v>0</v>
      </c>
      <c r="FB40" s="54">
        <f t="shared" si="95"/>
        <v>0</v>
      </c>
      <c r="FC40" s="54">
        <f t="shared" si="95"/>
        <v>0</v>
      </c>
      <c r="FD40" s="54">
        <f t="shared" si="95"/>
        <v>0</v>
      </c>
      <c r="FE40" s="54">
        <f t="shared" si="95"/>
        <v>0</v>
      </c>
      <c r="FF40" s="54">
        <f t="shared" si="95"/>
        <v>0</v>
      </c>
      <c r="FG40" s="54">
        <f t="shared" si="95"/>
        <v>0</v>
      </c>
      <c r="FH40" s="54">
        <f t="shared" si="95"/>
        <v>0</v>
      </c>
      <c r="FI40" s="54">
        <f t="shared" si="95"/>
        <v>0</v>
      </c>
      <c r="FJ40" s="55">
        <f t="shared" si="95"/>
        <v>0</v>
      </c>
      <c r="FK40" s="56">
        <f t="shared" si="95"/>
        <v>0</v>
      </c>
      <c r="FL40" s="56">
        <f t="shared" si="95"/>
        <v>0</v>
      </c>
    </row>
    <row r="41" spans="1:168" ht="13.5" customHeight="1">
      <c r="A41" s="27">
        <f>A38+"00:15"</f>
        <v>0.54166666666666685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6">
        <f>SUM(B41:L41)</f>
        <v>0</v>
      </c>
      <c r="N41" s="26">
        <f>SUM(B41,C41,2.3*D41,2.3*E41,2.3*F41,2.3*G41,2*H41,2*I41,J41,0.4*K41,0.2*L41)</f>
        <v>0</v>
      </c>
      <c r="O41" s="27">
        <f>$A41</f>
        <v>0.54166666666666685</v>
      </c>
      <c r="P41" s="23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6">
        <f>SUM(P41:Z41)</f>
        <v>0</v>
      </c>
      <c r="AB41" s="26">
        <f>SUM(P41,Q41,2.3*R41,2.3*S41,2.3*T41,2.3*U41,2*V41,2*W41,X41,0.4*Y41,0.2*Z41)</f>
        <v>0</v>
      </c>
      <c r="AC41" s="27">
        <f>$A41</f>
        <v>0.54166666666666685</v>
      </c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5"/>
      <c r="AO41" s="26">
        <f>SUM(AD41:AN41)</f>
        <v>0</v>
      </c>
      <c r="AP41" s="26">
        <f>SUM(AD41,AE41,2.3*AF41,2.3*AG41,2.3*AH41,2.3*AI41,2*AJ41,2*AK41,AL41,0.4*AM41,0.2*AN41)</f>
        <v>0</v>
      </c>
      <c r="AQ41" s="27">
        <f>$A41</f>
        <v>0.54166666666666685</v>
      </c>
      <c r="AR41" s="28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30">
        <v>0</v>
      </c>
      <c r="BC41" s="31">
        <f>SUM(AR41:BB41)</f>
        <v>0</v>
      </c>
      <c r="BD41" s="31">
        <f>SUM(AR41,AS41,2.3*AT41,2.3*AU41,2.3*AV41,2.3*AW41,2*AX41,2*AY41,AZ41,0.4*BA41,0.2*BB41)</f>
        <v>0</v>
      </c>
      <c r="BE41" s="27">
        <f>$A41</f>
        <v>0.54166666666666685</v>
      </c>
      <c r="BF41" s="28">
        <v>24</v>
      </c>
      <c r="BG41" s="29">
        <v>1</v>
      </c>
      <c r="BH41" s="29">
        <v>2</v>
      </c>
      <c r="BI41" s="29">
        <v>0</v>
      </c>
      <c r="BJ41" s="29">
        <v>1</v>
      </c>
      <c r="BK41" s="29">
        <v>1</v>
      </c>
      <c r="BL41" s="29">
        <v>0</v>
      </c>
      <c r="BM41" s="29">
        <v>1</v>
      </c>
      <c r="BN41" s="29">
        <v>0</v>
      </c>
      <c r="BO41" s="29">
        <v>0</v>
      </c>
      <c r="BP41" s="30">
        <v>1</v>
      </c>
      <c r="BQ41" s="31">
        <f>SUM(BF41:BP41)</f>
        <v>31</v>
      </c>
      <c r="BR41" s="31">
        <f>SUM(BF41,BG41,2.3*BH41,2.3*BI41,2.3*BJ41,2.3*BK41,2*BL41,2*BM41,BN41,0.4*BO41,0.2*BP41)</f>
        <v>36.400000000000006</v>
      </c>
      <c r="BS41" s="27">
        <f>$A41</f>
        <v>0.54166666666666685</v>
      </c>
      <c r="BT41" s="23"/>
      <c r="BU41" s="24"/>
      <c r="BV41" s="24"/>
      <c r="BW41" s="24"/>
      <c r="BX41" s="24"/>
      <c r="BY41" s="24"/>
      <c r="BZ41" s="24"/>
      <c r="CA41" s="24"/>
      <c r="CB41" s="24"/>
      <c r="CC41" s="24"/>
      <c r="CD41" s="25"/>
      <c r="CE41" s="26">
        <f>SUM(BT41:CD41)</f>
        <v>0</v>
      </c>
      <c r="CF41" s="26">
        <f>SUM(BT41,BU41,2.3*BV41,2.3*BW41,2.3*BX41,2.3*BY41,2*BZ41,2*CA41,CB41,0.4*CC41,0.2*CD41)</f>
        <v>0</v>
      </c>
      <c r="CG41" s="27">
        <f>$A41</f>
        <v>0.54166666666666685</v>
      </c>
      <c r="CH41" s="28">
        <v>4</v>
      </c>
      <c r="CI41" s="29">
        <v>1</v>
      </c>
      <c r="CJ41" s="29">
        <v>0</v>
      </c>
      <c r="CK41" s="29">
        <v>0</v>
      </c>
      <c r="CL41" s="29">
        <v>0</v>
      </c>
      <c r="CM41" s="29">
        <v>1</v>
      </c>
      <c r="CN41" s="29">
        <v>0</v>
      </c>
      <c r="CO41" s="29">
        <v>0</v>
      </c>
      <c r="CP41" s="29">
        <v>2</v>
      </c>
      <c r="CQ41" s="29">
        <v>0</v>
      </c>
      <c r="CR41" s="30">
        <v>2</v>
      </c>
      <c r="CS41" s="31">
        <f>SUM(CH41:CR41)</f>
        <v>10</v>
      </c>
      <c r="CT41" s="31">
        <f>SUM(CH41,CI41,2.3*CJ41,2.3*CK41,2.3*CL41,2.3*CM41,2*CN41,2*CO41,CP41,0.4*CQ41,0.2*CR41)</f>
        <v>9.7000000000000011</v>
      </c>
      <c r="CU41" s="27">
        <f>$A41</f>
        <v>0.54166666666666685</v>
      </c>
      <c r="CV41" s="28">
        <v>54</v>
      </c>
      <c r="CW41" s="29">
        <v>6</v>
      </c>
      <c r="CX41" s="29">
        <v>0</v>
      </c>
      <c r="CY41" s="29">
        <v>0</v>
      </c>
      <c r="CZ41" s="29">
        <v>0</v>
      </c>
      <c r="DA41" s="29">
        <v>0</v>
      </c>
      <c r="DB41" s="29">
        <v>0</v>
      </c>
      <c r="DC41" s="29">
        <v>0</v>
      </c>
      <c r="DD41" s="29">
        <v>1</v>
      </c>
      <c r="DE41" s="29">
        <v>1</v>
      </c>
      <c r="DF41" s="30">
        <v>1</v>
      </c>
      <c r="DG41" s="31">
        <f>SUM(CV41:DF41)</f>
        <v>63</v>
      </c>
      <c r="DH41" s="31">
        <f>SUM(CV41,CW41,2.3*CX41,2.3*CY41,2.3*CZ41,2.3*DA41,2*DB41,2*DC41,DD41,0.4*DE41,0.2*DF41)</f>
        <v>61.6</v>
      </c>
      <c r="DI41" s="27">
        <f>$A41</f>
        <v>0.54166666666666685</v>
      </c>
      <c r="DJ41" s="23">
        <v>0</v>
      </c>
      <c r="DK41" s="24">
        <v>0</v>
      </c>
      <c r="DL41" s="24">
        <v>0</v>
      </c>
      <c r="DM41" s="24">
        <v>0</v>
      </c>
      <c r="DN41" s="24">
        <v>0</v>
      </c>
      <c r="DO41" s="24">
        <v>0</v>
      </c>
      <c r="DP41" s="24">
        <v>0</v>
      </c>
      <c r="DQ41" s="24">
        <v>0</v>
      </c>
      <c r="DR41" s="24">
        <v>0</v>
      </c>
      <c r="DS41" s="24">
        <v>0</v>
      </c>
      <c r="DT41" s="25">
        <v>0</v>
      </c>
      <c r="DU41" s="26">
        <f>SUM(DJ41:DT41)</f>
        <v>0</v>
      </c>
      <c r="DV41" s="26">
        <f>SUM(DJ41,DK41,2.3*DL41,2.3*DM41,2.3*DN41,2.3*DO41,2*DP41,2*DQ41,DR41,0.4*DS41,0.2*DT41)</f>
        <v>0</v>
      </c>
      <c r="DW41" s="27">
        <f>$A41</f>
        <v>0.54166666666666685</v>
      </c>
      <c r="DX41" s="23"/>
      <c r="DY41" s="24"/>
      <c r="DZ41" s="24"/>
      <c r="EA41" s="24"/>
      <c r="EB41" s="24"/>
      <c r="EC41" s="24"/>
      <c r="ED41" s="24"/>
      <c r="EE41" s="24"/>
      <c r="EF41" s="24"/>
      <c r="EG41" s="24"/>
      <c r="EH41" s="25"/>
      <c r="EI41" s="26">
        <f>SUM(DX41:EH41)</f>
        <v>0</v>
      </c>
      <c r="EJ41" s="26">
        <f>SUM(DX41,DY41,2.3*DZ41,2.3*EA41,2.3*EB41,2.3*EC41,2*ED41,2*EE41,EF41,0.4*EG41,0.2*EH41)</f>
        <v>0</v>
      </c>
      <c r="EK41" s="27">
        <f>$A41</f>
        <v>0.54166666666666685</v>
      </c>
      <c r="EL41" s="23"/>
      <c r="EM41" s="24"/>
      <c r="EN41" s="24"/>
      <c r="EO41" s="24"/>
      <c r="EP41" s="24"/>
      <c r="EQ41" s="24"/>
      <c r="ER41" s="24"/>
      <c r="ES41" s="24"/>
      <c r="ET41" s="24"/>
      <c r="EU41" s="24"/>
      <c r="EV41" s="25"/>
      <c r="EW41" s="26">
        <f>SUM(EL41:EV41)</f>
        <v>0</v>
      </c>
      <c r="EX41" s="26">
        <f>SUM(EL41,EM41,2.3*EN41,2.3*EO41,2.3*EP41,2.3*EQ41,2*ER41,2*ES41,ET41,0.4*EU41,0.2*EV41)</f>
        <v>0</v>
      </c>
      <c r="EY41" s="27">
        <f>$A41</f>
        <v>0.54166666666666685</v>
      </c>
      <c r="EZ41" s="23"/>
      <c r="FA41" s="24"/>
      <c r="FB41" s="24"/>
      <c r="FC41" s="24"/>
      <c r="FD41" s="24"/>
      <c r="FE41" s="24"/>
      <c r="FF41" s="24"/>
      <c r="FG41" s="24"/>
      <c r="FH41" s="24"/>
      <c r="FI41" s="24"/>
      <c r="FJ41" s="25"/>
      <c r="FK41" s="26">
        <f>SUM(EZ41:FJ41)</f>
        <v>0</v>
      </c>
      <c r="FL41" s="26">
        <f>SUM(EZ41,FA41,2.3*FB41,2.3*FC41,2.3*FD41,2.3*FE41,2*FF41,2*FG41,FH41,0.4*FI41,0.2*FJ41)</f>
        <v>0</v>
      </c>
    </row>
    <row r="42" spans="1:168" ht="13.5" customHeight="1">
      <c r="A42" s="33">
        <f>A41+"00:15"</f>
        <v>0.55208333333333348</v>
      </c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7">
        <f>SUM(B42:L42)</f>
        <v>0</v>
      </c>
      <c r="N42" s="37">
        <f>SUM(B42,C42,2.3*D42,2.3*E42,2.3*F42,2.3*G42,2*H42,2*I42,J42,0.4*K42,0.2*L42)</f>
        <v>0</v>
      </c>
      <c r="O42" s="27">
        <f>$A42</f>
        <v>0.55208333333333348</v>
      </c>
      <c r="P42" s="34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7">
        <f>SUM(P42:Z42)</f>
        <v>0</v>
      </c>
      <c r="AB42" s="37">
        <f>SUM(P42,Q42,2.3*R42,2.3*S42,2.3*T42,2.3*U42,2*V42,2*W42,X42,0.4*Y42,0.2*Z42)</f>
        <v>0</v>
      </c>
      <c r="AC42" s="27">
        <f>$A42</f>
        <v>0.55208333333333348</v>
      </c>
      <c r="AD42" s="34"/>
      <c r="AE42" s="35"/>
      <c r="AF42" s="35"/>
      <c r="AG42" s="35"/>
      <c r="AH42" s="35"/>
      <c r="AI42" s="35"/>
      <c r="AJ42" s="35"/>
      <c r="AK42" s="35"/>
      <c r="AL42" s="35"/>
      <c r="AM42" s="35"/>
      <c r="AN42" s="36"/>
      <c r="AO42" s="37">
        <f>SUM(AD42:AN42)</f>
        <v>0</v>
      </c>
      <c r="AP42" s="37">
        <f>SUM(AD42,AE42,2.3*AF42,2.3*AG42,2.3*AH42,2.3*AI42,2*AJ42,2*AK42,AL42,0.4*AM42,0.2*AN42)</f>
        <v>0</v>
      </c>
      <c r="AQ42" s="27">
        <f>$A42</f>
        <v>0.55208333333333348</v>
      </c>
      <c r="AR42" s="38">
        <v>1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40">
        <v>0</v>
      </c>
      <c r="BC42" s="41">
        <f>SUM(AR42:BB42)</f>
        <v>1</v>
      </c>
      <c r="BD42" s="41">
        <f>SUM(AR42,AS42,2.3*AT42,2.3*AU42,2.3*AV42,2.3*AW42,2*AX42,2*AY42,AZ42,0.4*BA42,0.2*BB42)</f>
        <v>1</v>
      </c>
      <c r="BE42" s="27">
        <f>$A42</f>
        <v>0.55208333333333348</v>
      </c>
      <c r="BF42" s="38">
        <v>26</v>
      </c>
      <c r="BG42" s="39">
        <v>1</v>
      </c>
      <c r="BH42" s="39">
        <v>0</v>
      </c>
      <c r="BI42" s="39">
        <v>1</v>
      </c>
      <c r="BJ42" s="39">
        <v>1</v>
      </c>
      <c r="BK42" s="39">
        <v>0</v>
      </c>
      <c r="BL42" s="39">
        <v>0</v>
      </c>
      <c r="BM42" s="39">
        <v>1</v>
      </c>
      <c r="BN42" s="39">
        <v>1</v>
      </c>
      <c r="BO42" s="39">
        <v>0</v>
      </c>
      <c r="BP42" s="40">
        <v>3</v>
      </c>
      <c r="BQ42" s="41">
        <f>SUM(BF42:BP42)</f>
        <v>34</v>
      </c>
      <c r="BR42" s="41">
        <f>SUM(BF42,BG42,2.3*BH42,2.3*BI42,2.3*BJ42,2.3*BK42,2*BL42,2*BM42,BN42,0.4*BO42,0.2*BP42)</f>
        <v>35.200000000000003</v>
      </c>
      <c r="BS42" s="27">
        <f>$A42</f>
        <v>0.55208333333333348</v>
      </c>
      <c r="BT42" s="34"/>
      <c r="BU42" s="35"/>
      <c r="BV42" s="35"/>
      <c r="BW42" s="35"/>
      <c r="BX42" s="35"/>
      <c r="BY42" s="35"/>
      <c r="BZ42" s="35"/>
      <c r="CA42" s="35"/>
      <c r="CB42" s="35"/>
      <c r="CC42" s="35"/>
      <c r="CD42" s="36"/>
      <c r="CE42" s="37">
        <f>SUM(BT42:CD42)</f>
        <v>0</v>
      </c>
      <c r="CF42" s="37">
        <f>SUM(BT42,BU42,2.3*BV42,2.3*BW42,2.3*BX42,2.3*BY42,2*BZ42,2*CA42,CB42,0.4*CC42,0.2*CD42)</f>
        <v>0</v>
      </c>
      <c r="CG42" s="27">
        <f>$A42</f>
        <v>0.55208333333333348</v>
      </c>
      <c r="CH42" s="38">
        <v>11</v>
      </c>
      <c r="CI42" s="39">
        <v>3</v>
      </c>
      <c r="CJ42" s="39">
        <v>1</v>
      </c>
      <c r="CK42" s="39">
        <v>0</v>
      </c>
      <c r="CL42" s="39">
        <v>1</v>
      </c>
      <c r="CM42" s="39">
        <v>0</v>
      </c>
      <c r="CN42" s="39">
        <v>0</v>
      </c>
      <c r="CO42" s="39">
        <v>0</v>
      </c>
      <c r="CP42" s="39">
        <v>0</v>
      </c>
      <c r="CQ42" s="39">
        <v>1</v>
      </c>
      <c r="CR42" s="40">
        <v>1</v>
      </c>
      <c r="CS42" s="41">
        <f>SUM(CH42:CR42)</f>
        <v>18</v>
      </c>
      <c r="CT42" s="41">
        <f>SUM(CH42,CI42,2.3*CJ42,2.3*CK42,2.3*CL42,2.3*CM42,2*CN42,2*CO42,CP42,0.4*CQ42,0.2*CR42)</f>
        <v>19.2</v>
      </c>
      <c r="CU42" s="27">
        <f>$A42</f>
        <v>0.55208333333333348</v>
      </c>
      <c r="CV42" s="38">
        <v>49</v>
      </c>
      <c r="CW42" s="39">
        <v>7</v>
      </c>
      <c r="CX42" s="39">
        <v>1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4</v>
      </c>
      <c r="DE42" s="39">
        <v>2</v>
      </c>
      <c r="DF42" s="40">
        <v>0</v>
      </c>
      <c r="DG42" s="41">
        <f>SUM(CV42:DF42)</f>
        <v>63</v>
      </c>
      <c r="DH42" s="41">
        <f>SUM(CV42,CW42,2.3*CX42,2.3*CY42,2.3*CZ42,2.3*DA42,2*DB42,2*DC42,DD42,0.4*DE42,0.2*DF42)</f>
        <v>63.099999999999994</v>
      </c>
      <c r="DI42" s="27">
        <f>$A42</f>
        <v>0.55208333333333348</v>
      </c>
      <c r="DJ42" s="34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6">
        <v>0</v>
      </c>
      <c r="DU42" s="37">
        <f>SUM(DJ42:DT42)</f>
        <v>0</v>
      </c>
      <c r="DV42" s="37">
        <f>SUM(DJ42,DK42,2.3*DL42,2.3*DM42,2.3*DN42,2.3*DO42,2*DP42,2*DQ42,DR42,0.4*DS42,0.2*DT42)</f>
        <v>0</v>
      </c>
      <c r="DW42" s="27">
        <f>$A42</f>
        <v>0.55208333333333348</v>
      </c>
      <c r="DX42" s="34"/>
      <c r="DY42" s="35"/>
      <c r="DZ42" s="35"/>
      <c r="EA42" s="35"/>
      <c r="EB42" s="35"/>
      <c r="EC42" s="35"/>
      <c r="ED42" s="35"/>
      <c r="EE42" s="35"/>
      <c r="EF42" s="35"/>
      <c r="EG42" s="35"/>
      <c r="EH42" s="36"/>
      <c r="EI42" s="37">
        <f>SUM(DX42:EH42)</f>
        <v>0</v>
      </c>
      <c r="EJ42" s="37">
        <f>SUM(DX42,DY42,2.3*DZ42,2.3*EA42,2.3*EB42,2.3*EC42,2*ED42,2*EE42,EF42,0.4*EG42,0.2*EH42)</f>
        <v>0</v>
      </c>
      <c r="EK42" s="27">
        <f>$A42</f>
        <v>0.55208333333333348</v>
      </c>
      <c r="EL42" s="34"/>
      <c r="EM42" s="35"/>
      <c r="EN42" s="35"/>
      <c r="EO42" s="35"/>
      <c r="EP42" s="35"/>
      <c r="EQ42" s="35"/>
      <c r="ER42" s="35"/>
      <c r="ES42" s="35"/>
      <c r="ET42" s="35"/>
      <c r="EU42" s="35"/>
      <c r="EV42" s="36"/>
      <c r="EW42" s="37">
        <f>SUM(EL42:EV42)</f>
        <v>0</v>
      </c>
      <c r="EX42" s="37">
        <f>SUM(EL42,EM42,2.3*EN42,2.3*EO42,2.3*EP42,2.3*EQ42,2*ER42,2*ES42,ET42,0.4*EU42,0.2*EV42)</f>
        <v>0</v>
      </c>
      <c r="EY42" s="27">
        <f>$A42</f>
        <v>0.55208333333333348</v>
      </c>
      <c r="EZ42" s="34"/>
      <c r="FA42" s="35"/>
      <c r="FB42" s="35"/>
      <c r="FC42" s="35"/>
      <c r="FD42" s="35"/>
      <c r="FE42" s="35"/>
      <c r="FF42" s="35"/>
      <c r="FG42" s="35"/>
      <c r="FH42" s="35"/>
      <c r="FI42" s="35"/>
      <c r="FJ42" s="36"/>
      <c r="FK42" s="37">
        <f>SUM(EZ42:FJ42)</f>
        <v>0</v>
      </c>
      <c r="FL42" s="37">
        <f>SUM(EZ42,FA42,2.3*FB42,2.3*FC42,2.3*FD42,2.3*FE42,2*FF42,2*FG42,FH42,0.4*FI42,0.2*FJ42)</f>
        <v>0</v>
      </c>
    </row>
    <row r="43" spans="1:168" ht="13.5" customHeight="1">
      <c r="A43" s="33">
        <f>A42+"00:15"</f>
        <v>0.56250000000000011</v>
      </c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7">
        <f>SUM(B43:L43)</f>
        <v>0</v>
      </c>
      <c r="N43" s="37">
        <f>SUM(B43,C43,2.3*D43,2.3*E43,2.3*F43,2.3*G43,2*H43,2*I43,J43,0.4*K43,0.2*L43)</f>
        <v>0</v>
      </c>
      <c r="O43" s="27">
        <f>$A43</f>
        <v>0.56250000000000011</v>
      </c>
      <c r="P43" s="34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7">
        <f>SUM(P43:Z43)</f>
        <v>0</v>
      </c>
      <c r="AB43" s="37">
        <f>SUM(P43,Q43,2.3*R43,2.3*S43,2.3*T43,2.3*U43,2*V43,2*W43,X43,0.4*Y43,0.2*Z43)</f>
        <v>0</v>
      </c>
      <c r="AC43" s="27">
        <f>$A43</f>
        <v>0.56250000000000011</v>
      </c>
      <c r="AD43" s="34"/>
      <c r="AE43" s="35"/>
      <c r="AF43" s="35"/>
      <c r="AG43" s="35"/>
      <c r="AH43" s="35"/>
      <c r="AI43" s="35"/>
      <c r="AJ43" s="35"/>
      <c r="AK43" s="35"/>
      <c r="AL43" s="35"/>
      <c r="AM43" s="35"/>
      <c r="AN43" s="36"/>
      <c r="AO43" s="37">
        <f>SUM(AD43:AN43)</f>
        <v>0</v>
      </c>
      <c r="AP43" s="37">
        <f>SUM(AD43,AE43,2.3*AF43,2.3*AG43,2.3*AH43,2.3*AI43,2*AJ43,2*AK43,AL43,0.4*AM43,0.2*AN43)</f>
        <v>0</v>
      </c>
      <c r="AQ43" s="27">
        <f>$A43</f>
        <v>0.56250000000000011</v>
      </c>
      <c r="AR43" s="38">
        <v>1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>
        <v>0</v>
      </c>
      <c r="BB43" s="40">
        <v>1</v>
      </c>
      <c r="BC43" s="41">
        <f>SUM(AR43:BB43)</f>
        <v>2</v>
      </c>
      <c r="BD43" s="41">
        <f>SUM(AR43,AS43,2.3*AT43,2.3*AU43,2.3*AV43,2.3*AW43,2*AX43,2*AY43,AZ43,0.4*BA43,0.2*BB43)</f>
        <v>1.2</v>
      </c>
      <c r="BE43" s="27">
        <f>$A43</f>
        <v>0.56250000000000011</v>
      </c>
      <c r="BF43" s="38">
        <v>29</v>
      </c>
      <c r="BG43" s="39">
        <v>5</v>
      </c>
      <c r="BH43" s="39">
        <v>2</v>
      </c>
      <c r="BI43" s="39">
        <v>0</v>
      </c>
      <c r="BJ43" s="39">
        <v>0</v>
      </c>
      <c r="BK43" s="39">
        <v>0</v>
      </c>
      <c r="BL43" s="39">
        <v>0</v>
      </c>
      <c r="BM43" s="39">
        <v>0</v>
      </c>
      <c r="BN43" s="39">
        <v>3</v>
      </c>
      <c r="BO43" s="39">
        <v>0</v>
      </c>
      <c r="BP43" s="40">
        <v>1</v>
      </c>
      <c r="BQ43" s="41">
        <f>SUM(BF43:BP43)</f>
        <v>40</v>
      </c>
      <c r="BR43" s="41">
        <f>SUM(BF43,BG43,2.3*BH43,2.3*BI43,2.3*BJ43,2.3*BK43,2*BL43,2*BM43,BN43,0.4*BO43,0.2*BP43)</f>
        <v>41.800000000000004</v>
      </c>
      <c r="BS43" s="27">
        <f>$A43</f>
        <v>0.56250000000000011</v>
      </c>
      <c r="BT43" s="34"/>
      <c r="BU43" s="35"/>
      <c r="BV43" s="35"/>
      <c r="BW43" s="35"/>
      <c r="BX43" s="35"/>
      <c r="BY43" s="35"/>
      <c r="BZ43" s="35"/>
      <c r="CA43" s="35"/>
      <c r="CB43" s="35"/>
      <c r="CC43" s="35"/>
      <c r="CD43" s="36"/>
      <c r="CE43" s="37">
        <f>SUM(BT43:CD43)</f>
        <v>0</v>
      </c>
      <c r="CF43" s="37">
        <f>SUM(BT43,BU43,2.3*BV43,2.3*BW43,2.3*BX43,2.3*BY43,2*BZ43,2*CA43,CB43,0.4*CC43,0.2*CD43)</f>
        <v>0</v>
      </c>
      <c r="CG43" s="27">
        <f>$A43</f>
        <v>0.56250000000000011</v>
      </c>
      <c r="CH43" s="38">
        <v>15</v>
      </c>
      <c r="CI43" s="39">
        <v>2</v>
      </c>
      <c r="CJ43" s="39">
        <v>2</v>
      </c>
      <c r="CK43" s="39">
        <v>0</v>
      </c>
      <c r="CL43" s="39">
        <v>0</v>
      </c>
      <c r="CM43" s="39">
        <v>0</v>
      </c>
      <c r="CN43" s="39">
        <v>0</v>
      </c>
      <c r="CO43" s="39">
        <v>0</v>
      </c>
      <c r="CP43" s="39">
        <v>0</v>
      </c>
      <c r="CQ43" s="39">
        <v>0</v>
      </c>
      <c r="CR43" s="40">
        <v>1</v>
      </c>
      <c r="CS43" s="41">
        <f>SUM(CH43:CR43)</f>
        <v>20</v>
      </c>
      <c r="CT43" s="41">
        <f>SUM(CH43,CI43,2.3*CJ43,2.3*CK43,2.3*CL43,2.3*CM43,2*CN43,2*CO43,CP43,0.4*CQ43,0.2*CR43)</f>
        <v>21.8</v>
      </c>
      <c r="CU43" s="27">
        <f>$A43</f>
        <v>0.56250000000000011</v>
      </c>
      <c r="CV43" s="38">
        <v>65</v>
      </c>
      <c r="CW43" s="39">
        <v>11</v>
      </c>
      <c r="CX43" s="39">
        <v>2</v>
      </c>
      <c r="CY43" s="39">
        <v>0</v>
      </c>
      <c r="CZ43" s="39">
        <v>0</v>
      </c>
      <c r="DA43" s="39">
        <v>0</v>
      </c>
      <c r="DB43" s="39">
        <v>0</v>
      </c>
      <c r="DC43" s="39">
        <v>0</v>
      </c>
      <c r="DD43" s="39">
        <v>1</v>
      </c>
      <c r="DE43" s="39">
        <v>1</v>
      </c>
      <c r="DF43" s="40">
        <v>3</v>
      </c>
      <c r="DG43" s="41">
        <f>SUM(CV43:DF43)</f>
        <v>83</v>
      </c>
      <c r="DH43" s="41">
        <f>SUM(CV43,CW43,2.3*CX43,2.3*CY43,2.3*CZ43,2.3*DA43,2*DB43,2*DC43,DD43,0.4*DE43,0.2*DF43)</f>
        <v>82.6</v>
      </c>
      <c r="DI43" s="27">
        <f>$A43</f>
        <v>0.56250000000000011</v>
      </c>
      <c r="DJ43" s="34">
        <v>0</v>
      </c>
      <c r="DK43" s="35">
        <v>0</v>
      </c>
      <c r="DL43" s="35">
        <v>0</v>
      </c>
      <c r="DM43" s="35">
        <v>0</v>
      </c>
      <c r="DN43" s="35">
        <v>0</v>
      </c>
      <c r="DO43" s="35">
        <v>0</v>
      </c>
      <c r="DP43" s="35">
        <v>0</v>
      </c>
      <c r="DQ43" s="35">
        <v>0</v>
      </c>
      <c r="DR43" s="35">
        <v>0</v>
      </c>
      <c r="DS43" s="35">
        <v>0</v>
      </c>
      <c r="DT43" s="36">
        <v>0</v>
      </c>
      <c r="DU43" s="37">
        <f>SUM(DJ43:DT43)</f>
        <v>0</v>
      </c>
      <c r="DV43" s="37">
        <f>SUM(DJ43,DK43,2.3*DL43,2.3*DM43,2.3*DN43,2.3*DO43,2*DP43,2*DQ43,DR43,0.4*DS43,0.2*DT43)</f>
        <v>0</v>
      </c>
      <c r="DW43" s="27">
        <f>$A43</f>
        <v>0.56250000000000011</v>
      </c>
      <c r="DX43" s="34"/>
      <c r="DY43" s="35"/>
      <c r="DZ43" s="35"/>
      <c r="EA43" s="35"/>
      <c r="EB43" s="35"/>
      <c r="EC43" s="35"/>
      <c r="ED43" s="35"/>
      <c r="EE43" s="35"/>
      <c r="EF43" s="35"/>
      <c r="EG43" s="35"/>
      <c r="EH43" s="36"/>
      <c r="EI43" s="37">
        <f>SUM(DX43:EH43)</f>
        <v>0</v>
      </c>
      <c r="EJ43" s="37">
        <f>SUM(DX43,DY43,2.3*DZ43,2.3*EA43,2.3*EB43,2.3*EC43,2*ED43,2*EE43,EF43,0.4*EG43,0.2*EH43)</f>
        <v>0</v>
      </c>
      <c r="EK43" s="27">
        <f>$A43</f>
        <v>0.56250000000000011</v>
      </c>
      <c r="EL43" s="34"/>
      <c r="EM43" s="35"/>
      <c r="EN43" s="35"/>
      <c r="EO43" s="35"/>
      <c r="EP43" s="35"/>
      <c r="EQ43" s="35"/>
      <c r="ER43" s="35"/>
      <c r="ES43" s="35"/>
      <c r="ET43" s="35"/>
      <c r="EU43" s="35"/>
      <c r="EV43" s="36"/>
      <c r="EW43" s="37">
        <f>SUM(EL43:EV43)</f>
        <v>0</v>
      </c>
      <c r="EX43" s="37">
        <f>SUM(EL43,EM43,2.3*EN43,2.3*EO43,2.3*EP43,2.3*EQ43,2*ER43,2*ES43,ET43,0.4*EU43,0.2*EV43)</f>
        <v>0</v>
      </c>
      <c r="EY43" s="27">
        <f>$A43</f>
        <v>0.56250000000000011</v>
      </c>
      <c r="EZ43" s="34"/>
      <c r="FA43" s="35"/>
      <c r="FB43" s="35"/>
      <c r="FC43" s="35"/>
      <c r="FD43" s="35"/>
      <c r="FE43" s="35"/>
      <c r="FF43" s="35"/>
      <c r="FG43" s="35"/>
      <c r="FH43" s="35"/>
      <c r="FI43" s="35"/>
      <c r="FJ43" s="36"/>
      <c r="FK43" s="37">
        <f>SUM(EZ43:FJ43)</f>
        <v>0</v>
      </c>
      <c r="FL43" s="37">
        <f>SUM(EZ43,FA43,2.3*FB43,2.3*FC43,2.3*FD43,2.3*FE43,2*FF43,2*FG43,FH43,0.4*FI43,0.2*FJ43)</f>
        <v>0</v>
      </c>
    </row>
    <row r="44" spans="1:168" ht="13.5" customHeight="1">
      <c r="A44" s="42">
        <f>A43+"00:15"</f>
        <v>0.57291666666666674</v>
      </c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5"/>
      <c r="M44" s="46">
        <f>SUM(B44:L44)</f>
        <v>0</v>
      </c>
      <c r="N44" s="46">
        <f>SUM(B44,C44,2.3*D44,2.3*E44,2.3*F44,2.3*G44,2*H44,2*I44,J44,0.4*K44,0.2*L44)</f>
        <v>0</v>
      </c>
      <c r="O44" s="47">
        <f>$A44</f>
        <v>0.57291666666666674</v>
      </c>
      <c r="P44" s="43"/>
      <c r="Q44" s="44"/>
      <c r="R44" s="44"/>
      <c r="S44" s="44"/>
      <c r="T44" s="44"/>
      <c r="U44" s="44"/>
      <c r="V44" s="44"/>
      <c r="W44" s="44"/>
      <c r="X44" s="44"/>
      <c r="Y44" s="44"/>
      <c r="Z44" s="45"/>
      <c r="AA44" s="46">
        <f>SUM(P44:Z44)</f>
        <v>0</v>
      </c>
      <c r="AB44" s="46">
        <f>SUM(P44,Q44,2.3*R44,2.3*S44,2.3*T44,2.3*U44,2*V44,2*W44,X44,0.4*Y44,0.2*Z44)</f>
        <v>0</v>
      </c>
      <c r="AC44" s="47">
        <f>$A44</f>
        <v>0.57291666666666674</v>
      </c>
      <c r="AD44" s="43"/>
      <c r="AE44" s="44"/>
      <c r="AF44" s="44"/>
      <c r="AG44" s="44"/>
      <c r="AH44" s="44"/>
      <c r="AI44" s="44"/>
      <c r="AJ44" s="44"/>
      <c r="AK44" s="44"/>
      <c r="AL44" s="44"/>
      <c r="AM44" s="44"/>
      <c r="AN44" s="45"/>
      <c r="AO44" s="46">
        <f>SUM(AD44:AN44)</f>
        <v>0</v>
      </c>
      <c r="AP44" s="46">
        <f>SUM(AD44,AE44,2.3*AF44,2.3*AG44,2.3*AH44,2.3*AI44,2*AJ44,2*AK44,AL44,0.4*AM44,0.2*AN44)</f>
        <v>0</v>
      </c>
      <c r="AQ44" s="47">
        <f>$A44</f>
        <v>0.57291666666666674</v>
      </c>
      <c r="AR44" s="48">
        <v>2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50">
        <v>0</v>
      </c>
      <c r="BC44" s="51">
        <f>SUM(AR44:BB44)</f>
        <v>2</v>
      </c>
      <c r="BD44" s="51">
        <f>SUM(AR44,AS44,2.3*AT44,2.3*AU44,2.3*AV44,2.3*AW44,2*AX44,2*AY44,AZ44,0.4*BA44,0.2*BB44)</f>
        <v>2</v>
      </c>
      <c r="BE44" s="47">
        <f>$A44</f>
        <v>0.57291666666666674</v>
      </c>
      <c r="BF44" s="48">
        <v>16</v>
      </c>
      <c r="BG44" s="49">
        <v>3</v>
      </c>
      <c r="BH44" s="49">
        <v>1</v>
      </c>
      <c r="BI44" s="49">
        <v>0</v>
      </c>
      <c r="BJ44" s="49">
        <v>1</v>
      </c>
      <c r="BK44" s="49">
        <v>0</v>
      </c>
      <c r="BL44" s="49">
        <v>0</v>
      </c>
      <c r="BM44" s="49">
        <v>0</v>
      </c>
      <c r="BN44" s="49">
        <v>1</v>
      </c>
      <c r="BO44" s="49">
        <v>2</v>
      </c>
      <c r="BP44" s="50">
        <v>0</v>
      </c>
      <c r="BQ44" s="51">
        <f>SUM(BF44:BP44)</f>
        <v>24</v>
      </c>
      <c r="BR44" s="51">
        <f>SUM(BF44,BG44,2.3*BH44,2.3*BI44,2.3*BJ44,2.3*BK44,2*BL44,2*BM44,BN44,0.4*BO44,0.2*BP44)</f>
        <v>25.400000000000002</v>
      </c>
      <c r="BS44" s="47">
        <f>$A44</f>
        <v>0.57291666666666674</v>
      </c>
      <c r="BT44" s="43"/>
      <c r="BU44" s="44"/>
      <c r="BV44" s="44"/>
      <c r="BW44" s="44"/>
      <c r="BX44" s="44"/>
      <c r="BY44" s="44"/>
      <c r="BZ44" s="44"/>
      <c r="CA44" s="44"/>
      <c r="CB44" s="44"/>
      <c r="CC44" s="44"/>
      <c r="CD44" s="45"/>
      <c r="CE44" s="46">
        <f>SUM(BT44:CD44)</f>
        <v>0</v>
      </c>
      <c r="CF44" s="46">
        <f>SUM(BT44,BU44,2.3*BV44,2.3*BW44,2.3*BX44,2.3*BY44,2*BZ44,2*CA44,CB44,0.4*CC44,0.2*CD44)</f>
        <v>0</v>
      </c>
      <c r="CG44" s="47">
        <f>$A44</f>
        <v>0.57291666666666674</v>
      </c>
      <c r="CH44" s="48">
        <v>13</v>
      </c>
      <c r="CI44" s="49">
        <v>1</v>
      </c>
      <c r="CJ44" s="49">
        <v>5</v>
      </c>
      <c r="CK44" s="49">
        <v>0</v>
      </c>
      <c r="CL44" s="49">
        <v>1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50">
        <v>1</v>
      </c>
      <c r="CS44" s="51">
        <f>SUM(CH44:CR44)</f>
        <v>21</v>
      </c>
      <c r="CT44" s="51">
        <f>SUM(CH44,CI44,2.3*CJ44,2.3*CK44,2.3*CL44,2.3*CM44,2*CN44,2*CO44,CP44,0.4*CQ44,0.2*CR44)</f>
        <v>28</v>
      </c>
      <c r="CU44" s="47">
        <f>$A44</f>
        <v>0.57291666666666674</v>
      </c>
      <c r="CV44" s="48">
        <v>50</v>
      </c>
      <c r="CW44" s="49">
        <v>10</v>
      </c>
      <c r="CX44" s="49">
        <v>1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1</v>
      </c>
      <c r="DE44" s="49">
        <v>0</v>
      </c>
      <c r="DF44" s="50">
        <v>1</v>
      </c>
      <c r="DG44" s="51">
        <f>SUM(CV44:DF44)</f>
        <v>63</v>
      </c>
      <c r="DH44" s="51">
        <f>SUM(CV44,CW44,2.3*CX44,2.3*CY44,2.3*CZ44,2.3*DA44,2*DB44,2*DC44,DD44,0.4*DE44,0.2*DF44)</f>
        <v>63.5</v>
      </c>
      <c r="DI44" s="47">
        <f>$A44</f>
        <v>0.57291666666666674</v>
      </c>
      <c r="DJ44" s="43">
        <v>0</v>
      </c>
      <c r="DK44" s="44">
        <v>0</v>
      </c>
      <c r="DL44" s="44">
        <v>0</v>
      </c>
      <c r="DM44" s="44">
        <v>0</v>
      </c>
      <c r="DN44" s="44">
        <v>0</v>
      </c>
      <c r="DO44" s="44">
        <v>0</v>
      </c>
      <c r="DP44" s="44">
        <v>0</v>
      </c>
      <c r="DQ44" s="44">
        <v>0</v>
      </c>
      <c r="DR44" s="44">
        <v>0</v>
      </c>
      <c r="DS44" s="44">
        <v>0</v>
      </c>
      <c r="DT44" s="45">
        <v>0</v>
      </c>
      <c r="DU44" s="46">
        <f>SUM(DJ44:DT44)</f>
        <v>0</v>
      </c>
      <c r="DV44" s="46">
        <f>SUM(DJ44,DK44,2.3*DL44,2.3*DM44,2.3*DN44,2.3*DO44,2*DP44,2*DQ44,DR44,0.4*DS44,0.2*DT44)</f>
        <v>0</v>
      </c>
      <c r="DW44" s="47">
        <f>$A44</f>
        <v>0.57291666666666674</v>
      </c>
      <c r="DX44" s="43"/>
      <c r="DY44" s="44"/>
      <c r="DZ44" s="44"/>
      <c r="EA44" s="44"/>
      <c r="EB44" s="44"/>
      <c r="EC44" s="44"/>
      <c r="ED44" s="44"/>
      <c r="EE44" s="44"/>
      <c r="EF44" s="44"/>
      <c r="EG44" s="44"/>
      <c r="EH44" s="45"/>
      <c r="EI44" s="46">
        <f>SUM(DX44:EH44)</f>
        <v>0</v>
      </c>
      <c r="EJ44" s="46">
        <f>SUM(DX44,DY44,2.3*DZ44,2.3*EA44,2.3*EB44,2.3*EC44,2*ED44,2*EE44,EF44,0.4*EG44,0.2*EH44)</f>
        <v>0</v>
      </c>
      <c r="EK44" s="47">
        <f>$A44</f>
        <v>0.57291666666666674</v>
      </c>
      <c r="EL44" s="43"/>
      <c r="EM44" s="44"/>
      <c r="EN44" s="44"/>
      <c r="EO44" s="44"/>
      <c r="EP44" s="44"/>
      <c r="EQ44" s="44"/>
      <c r="ER44" s="44"/>
      <c r="ES44" s="44"/>
      <c r="ET44" s="44"/>
      <c r="EU44" s="44"/>
      <c r="EV44" s="45"/>
      <c r="EW44" s="46">
        <f>SUM(EL44:EV44)</f>
        <v>0</v>
      </c>
      <c r="EX44" s="46">
        <f>SUM(EL44,EM44,2.3*EN44,2.3*EO44,2.3*EP44,2.3*EQ44,2*ER44,2*ES44,ET44,0.4*EU44,0.2*EV44)</f>
        <v>0</v>
      </c>
      <c r="EY44" s="47">
        <f>$A44</f>
        <v>0.57291666666666674</v>
      </c>
      <c r="EZ44" s="43"/>
      <c r="FA44" s="44"/>
      <c r="FB44" s="44"/>
      <c r="FC44" s="44"/>
      <c r="FD44" s="44"/>
      <c r="FE44" s="44"/>
      <c r="FF44" s="44"/>
      <c r="FG44" s="44"/>
      <c r="FH44" s="44"/>
      <c r="FI44" s="44"/>
      <c r="FJ44" s="45"/>
      <c r="FK44" s="46">
        <f>SUM(EZ44:FJ44)</f>
        <v>0</v>
      </c>
      <c r="FL44" s="46">
        <f>SUM(EZ44,FA44,2.3*FB44,2.3*FC44,2.3*FD44,2.3*FE44,2*FF44,2*FG44,FH44,0.4*FI44,0.2*FJ44)</f>
        <v>0</v>
      </c>
    </row>
    <row r="45" spans="1:168" s="61" customFormat="1" ht="12" customHeight="1">
      <c r="A45" s="52" t="s">
        <v>20</v>
      </c>
      <c r="B45" s="53">
        <f t="shared" ref="B45:N45" si="96">SUM(B41:B44)</f>
        <v>0</v>
      </c>
      <c r="C45" s="54">
        <f t="shared" si="96"/>
        <v>0</v>
      </c>
      <c r="D45" s="54">
        <f t="shared" si="96"/>
        <v>0</v>
      </c>
      <c r="E45" s="54">
        <f t="shared" si="96"/>
        <v>0</v>
      </c>
      <c r="F45" s="54">
        <f t="shared" si="96"/>
        <v>0</v>
      </c>
      <c r="G45" s="54">
        <f t="shared" si="96"/>
        <v>0</v>
      </c>
      <c r="H45" s="54">
        <f t="shared" si="96"/>
        <v>0</v>
      </c>
      <c r="I45" s="54">
        <f t="shared" si="96"/>
        <v>0</v>
      </c>
      <c r="J45" s="54">
        <f t="shared" si="96"/>
        <v>0</v>
      </c>
      <c r="K45" s="54">
        <f t="shared" si="96"/>
        <v>0</v>
      </c>
      <c r="L45" s="55">
        <f t="shared" si="96"/>
        <v>0</v>
      </c>
      <c r="M45" s="56">
        <f t="shared" si="96"/>
        <v>0</v>
      </c>
      <c r="N45" s="56">
        <f t="shared" si="96"/>
        <v>0</v>
      </c>
      <c r="O45" s="52" t="s">
        <v>20</v>
      </c>
      <c r="P45" s="53">
        <f t="shared" ref="P45:AB45" si="97">SUM(P41:P44)</f>
        <v>0</v>
      </c>
      <c r="Q45" s="54">
        <f t="shared" si="97"/>
        <v>0</v>
      </c>
      <c r="R45" s="54">
        <f t="shared" si="97"/>
        <v>0</v>
      </c>
      <c r="S45" s="54">
        <f t="shared" si="97"/>
        <v>0</v>
      </c>
      <c r="T45" s="54">
        <f t="shared" si="97"/>
        <v>0</v>
      </c>
      <c r="U45" s="54">
        <f t="shared" si="97"/>
        <v>0</v>
      </c>
      <c r="V45" s="54">
        <f t="shared" si="97"/>
        <v>0</v>
      </c>
      <c r="W45" s="54">
        <f t="shared" si="97"/>
        <v>0</v>
      </c>
      <c r="X45" s="54">
        <f t="shared" si="97"/>
        <v>0</v>
      </c>
      <c r="Y45" s="54">
        <f t="shared" si="97"/>
        <v>0</v>
      </c>
      <c r="Z45" s="55">
        <f t="shared" si="97"/>
        <v>0</v>
      </c>
      <c r="AA45" s="56">
        <f t="shared" si="97"/>
        <v>0</v>
      </c>
      <c r="AB45" s="56">
        <f t="shared" si="97"/>
        <v>0</v>
      </c>
      <c r="AC45" s="52" t="s">
        <v>20</v>
      </c>
      <c r="AD45" s="53">
        <f t="shared" ref="AD45:AP45" si="98">SUM(AD41:AD44)</f>
        <v>0</v>
      </c>
      <c r="AE45" s="54">
        <f t="shared" si="98"/>
        <v>0</v>
      </c>
      <c r="AF45" s="54">
        <f t="shared" si="98"/>
        <v>0</v>
      </c>
      <c r="AG45" s="54">
        <f t="shared" si="98"/>
        <v>0</v>
      </c>
      <c r="AH45" s="54">
        <f t="shared" si="98"/>
        <v>0</v>
      </c>
      <c r="AI45" s="54">
        <f t="shared" si="98"/>
        <v>0</v>
      </c>
      <c r="AJ45" s="54">
        <f t="shared" si="98"/>
        <v>0</v>
      </c>
      <c r="AK45" s="54">
        <f t="shared" si="98"/>
        <v>0</v>
      </c>
      <c r="AL45" s="54">
        <f t="shared" si="98"/>
        <v>0</v>
      </c>
      <c r="AM45" s="54">
        <f t="shared" si="98"/>
        <v>0</v>
      </c>
      <c r="AN45" s="55">
        <f t="shared" si="98"/>
        <v>0</v>
      </c>
      <c r="AO45" s="56">
        <f t="shared" si="98"/>
        <v>0</v>
      </c>
      <c r="AP45" s="56">
        <f t="shared" si="98"/>
        <v>0</v>
      </c>
      <c r="AQ45" s="52" t="s">
        <v>20</v>
      </c>
      <c r="AR45" s="57">
        <f t="shared" ref="AR45:BD45" si="99">SUM(AR41:AR44)</f>
        <v>4</v>
      </c>
      <c r="AS45" s="58">
        <f t="shared" si="99"/>
        <v>0</v>
      </c>
      <c r="AT45" s="58">
        <f t="shared" si="99"/>
        <v>0</v>
      </c>
      <c r="AU45" s="58">
        <f t="shared" si="99"/>
        <v>0</v>
      </c>
      <c r="AV45" s="58">
        <f t="shared" si="99"/>
        <v>0</v>
      </c>
      <c r="AW45" s="58">
        <f t="shared" si="99"/>
        <v>0</v>
      </c>
      <c r="AX45" s="58">
        <f t="shared" si="99"/>
        <v>0</v>
      </c>
      <c r="AY45" s="58">
        <f t="shared" si="99"/>
        <v>0</v>
      </c>
      <c r="AZ45" s="58">
        <f t="shared" si="99"/>
        <v>0</v>
      </c>
      <c r="BA45" s="58">
        <f t="shared" si="99"/>
        <v>0</v>
      </c>
      <c r="BB45" s="59">
        <f t="shared" si="99"/>
        <v>1</v>
      </c>
      <c r="BC45" s="60">
        <f t="shared" si="99"/>
        <v>5</v>
      </c>
      <c r="BD45" s="60">
        <f t="shared" si="99"/>
        <v>4.2</v>
      </c>
      <c r="BE45" s="52" t="s">
        <v>20</v>
      </c>
      <c r="BF45" s="57">
        <f t="shared" ref="BF45:BR45" si="100">SUM(BF41:BF44)</f>
        <v>95</v>
      </c>
      <c r="BG45" s="58">
        <f t="shared" si="100"/>
        <v>10</v>
      </c>
      <c r="BH45" s="58">
        <f t="shared" si="100"/>
        <v>5</v>
      </c>
      <c r="BI45" s="58">
        <f t="shared" si="100"/>
        <v>1</v>
      </c>
      <c r="BJ45" s="58">
        <f t="shared" si="100"/>
        <v>3</v>
      </c>
      <c r="BK45" s="58">
        <f t="shared" si="100"/>
        <v>1</v>
      </c>
      <c r="BL45" s="58">
        <f t="shared" si="100"/>
        <v>0</v>
      </c>
      <c r="BM45" s="58">
        <f t="shared" si="100"/>
        <v>2</v>
      </c>
      <c r="BN45" s="58">
        <f t="shared" si="100"/>
        <v>5</v>
      </c>
      <c r="BO45" s="58">
        <f t="shared" si="100"/>
        <v>2</v>
      </c>
      <c r="BP45" s="59">
        <f t="shared" si="100"/>
        <v>5</v>
      </c>
      <c r="BQ45" s="60">
        <f t="shared" si="100"/>
        <v>129</v>
      </c>
      <c r="BR45" s="60">
        <f t="shared" si="100"/>
        <v>138.80000000000001</v>
      </c>
      <c r="BS45" s="52" t="s">
        <v>20</v>
      </c>
      <c r="BT45" s="53">
        <f t="shared" ref="BT45:CF45" si="101">SUM(BT41:BT44)</f>
        <v>0</v>
      </c>
      <c r="BU45" s="54">
        <f t="shared" si="101"/>
        <v>0</v>
      </c>
      <c r="BV45" s="54">
        <f t="shared" si="101"/>
        <v>0</v>
      </c>
      <c r="BW45" s="54">
        <f t="shared" si="101"/>
        <v>0</v>
      </c>
      <c r="BX45" s="54">
        <f t="shared" si="101"/>
        <v>0</v>
      </c>
      <c r="BY45" s="54">
        <f t="shared" si="101"/>
        <v>0</v>
      </c>
      <c r="BZ45" s="54">
        <f t="shared" si="101"/>
        <v>0</v>
      </c>
      <c r="CA45" s="54">
        <f t="shared" si="101"/>
        <v>0</v>
      </c>
      <c r="CB45" s="54">
        <f t="shared" si="101"/>
        <v>0</v>
      </c>
      <c r="CC45" s="54">
        <f t="shared" si="101"/>
        <v>0</v>
      </c>
      <c r="CD45" s="55">
        <f t="shared" si="101"/>
        <v>0</v>
      </c>
      <c r="CE45" s="56">
        <f t="shared" si="101"/>
        <v>0</v>
      </c>
      <c r="CF45" s="56">
        <f t="shared" si="101"/>
        <v>0</v>
      </c>
      <c r="CG45" s="52" t="s">
        <v>20</v>
      </c>
      <c r="CH45" s="57">
        <f t="shared" ref="CH45:CT45" si="102">SUM(CH41:CH44)</f>
        <v>43</v>
      </c>
      <c r="CI45" s="58">
        <f t="shared" si="102"/>
        <v>7</v>
      </c>
      <c r="CJ45" s="58">
        <f t="shared" si="102"/>
        <v>8</v>
      </c>
      <c r="CK45" s="58">
        <f t="shared" si="102"/>
        <v>0</v>
      </c>
      <c r="CL45" s="58">
        <f t="shared" si="102"/>
        <v>2</v>
      </c>
      <c r="CM45" s="58">
        <f t="shared" si="102"/>
        <v>1</v>
      </c>
      <c r="CN45" s="58">
        <f t="shared" si="102"/>
        <v>0</v>
      </c>
      <c r="CO45" s="58">
        <f t="shared" si="102"/>
        <v>0</v>
      </c>
      <c r="CP45" s="58">
        <f t="shared" si="102"/>
        <v>2</v>
      </c>
      <c r="CQ45" s="58">
        <f t="shared" si="102"/>
        <v>1</v>
      </c>
      <c r="CR45" s="59">
        <f t="shared" si="102"/>
        <v>5</v>
      </c>
      <c r="CS45" s="60">
        <f t="shared" si="102"/>
        <v>69</v>
      </c>
      <c r="CT45" s="60">
        <f t="shared" si="102"/>
        <v>78.7</v>
      </c>
      <c r="CU45" s="52" t="s">
        <v>20</v>
      </c>
      <c r="CV45" s="57">
        <f t="shared" ref="CV45:DH45" si="103">SUM(CV41:CV44)</f>
        <v>218</v>
      </c>
      <c r="CW45" s="58">
        <f t="shared" si="103"/>
        <v>34</v>
      </c>
      <c r="CX45" s="58">
        <f t="shared" si="103"/>
        <v>4</v>
      </c>
      <c r="CY45" s="58">
        <f t="shared" si="103"/>
        <v>0</v>
      </c>
      <c r="CZ45" s="58">
        <f t="shared" si="103"/>
        <v>0</v>
      </c>
      <c r="DA45" s="58">
        <f t="shared" si="103"/>
        <v>0</v>
      </c>
      <c r="DB45" s="58">
        <f t="shared" si="103"/>
        <v>0</v>
      </c>
      <c r="DC45" s="58">
        <f t="shared" si="103"/>
        <v>0</v>
      </c>
      <c r="DD45" s="58">
        <f t="shared" si="103"/>
        <v>7</v>
      </c>
      <c r="DE45" s="58">
        <f t="shared" si="103"/>
        <v>4</v>
      </c>
      <c r="DF45" s="59">
        <f t="shared" si="103"/>
        <v>5</v>
      </c>
      <c r="DG45" s="60">
        <f t="shared" si="103"/>
        <v>272</v>
      </c>
      <c r="DH45" s="60">
        <f t="shared" si="103"/>
        <v>270.79999999999995</v>
      </c>
      <c r="DI45" s="52" t="s">
        <v>20</v>
      </c>
      <c r="DJ45" s="53">
        <f t="shared" ref="DJ45:DV45" si="104">SUM(DJ41:DJ44)</f>
        <v>0</v>
      </c>
      <c r="DK45" s="54">
        <f t="shared" si="104"/>
        <v>0</v>
      </c>
      <c r="DL45" s="54">
        <f t="shared" si="104"/>
        <v>0</v>
      </c>
      <c r="DM45" s="54">
        <f t="shared" si="104"/>
        <v>0</v>
      </c>
      <c r="DN45" s="54">
        <f t="shared" si="104"/>
        <v>0</v>
      </c>
      <c r="DO45" s="54">
        <f t="shared" si="104"/>
        <v>0</v>
      </c>
      <c r="DP45" s="54">
        <f t="shared" si="104"/>
        <v>0</v>
      </c>
      <c r="DQ45" s="54">
        <f t="shared" si="104"/>
        <v>0</v>
      </c>
      <c r="DR45" s="54">
        <f t="shared" si="104"/>
        <v>0</v>
      </c>
      <c r="DS45" s="54">
        <f t="shared" si="104"/>
        <v>0</v>
      </c>
      <c r="DT45" s="55">
        <f t="shared" si="104"/>
        <v>0</v>
      </c>
      <c r="DU45" s="56">
        <f t="shared" si="104"/>
        <v>0</v>
      </c>
      <c r="DV45" s="56">
        <f t="shared" si="104"/>
        <v>0</v>
      </c>
      <c r="DW45" s="52" t="s">
        <v>20</v>
      </c>
      <c r="DX45" s="53">
        <f t="shared" ref="DX45:EJ45" si="105">SUM(DX41:DX44)</f>
        <v>0</v>
      </c>
      <c r="DY45" s="54">
        <f t="shared" si="105"/>
        <v>0</v>
      </c>
      <c r="DZ45" s="54">
        <f t="shared" si="105"/>
        <v>0</v>
      </c>
      <c r="EA45" s="54">
        <f t="shared" si="105"/>
        <v>0</v>
      </c>
      <c r="EB45" s="54">
        <f t="shared" si="105"/>
        <v>0</v>
      </c>
      <c r="EC45" s="54">
        <f t="shared" si="105"/>
        <v>0</v>
      </c>
      <c r="ED45" s="54">
        <f t="shared" si="105"/>
        <v>0</v>
      </c>
      <c r="EE45" s="54">
        <f t="shared" si="105"/>
        <v>0</v>
      </c>
      <c r="EF45" s="54">
        <f t="shared" si="105"/>
        <v>0</v>
      </c>
      <c r="EG45" s="54">
        <f t="shared" si="105"/>
        <v>0</v>
      </c>
      <c r="EH45" s="55">
        <f t="shared" si="105"/>
        <v>0</v>
      </c>
      <c r="EI45" s="56">
        <f t="shared" si="105"/>
        <v>0</v>
      </c>
      <c r="EJ45" s="56">
        <f t="shared" si="105"/>
        <v>0</v>
      </c>
      <c r="EK45" s="52" t="s">
        <v>20</v>
      </c>
      <c r="EL45" s="53">
        <f t="shared" ref="EL45:EX45" si="106">SUM(EL41:EL44)</f>
        <v>0</v>
      </c>
      <c r="EM45" s="54">
        <f t="shared" si="106"/>
        <v>0</v>
      </c>
      <c r="EN45" s="54">
        <f t="shared" si="106"/>
        <v>0</v>
      </c>
      <c r="EO45" s="54">
        <f t="shared" si="106"/>
        <v>0</v>
      </c>
      <c r="EP45" s="54">
        <f t="shared" si="106"/>
        <v>0</v>
      </c>
      <c r="EQ45" s="54">
        <f t="shared" si="106"/>
        <v>0</v>
      </c>
      <c r="ER45" s="54">
        <f t="shared" si="106"/>
        <v>0</v>
      </c>
      <c r="ES45" s="54">
        <f t="shared" si="106"/>
        <v>0</v>
      </c>
      <c r="ET45" s="54">
        <f t="shared" si="106"/>
        <v>0</v>
      </c>
      <c r="EU45" s="54">
        <f t="shared" si="106"/>
        <v>0</v>
      </c>
      <c r="EV45" s="55">
        <f t="shared" si="106"/>
        <v>0</v>
      </c>
      <c r="EW45" s="56">
        <f t="shared" si="106"/>
        <v>0</v>
      </c>
      <c r="EX45" s="56">
        <f t="shared" si="106"/>
        <v>0</v>
      </c>
      <c r="EY45" s="52" t="s">
        <v>20</v>
      </c>
      <c r="EZ45" s="53">
        <f t="shared" ref="EZ45:FL45" si="107">SUM(EZ41:EZ44)</f>
        <v>0</v>
      </c>
      <c r="FA45" s="54">
        <f t="shared" si="107"/>
        <v>0</v>
      </c>
      <c r="FB45" s="54">
        <f t="shared" si="107"/>
        <v>0</v>
      </c>
      <c r="FC45" s="54">
        <f t="shared" si="107"/>
        <v>0</v>
      </c>
      <c r="FD45" s="54">
        <f t="shared" si="107"/>
        <v>0</v>
      </c>
      <c r="FE45" s="54">
        <f t="shared" si="107"/>
        <v>0</v>
      </c>
      <c r="FF45" s="54">
        <f t="shared" si="107"/>
        <v>0</v>
      </c>
      <c r="FG45" s="54">
        <f t="shared" si="107"/>
        <v>0</v>
      </c>
      <c r="FH45" s="54">
        <f t="shared" si="107"/>
        <v>0</v>
      </c>
      <c r="FI45" s="54">
        <f t="shared" si="107"/>
        <v>0</v>
      </c>
      <c r="FJ45" s="55">
        <f t="shared" si="107"/>
        <v>0</v>
      </c>
      <c r="FK45" s="56">
        <f t="shared" si="107"/>
        <v>0</v>
      </c>
      <c r="FL45" s="56">
        <f t="shared" si="107"/>
        <v>0</v>
      </c>
    </row>
    <row r="46" spans="1:168" ht="13.5" customHeight="1">
      <c r="A46" s="27">
        <f>A44+"00:15"</f>
        <v>0.58333333333333337</v>
      </c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6">
        <f>SUM(B46:L46)</f>
        <v>0</v>
      </c>
      <c r="N46" s="26">
        <f>SUM(B46,C46,2.3*D46,2.3*E46,2.3*F46,2.3*G46,2*H46,2*I46,J46,0.4*K46,0.2*L46)</f>
        <v>0</v>
      </c>
      <c r="O46" s="27">
        <f>$A46</f>
        <v>0.58333333333333337</v>
      </c>
      <c r="P46" s="23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6">
        <f>SUM(P46:Z46)</f>
        <v>0</v>
      </c>
      <c r="AB46" s="26">
        <f>SUM(P46,Q46,2.3*R46,2.3*S46,2.3*T46,2.3*U46,2*V46,2*W46,X46,0.4*Y46,0.2*Z46)</f>
        <v>0</v>
      </c>
      <c r="AC46" s="27">
        <f>$A46</f>
        <v>0.58333333333333337</v>
      </c>
      <c r="AD46" s="23"/>
      <c r="AE46" s="24"/>
      <c r="AF46" s="24"/>
      <c r="AG46" s="24"/>
      <c r="AH46" s="24"/>
      <c r="AI46" s="24"/>
      <c r="AJ46" s="24"/>
      <c r="AK46" s="24"/>
      <c r="AL46" s="24"/>
      <c r="AM46" s="24"/>
      <c r="AN46" s="25"/>
      <c r="AO46" s="26">
        <f>SUM(AD46:AN46)</f>
        <v>0</v>
      </c>
      <c r="AP46" s="26">
        <f>SUM(AD46,AE46,2.3*AF46,2.3*AG46,2.3*AH46,2.3*AI46,2*AJ46,2*AK46,AL46,0.4*AM46,0.2*AN46)</f>
        <v>0</v>
      </c>
      <c r="AQ46" s="27">
        <f>$A46</f>
        <v>0.58333333333333337</v>
      </c>
      <c r="AR46" s="28">
        <v>1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30">
        <v>0</v>
      </c>
      <c r="BC46" s="31">
        <f>SUM(AR46:BB46)</f>
        <v>1</v>
      </c>
      <c r="BD46" s="31">
        <f>SUM(AR46,AS46,2.3*AT46,2.3*AU46,2.3*AV46,2.3*AW46,2*AX46,2*AY46,AZ46,0.4*BA46,0.2*BB46)</f>
        <v>1</v>
      </c>
      <c r="BE46" s="27">
        <f>$A46</f>
        <v>0.58333333333333337</v>
      </c>
      <c r="BF46" s="28">
        <v>33</v>
      </c>
      <c r="BG46" s="29">
        <v>1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1</v>
      </c>
      <c r="BN46" s="29">
        <v>2</v>
      </c>
      <c r="BO46" s="29">
        <v>0</v>
      </c>
      <c r="BP46" s="30">
        <v>1</v>
      </c>
      <c r="BQ46" s="31">
        <f>SUM(BF46:BP46)</f>
        <v>38</v>
      </c>
      <c r="BR46" s="31">
        <f>SUM(BF46,BG46,2.3*BH46,2.3*BI46,2.3*BJ46,2.3*BK46,2*BL46,2*BM46,BN46,0.4*BO46,0.2*BP46)</f>
        <v>38.200000000000003</v>
      </c>
      <c r="BS46" s="27">
        <f>$A46</f>
        <v>0.58333333333333337</v>
      </c>
      <c r="BT46" s="23"/>
      <c r="BU46" s="24"/>
      <c r="BV46" s="24"/>
      <c r="BW46" s="24"/>
      <c r="BX46" s="24"/>
      <c r="BY46" s="24"/>
      <c r="BZ46" s="24"/>
      <c r="CA46" s="24"/>
      <c r="CB46" s="24"/>
      <c r="CC46" s="24"/>
      <c r="CD46" s="25"/>
      <c r="CE46" s="26">
        <f>SUM(BT46:CD46)</f>
        <v>0</v>
      </c>
      <c r="CF46" s="26">
        <f>SUM(BT46,BU46,2.3*BV46,2.3*BW46,2.3*BX46,2.3*BY46,2*BZ46,2*CA46,CB46,0.4*CC46,0.2*CD46)</f>
        <v>0</v>
      </c>
      <c r="CG46" s="27">
        <f>$A46</f>
        <v>0.58333333333333337</v>
      </c>
      <c r="CH46" s="28">
        <v>5</v>
      </c>
      <c r="CI46" s="29">
        <v>3</v>
      </c>
      <c r="CJ46" s="29">
        <v>2</v>
      </c>
      <c r="CK46" s="29">
        <v>0</v>
      </c>
      <c r="CL46" s="29">
        <v>0</v>
      </c>
      <c r="CM46" s="29">
        <v>0</v>
      </c>
      <c r="CN46" s="29">
        <v>0</v>
      </c>
      <c r="CO46" s="29">
        <v>1</v>
      </c>
      <c r="CP46" s="29">
        <v>2</v>
      </c>
      <c r="CQ46" s="29">
        <v>0</v>
      </c>
      <c r="CR46" s="30">
        <v>0</v>
      </c>
      <c r="CS46" s="31">
        <f>SUM(CH46:CR46)</f>
        <v>13</v>
      </c>
      <c r="CT46" s="31">
        <f>SUM(CH46,CI46,2.3*CJ46,2.3*CK46,2.3*CL46,2.3*CM46,2*CN46,2*CO46,CP46,0.4*CQ46,0.2*CR46)</f>
        <v>16.600000000000001</v>
      </c>
      <c r="CU46" s="27">
        <f>$A46</f>
        <v>0.58333333333333337</v>
      </c>
      <c r="CV46" s="28">
        <v>61</v>
      </c>
      <c r="CW46" s="29">
        <v>15</v>
      </c>
      <c r="CX46" s="29">
        <v>1</v>
      </c>
      <c r="CY46" s="29">
        <v>0</v>
      </c>
      <c r="CZ46" s="29">
        <v>0</v>
      </c>
      <c r="DA46" s="29">
        <v>0</v>
      </c>
      <c r="DB46" s="29">
        <v>0</v>
      </c>
      <c r="DC46" s="29">
        <v>0</v>
      </c>
      <c r="DD46" s="29">
        <v>4</v>
      </c>
      <c r="DE46" s="29">
        <v>0</v>
      </c>
      <c r="DF46" s="30">
        <v>4</v>
      </c>
      <c r="DG46" s="31">
        <f>SUM(CV46:DF46)</f>
        <v>85</v>
      </c>
      <c r="DH46" s="31">
        <f>SUM(CV46,CW46,2.3*CX46,2.3*CY46,2.3*CZ46,2.3*DA46,2*DB46,2*DC46,DD46,0.4*DE46,0.2*DF46)</f>
        <v>83.1</v>
      </c>
      <c r="DI46" s="27">
        <f>$A46</f>
        <v>0.58333333333333337</v>
      </c>
      <c r="DJ46" s="23">
        <v>0</v>
      </c>
      <c r="DK46" s="24">
        <v>0</v>
      </c>
      <c r="DL46" s="24">
        <v>0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5">
        <v>0</v>
      </c>
      <c r="DU46" s="26">
        <f>SUM(DJ46:DT46)</f>
        <v>0</v>
      </c>
      <c r="DV46" s="26">
        <f>SUM(DJ46,DK46,2.3*DL46,2.3*DM46,2.3*DN46,2.3*DO46,2*DP46,2*DQ46,DR46,0.4*DS46,0.2*DT46)</f>
        <v>0</v>
      </c>
      <c r="DW46" s="27">
        <f>$A46</f>
        <v>0.58333333333333337</v>
      </c>
      <c r="DX46" s="23"/>
      <c r="DY46" s="24"/>
      <c r="DZ46" s="24"/>
      <c r="EA46" s="24"/>
      <c r="EB46" s="24"/>
      <c r="EC46" s="24"/>
      <c r="ED46" s="24"/>
      <c r="EE46" s="24"/>
      <c r="EF46" s="24"/>
      <c r="EG46" s="24"/>
      <c r="EH46" s="25"/>
      <c r="EI46" s="26">
        <f>SUM(DX46:EH46)</f>
        <v>0</v>
      </c>
      <c r="EJ46" s="26">
        <f>SUM(DX46,DY46,2.3*DZ46,2.3*EA46,2.3*EB46,2.3*EC46,2*ED46,2*EE46,EF46,0.4*EG46,0.2*EH46)</f>
        <v>0</v>
      </c>
      <c r="EK46" s="27">
        <f>$A46</f>
        <v>0.58333333333333337</v>
      </c>
      <c r="EL46" s="23"/>
      <c r="EM46" s="24"/>
      <c r="EN46" s="24"/>
      <c r="EO46" s="24"/>
      <c r="EP46" s="24"/>
      <c r="EQ46" s="24"/>
      <c r="ER46" s="24"/>
      <c r="ES46" s="24"/>
      <c r="ET46" s="24"/>
      <c r="EU46" s="24"/>
      <c r="EV46" s="25"/>
      <c r="EW46" s="26">
        <f>SUM(EL46:EV46)</f>
        <v>0</v>
      </c>
      <c r="EX46" s="26">
        <f>SUM(EL46,EM46,2.3*EN46,2.3*EO46,2.3*EP46,2.3*EQ46,2*ER46,2*ES46,ET46,0.4*EU46,0.2*EV46)</f>
        <v>0</v>
      </c>
      <c r="EY46" s="27">
        <f>$A46</f>
        <v>0.58333333333333337</v>
      </c>
      <c r="EZ46" s="23"/>
      <c r="FA46" s="24"/>
      <c r="FB46" s="24"/>
      <c r="FC46" s="24"/>
      <c r="FD46" s="24"/>
      <c r="FE46" s="24"/>
      <c r="FF46" s="24"/>
      <c r="FG46" s="24"/>
      <c r="FH46" s="24"/>
      <c r="FI46" s="24"/>
      <c r="FJ46" s="25"/>
      <c r="FK46" s="26">
        <f>SUM(EZ46:FJ46)</f>
        <v>0</v>
      </c>
      <c r="FL46" s="26">
        <f>SUM(EZ46,FA46,2.3*FB46,2.3*FC46,2.3*FD46,2.3*FE46,2*FF46,2*FG46,FH46,0.4*FI46,0.2*FJ46)</f>
        <v>0</v>
      </c>
    </row>
    <row r="47" spans="1:168" ht="13.5" customHeight="1">
      <c r="A47" s="33">
        <f>A46+"00:15"</f>
        <v>0.59375</v>
      </c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7">
        <f>SUM(B47:L47)</f>
        <v>0</v>
      </c>
      <c r="N47" s="37">
        <f>SUM(B47,C47,2.3*D47,2.3*E47,2.3*F47,2.3*G47,2*H47,2*I47,J47,0.4*K47,0.2*L47)</f>
        <v>0</v>
      </c>
      <c r="O47" s="27">
        <f>$A47</f>
        <v>0.59375</v>
      </c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7">
        <f>SUM(P47:Z47)</f>
        <v>0</v>
      </c>
      <c r="AB47" s="37">
        <f>SUM(P47,Q47,2.3*R47,2.3*S47,2.3*T47,2.3*U47,2*V47,2*W47,X47,0.4*Y47,0.2*Z47)</f>
        <v>0</v>
      </c>
      <c r="AC47" s="27">
        <f>$A47</f>
        <v>0.59375</v>
      </c>
      <c r="AD47" s="34"/>
      <c r="AE47" s="35"/>
      <c r="AF47" s="35"/>
      <c r="AG47" s="35"/>
      <c r="AH47" s="35"/>
      <c r="AI47" s="35"/>
      <c r="AJ47" s="35"/>
      <c r="AK47" s="35"/>
      <c r="AL47" s="35"/>
      <c r="AM47" s="35"/>
      <c r="AN47" s="36"/>
      <c r="AO47" s="37">
        <f>SUM(AD47:AN47)</f>
        <v>0</v>
      </c>
      <c r="AP47" s="37">
        <f>SUM(AD47,AE47,2.3*AF47,2.3*AG47,2.3*AH47,2.3*AI47,2*AJ47,2*AK47,AL47,0.4*AM47,0.2*AN47)</f>
        <v>0</v>
      </c>
      <c r="AQ47" s="27">
        <f>$A47</f>
        <v>0.59375</v>
      </c>
      <c r="AR47" s="38">
        <v>2</v>
      </c>
      <c r="AS47" s="39">
        <v>0</v>
      </c>
      <c r="AT47" s="39">
        <v>0</v>
      </c>
      <c r="AU47" s="39">
        <v>0</v>
      </c>
      <c r="AV47" s="39">
        <v>0</v>
      </c>
      <c r="AW47" s="39">
        <v>0</v>
      </c>
      <c r="AX47" s="39">
        <v>0</v>
      </c>
      <c r="AY47" s="39">
        <v>0</v>
      </c>
      <c r="AZ47" s="39">
        <v>0</v>
      </c>
      <c r="BA47" s="39">
        <v>0</v>
      </c>
      <c r="BB47" s="40">
        <v>0</v>
      </c>
      <c r="BC47" s="41">
        <f>SUM(AR47:BB47)</f>
        <v>2</v>
      </c>
      <c r="BD47" s="41">
        <f>SUM(AR47,AS47,2.3*AT47,2.3*AU47,2.3*AV47,2.3*AW47,2*AX47,2*AY47,AZ47,0.4*BA47,0.2*BB47)</f>
        <v>2</v>
      </c>
      <c r="BE47" s="27">
        <f>$A47</f>
        <v>0.59375</v>
      </c>
      <c r="BF47" s="38">
        <v>27</v>
      </c>
      <c r="BG47" s="39">
        <v>8</v>
      </c>
      <c r="BH47" s="39">
        <v>0</v>
      </c>
      <c r="BI47" s="39">
        <v>0</v>
      </c>
      <c r="BJ47" s="39">
        <v>1</v>
      </c>
      <c r="BK47" s="39">
        <v>0</v>
      </c>
      <c r="BL47" s="39">
        <v>0</v>
      </c>
      <c r="BM47" s="39">
        <v>0</v>
      </c>
      <c r="BN47" s="39">
        <v>1</v>
      </c>
      <c r="BO47" s="39">
        <v>0</v>
      </c>
      <c r="BP47" s="40">
        <v>1</v>
      </c>
      <c r="BQ47" s="41">
        <f>SUM(BF47:BP47)</f>
        <v>38</v>
      </c>
      <c r="BR47" s="41">
        <f>SUM(BF47,BG47,2.3*BH47,2.3*BI47,2.3*BJ47,2.3*BK47,2*BL47,2*BM47,BN47,0.4*BO47,0.2*BP47)</f>
        <v>38.5</v>
      </c>
      <c r="BS47" s="27">
        <f>$A47</f>
        <v>0.59375</v>
      </c>
      <c r="BT47" s="34"/>
      <c r="BU47" s="35"/>
      <c r="BV47" s="35"/>
      <c r="BW47" s="35"/>
      <c r="BX47" s="35"/>
      <c r="BY47" s="35"/>
      <c r="BZ47" s="35"/>
      <c r="CA47" s="35"/>
      <c r="CB47" s="35"/>
      <c r="CC47" s="35"/>
      <c r="CD47" s="36"/>
      <c r="CE47" s="37">
        <f>SUM(BT47:CD47)</f>
        <v>0</v>
      </c>
      <c r="CF47" s="37">
        <f>SUM(BT47,BU47,2.3*BV47,2.3*BW47,2.3*BX47,2.3*BY47,2*BZ47,2*CA47,CB47,0.4*CC47,0.2*CD47)</f>
        <v>0</v>
      </c>
      <c r="CG47" s="27">
        <f>$A47</f>
        <v>0.59375</v>
      </c>
      <c r="CH47" s="38">
        <v>10</v>
      </c>
      <c r="CI47" s="39">
        <v>2</v>
      </c>
      <c r="CJ47" s="39">
        <v>2</v>
      </c>
      <c r="CK47" s="39">
        <v>0</v>
      </c>
      <c r="CL47" s="39">
        <v>1</v>
      </c>
      <c r="CM47" s="39">
        <v>0</v>
      </c>
      <c r="CN47" s="39">
        <v>1</v>
      </c>
      <c r="CO47" s="39">
        <v>1</v>
      </c>
      <c r="CP47" s="39">
        <v>1</v>
      </c>
      <c r="CQ47" s="39">
        <v>0</v>
      </c>
      <c r="CR47" s="40">
        <v>1</v>
      </c>
      <c r="CS47" s="41">
        <f>SUM(CH47:CR47)</f>
        <v>19</v>
      </c>
      <c r="CT47" s="41">
        <f>SUM(CH47,CI47,2.3*CJ47,2.3*CK47,2.3*CL47,2.3*CM47,2*CN47,2*CO47,CP47,0.4*CQ47,0.2*CR47)</f>
        <v>24.1</v>
      </c>
      <c r="CU47" s="27">
        <f>$A47</f>
        <v>0.59375</v>
      </c>
      <c r="CV47" s="38">
        <v>62</v>
      </c>
      <c r="CW47" s="39">
        <v>9</v>
      </c>
      <c r="CX47" s="39">
        <v>0</v>
      </c>
      <c r="CY47" s="39">
        <v>0</v>
      </c>
      <c r="CZ47" s="39">
        <v>0</v>
      </c>
      <c r="DA47" s="39">
        <v>0</v>
      </c>
      <c r="DB47" s="39">
        <v>0</v>
      </c>
      <c r="DC47" s="39">
        <v>0</v>
      </c>
      <c r="DD47" s="39">
        <v>3</v>
      </c>
      <c r="DE47" s="39">
        <v>1</v>
      </c>
      <c r="DF47" s="40">
        <v>2</v>
      </c>
      <c r="DG47" s="41">
        <f>SUM(CV47:DF47)</f>
        <v>77</v>
      </c>
      <c r="DH47" s="41">
        <f>SUM(CV47,CW47,2.3*CX47,2.3*CY47,2.3*CZ47,2.3*DA47,2*DB47,2*DC47,DD47,0.4*DE47,0.2*DF47)</f>
        <v>74.800000000000011</v>
      </c>
      <c r="DI47" s="27">
        <f>$A47</f>
        <v>0.59375</v>
      </c>
      <c r="DJ47" s="34">
        <v>0</v>
      </c>
      <c r="DK47" s="35">
        <v>0</v>
      </c>
      <c r="DL47" s="35">
        <v>0</v>
      </c>
      <c r="DM47" s="35">
        <v>0</v>
      </c>
      <c r="DN47" s="35">
        <v>0</v>
      </c>
      <c r="DO47" s="35">
        <v>0</v>
      </c>
      <c r="DP47" s="35">
        <v>0</v>
      </c>
      <c r="DQ47" s="35">
        <v>0</v>
      </c>
      <c r="DR47" s="35">
        <v>0</v>
      </c>
      <c r="DS47" s="35">
        <v>0</v>
      </c>
      <c r="DT47" s="36">
        <v>0</v>
      </c>
      <c r="DU47" s="37">
        <f>SUM(DJ47:DT47)</f>
        <v>0</v>
      </c>
      <c r="DV47" s="37">
        <f>SUM(DJ47,DK47,2.3*DL47,2.3*DM47,2.3*DN47,2.3*DO47,2*DP47,2*DQ47,DR47,0.4*DS47,0.2*DT47)</f>
        <v>0</v>
      </c>
      <c r="DW47" s="27">
        <f>$A47</f>
        <v>0.59375</v>
      </c>
      <c r="DX47" s="34"/>
      <c r="DY47" s="35"/>
      <c r="DZ47" s="35"/>
      <c r="EA47" s="35"/>
      <c r="EB47" s="35"/>
      <c r="EC47" s="35"/>
      <c r="ED47" s="35"/>
      <c r="EE47" s="35"/>
      <c r="EF47" s="35"/>
      <c r="EG47" s="35"/>
      <c r="EH47" s="36"/>
      <c r="EI47" s="37">
        <f>SUM(DX47:EH47)</f>
        <v>0</v>
      </c>
      <c r="EJ47" s="37">
        <f>SUM(DX47,DY47,2.3*DZ47,2.3*EA47,2.3*EB47,2.3*EC47,2*ED47,2*EE47,EF47,0.4*EG47,0.2*EH47)</f>
        <v>0</v>
      </c>
      <c r="EK47" s="27">
        <f>$A47</f>
        <v>0.59375</v>
      </c>
      <c r="EL47" s="34"/>
      <c r="EM47" s="35"/>
      <c r="EN47" s="35"/>
      <c r="EO47" s="35"/>
      <c r="EP47" s="35"/>
      <c r="EQ47" s="35"/>
      <c r="ER47" s="35"/>
      <c r="ES47" s="35"/>
      <c r="ET47" s="35"/>
      <c r="EU47" s="35"/>
      <c r="EV47" s="36"/>
      <c r="EW47" s="37">
        <f>SUM(EL47:EV47)</f>
        <v>0</v>
      </c>
      <c r="EX47" s="37">
        <f>SUM(EL47,EM47,2.3*EN47,2.3*EO47,2.3*EP47,2.3*EQ47,2*ER47,2*ES47,ET47,0.4*EU47,0.2*EV47)</f>
        <v>0</v>
      </c>
      <c r="EY47" s="27">
        <f>$A47</f>
        <v>0.59375</v>
      </c>
      <c r="EZ47" s="34"/>
      <c r="FA47" s="35"/>
      <c r="FB47" s="35"/>
      <c r="FC47" s="35"/>
      <c r="FD47" s="35"/>
      <c r="FE47" s="35"/>
      <c r="FF47" s="35"/>
      <c r="FG47" s="35"/>
      <c r="FH47" s="35"/>
      <c r="FI47" s="35"/>
      <c r="FJ47" s="36"/>
      <c r="FK47" s="37">
        <f>SUM(EZ47:FJ47)</f>
        <v>0</v>
      </c>
      <c r="FL47" s="37">
        <f>SUM(EZ47,FA47,2.3*FB47,2.3*FC47,2.3*FD47,2.3*FE47,2*FF47,2*FG47,FH47,0.4*FI47,0.2*FJ47)</f>
        <v>0</v>
      </c>
    </row>
    <row r="48" spans="1:168" ht="13.5" customHeight="1">
      <c r="A48" s="33">
        <f>A47+"00:15"</f>
        <v>0.60416666666666663</v>
      </c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7">
        <f>SUM(B48:L48)</f>
        <v>0</v>
      </c>
      <c r="N48" s="37">
        <f>SUM(B48,C48,2.3*D48,2.3*E48,2.3*F48,2.3*G48,2*H48,2*I48,J48,0.4*K48,0.2*L48)</f>
        <v>0</v>
      </c>
      <c r="O48" s="27">
        <f>$A48</f>
        <v>0.60416666666666663</v>
      </c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7">
        <f>SUM(P48:Z48)</f>
        <v>0</v>
      </c>
      <c r="AB48" s="37">
        <f>SUM(P48,Q48,2.3*R48,2.3*S48,2.3*T48,2.3*U48,2*V48,2*W48,X48,0.4*Y48,0.2*Z48)</f>
        <v>0</v>
      </c>
      <c r="AC48" s="27">
        <f>$A48</f>
        <v>0.60416666666666663</v>
      </c>
      <c r="AD48" s="34"/>
      <c r="AE48" s="35"/>
      <c r="AF48" s="35"/>
      <c r="AG48" s="35"/>
      <c r="AH48" s="35"/>
      <c r="AI48" s="35"/>
      <c r="AJ48" s="35"/>
      <c r="AK48" s="35"/>
      <c r="AL48" s="35"/>
      <c r="AM48" s="35"/>
      <c r="AN48" s="36"/>
      <c r="AO48" s="37">
        <f>SUM(AD48:AN48)</f>
        <v>0</v>
      </c>
      <c r="AP48" s="37">
        <f>SUM(AD48,AE48,2.3*AF48,2.3*AG48,2.3*AH48,2.3*AI48,2*AJ48,2*AK48,AL48,0.4*AM48,0.2*AN48)</f>
        <v>0</v>
      </c>
      <c r="AQ48" s="27">
        <f>$A48</f>
        <v>0.60416666666666663</v>
      </c>
      <c r="AR48" s="38">
        <v>1</v>
      </c>
      <c r="AS48" s="39">
        <v>0</v>
      </c>
      <c r="AT48" s="39">
        <v>0</v>
      </c>
      <c r="AU48" s="39">
        <v>0</v>
      </c>
      <c r="AV48" s="39">
        <v>0</v>
      </c>
      <c r="AW48" s="39">
        <v>0</v>
      </c>
      <c r="AX48" s="39">
        <v>0</v>
      </c>
      <c r="AY48" s="39">
        <v>0</v>
      </c>
      <c r="AZ48" s="39">
        <v>0</v>
      </c>
      <c r="BA48" s="39">
        <v>0</v>
      </c>
      <c r="BB48" s="40">
        <v>2</v>
      </c>
      <c r="BC48" s="41">
        <f>SUM(AR48:BB48)</f>
        <v>3</v>
      </c>
      <c r="BD48" s="41">
        <f>SUM(AR48,AS48,2.3*AT48,2.3*AU48,2.3*AV48,2.3*AW48,2*AX48,2*AY48,AZ48,0.4*BA48,0.2*BB48)</f>
        <v>1.4</v>
      </c>
      <c r="BE48" s="27">
        <f>$A48</f>
        <v>0.60416666666666663</v>
      </c>
      <c r="BF48" s="38">
        <v>29</v>
      </c>
      <c r="BG48" s="39">
        <v>2</v>
      </c>
      <c r="BH48" s="39">
        <v>1</v>
      </c>
      <c r="BI48" s="39">
        <v>1</v>
      </c>
      <c r="BJ48" s="39">
        <v>0</v>
      </c>
      <c r="BK48" s="39">
        <v>0</v>
      </c>
      <c r="BL48" s="39">
        <v>0</v>
      </c>
      <c r="BM48" s="39">
        <v>0</v>
      </c>
      <c r="BN48" s="39">
        <v>2</v>
      </c>
      <c r="BO48" s="39">
        <v>0</v>
      </c>
      <c r="BP48" s="40">
        <v>0</v>
      </c>
      <c r="BQ48" s="41">
        <f>SUM(BF48:BP48)</f>
        <v>35</v>
      </c>
      <c r="BR48" s="41">
        <f>SUM(BF48,BG48,2.3*BH48,2.3*BI48,2.3*BJ48,2.3*BK48,2*BL48,2*BM48,BN48,0.4*BO48,0.2*BP48)</f>
        <v>37.599999999999994</v>
      </c>
      <c r="BS48" s="27">
        <f>$A48</f>
        <v>0.60416666666666663</v>
      </c>
      <c r="BT48" s="34"/>
      <c r="BU48" s="35"/>
      <c r="BV48" s="35"/>
      <c r="BW48" s="35"/>
      <c r="BX48" s="35"/>
      <c r="BY48" s="35"/>
      <c r="BZ48" s="35"/>
      <c r="CA48" s="35"/>
      <c r="CB48" s="35"/>
      <c r="CC48" s="35"/>
      <c r="CD48" s="36"/>
      <c r="CE48" s="37">
        <f>SUM(BT48:CD48)</f>
        <v>0</v>
      </c>
      <c r="CF48" s="37">
        <f>SUM(BT48,BU48,2.3*BV48,2.3*BW48,2.3*BX48,2.3*BY48,2*BZ48,2*CA48,CB48,0.4*CC48,0.2*CD48)</f>
        <v>0</v>
      </c>
      <c r="CG48" s="27">
        <f>$A48</f>
        <v>0.60416666666666663</v>
      </c>
      <c r="CH48" s="38">
        <v>12</v>
      </c>
      <c r="CI48" s="39">
        <v>1</v>
      </c>
      <c r="CJ48" s="39">
        <v>2</v>
      </c>
      <c r="CK48" s="39">
        <v>0</v>
      </c>
      <c r="CL48" s="39">
        <v>1</v>
      </c>
      <c r="CM48" s="39">
        <v>0</v>
      </c>
      <c r="CN48" s="39">
        <v>0</v>
      </c>
      <c r="CO48" s="39">
        <v>0</v>
      </c>
      <c r="CP48" s="39">
        <v>0</v>
      </c>
      <c r="CQ48" s="39">
        <v>0</v>
      </c>
      <c r="CR48" s="40">
        <v>1</v>
      </c>
      <c r="CS48" s="41">
        <f>SUM(CH48:CR48)</f>
        <v>17</v>
      </c>
      <c r="CT48" s="41">
        <f>SUM(CH48,CI48,2.3*CJ48,2.3*CK48,2.3*CL48,2.3*CM48,2*CN48,2*CO48,CP48,0.4*CQ48,0.2*CR48)</f>
        <v>20.100000000000001</v>
      </c>
      <c r="CU48" s="27">
        <f>$A48</f>
        <v>0.60416666666666663</v>
      </c>
      <c r="CV48" s="38">
        <v>61</v>
      </c>
      <c r="CW48" s="39">
        <v>3</v>
      </c>
      <c r="CX48" s="39">
        <v>0</v>
      </c>
      <c r="CY48" s="39">
        <v>0</v>
      </c>
      <c r="CZ48" s="39">
        <v>0</v>
      </c>
      <c r="DA48" s="39">
        <v>0</v>
      </c>
      <c r="DB48" s="39">
        <v>0</v>
      </c>
      <c r="DC48" s="39">
        <v>0</v>
      </c>
      <c r="DD48" s="39">
        <v>2</v>
      </c>
      <c r="DE48" s="39">
        <v>1</v>
      </c>
      <c r="DF48" s="40">
        <v>6</v>
      </c>
      <c r="DG48" s="41">
        <f>SUM(CV48:DF48)</f>
        <v>73</v>
      </c>
      <c r="DH48" s="41">
        <f>SUM(CV48,CW48,2.3*CX48,2.3*CY48,2.3*CZ48,2.3*DA48,2*DB48,2*DC48,DD48,0.4*DE48,0.2*DF48)</f>
        <v>67.600000000000009</v>
      </c>
      <c r="DI48" s="27">
        <f>$A48</f>
        <v>0.60416666666666663</v>
      </c>
      <c r="DJ48" s="34">
        <v>1</v>
      </c>
      <c r="DK48" s="35">
        <v>0</v>
      </c>
      <c r="DL48" s="35">
        <v>0</v>
      </c>
      <c r="DM48" s="35">
        <v>0</v>
      </c>
      <c r="DN48" s="35">
        <v>0</v>
      </c>
      <c r="DO48" s="35">
        <v>0</v>
      </c>
      <c r="DP48" s="35">
        <v>0</v>
      </c>
      <c r="DQ48" s="35">
        <v>0</v>
      </c>
      <c r="DR48" s="35">
        <v>0</v>
      </c>
      <c r="DS48" s="35">
        <v>0</v>
      </c>
      <c r="DT48" s="36">
        <v>0</v>
      </c>
      <c r="DU48" s="37">
        <f>SUM(DJ48:DT48)</f>
        <v>1</v>
      </c>
      <c r="DV48" s="37">
        <f>SUM(DJ48,DK48,2.3*DL48,2.3*DM48,2.3*DN48,2.3*DO48,2*DP48,2*DQ48,DR48,0.4*DS48,0.2*DT48)</f>
        <v>1</v>
      </c>
      <c r="DW48" s="27">
        <f>$A48</f>
        <v>0.60416666666666663</v>
      </c>
      <c r="DX48" s="34"/>
      <c r="DY48" s="35"/>
      <c r="DZ48" s="35"/>
      <c r="EA48" s="35"/>
      <c r="EB48" s="35"/>
      <c r="EC48" s="35"/>
      <c r="ED48" s="35"/>
      <c r="EE48" s="35"/>
      <c r="EF48" s="35"/>
      <c r="EG48" s="35"/>
      <c r="EH48" s="36"/>
      <c r="EI48" s="37">
        <f>SUM(DX48:EH48)</f>
        <v>0</v>
      </c>
      <c r="EJ48" s="37">
        <f>SUM(DX48,DY48,2.3*DZ48,2.3*EA48,2.3*EB48,2.3*EC48,2*ED48,2*EE48,EF48,0.4*EG48,0.2*EH48)</f>
        <v>0</v>
      </c>
      <c r="EK48" s="27">
        <f>$A48</f>
        <v>0.60416666666666663</v>
      </c>
      <c r="EL48" s="34"/>
      <c r="EM48" s="35"/>
      <c r="EN48" s="35"/>
      <c r="EO48" s="35"/>
      <c r="EP48" s="35"/>
      <c r="EQ48" s="35"/>
      <c r="ER48" s="35"/>
      <c r="ES48" s="35"/>
      <c r="ET48" s="35"/>
      <c r="EU48" s="35"/>
      <c r="EV48" s="36"/>
      <c r="EW48" s="37">
        <f>SUM(EL48:EV48)</f>
        <v>0</v>
      </c>
      <c r="EX48" s="37">
        <f>SUM(EL48,EM48,2.3*EN48,2.3*EO48,2.3*EP48,2.3*EQ48,2*ER48,2*ES48,ET48,0.4*EU48,0.2*EV48)</f>
        <v>0</v>
      </c>
      <c r="EY48" s="27">
        <f>$A48</f>
        <v>0.60416666666666663</v>
      </c>
      <c r="EZ48" s="34"/>
      <c r="FA48" s="35"/>
      <c r="FB48" s="35"/>
      <c r="FC48" s="35"/>
      <c r="FD48" s="35"/>
      <c r="FE48" s="35"/>
      <c r="FF48" s="35"/>
      <c r="FG48" s="35"/>
      <c r="FH48" s="35"/>
      <c r="FI48" s="35"/>
      <c r="FJ48" s="36"/>
      <c r="FK48" s="37">
        <f>SUM(EZ48:FJ48)</f>
        <v>0</v>
      </c>
      <c r="FL48" s="37">
        <f>SUM(EZ48,FA48,2.3*FB48,2.3*FC48,2.3*FD48,2.3*FE48,2*FF48,2*FG48,FH48,0.4*FI48,0.2*FJ48)</f>
        <v>0</v>
      </c>
    </row>
    <row r="49" spans="1:168" ht="13.5" customHeight="1">
      <c r="A49" s="42">
        <f>A48+"00:15"</f>
        <v>0.61458333333333326</v>
      </c>
      <c r="B49" s="43"/>
      <c r="C49" s="44"/>
      <c r="D49" s="44"/>
      <c r="E49" s="44"/>
      <c r="F49" s="44"/>
      <c r="G49" s="44"/>
      <c r="H49" s="44"/>
      <c r="I49" s="44"/>
      <c r="J49" s="44"/>
      <c r="K49" s="44"/>
      <c r="L49" s="45"/>
      <c r="M49" s="46">
        <f>SUM(B49:L49)</f>
        <v>0</v>
      </c>
      <c r="N49" s="46">
        <f>SUM(B49,C49,2.3*D49,2.3*E49,2.3*F49,2.3*G49,2*H49,2*I49,J49,0.4*K49,0.2*L49)</f>
        <v>0</v>
      </c>
      <c r="O49" s="47">
        <f>$A49</f>
        <v>0.61458333333333326</v>
      </c>
      <c r="P49" s="43"/>
      <c r="Q49" s="44"/>
      <c r="R49" s="44"/>
      <c r="S49" s="44"/>
      <c r="T49" s="44"/>
      <c r="U49" s="44"/>
      <c r="V49" s="44"/>
      <c r="W49" s="44"/>
      <c r="X49" s="44"/>
      <c r="Y49" s="44"/>
      <c r="Z49" s="45"/>
      <c r="AA49" s="46">
        <f>SUM(P49:Z49)</f>
        <v>0</v>
      </c>
      <c r="AB49" s="46">
        <f>SUM(P49,Q49,2.3*R49,2.3*S49,2.3*T49,2.3*U49,2*V49,2*W49,X49,0.4*Y49,0.2*Z49)</f>
        <v>0</v>
      </c>
      <c r="AC49" s="47">
        <f>$A49</f>
        <v>0.61458333333333326</v>
      </c>
      <c r="AD49" s="43"/>
      <c r="AE49" s="44"/>
      <c r="AF49" s="44"/>
      <c r="AG49" s="44"/>
      <c r="AH49" s="44"/>
      <c r="AI49" s="44"/>
      <c r="AJ49" s="44"/>
      <c r="AK49" s="44"/>
      <c r="AL49" s="44"/>
      <c r="AM49" s="44"/>
      <c r="AN49" s="45"/>
      <c r="AO49" s="46">
        <f>SUM(AD49:AN49)</f>
        <v>0</v>
      </c>
      <c r="AP49" s="46">
        <f>SUM(AD49,AE49,2.3*AF49,2.3*AG49,2.3*AH49,2.3*AI49,2*AJ49,2*AK49,AL49,0.4*AM49,0.2*AN49)</f>
        <v>0</v>
      </c>
      <c r="AQ49" s="47">
        <f>$A49</f>
        <v>0.61458333333333326</v>
      </c>
      <c r="AR49" s="48">
        <v>0</v>
      </c>
      <c r="AS49" s="49">
        <v>2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50">
        <v>0</v>
      </c>
      <c r="BC49" s="51">
        <f>SUM(AR49:BB49)</f>
        <v>2</v>
      </c>
      <c r="BD49" s="51">
        <f>SUM(AR49,AS49,2.3*AT49,2.3*AU49,2.3*AV49,2.3*AW49,2*AX49,2*AY49,AZ49,0.4*BA49,0.2*BB49)</f>
        <v>2</v>
      </c>
      <c r="BE49" s="47">
        <f>$A49</f>
        <v>0.61458333333333326</v>
      </c>
      <c r="BF49" s="48">
        <v>25</v>
      </c>
      <c r="BG49" s="49">
        <v>4</v>
      </c>
      <c r="BH49" s="49">
        <v>2</v>
      </c>
      <c r="BI49" s="49">
        <v>0</v>
      </c>
      <c r="BJ49" s="49">
        <v>1</v>
      </c>
      <c r="BK49" s="49">
        <v>0</v>
      </c>
      <c r="BL49" s="49">
        <v>0</v>
      </c>
      <c r="BM49" s="49">
        <v>0</v>
      </c>
      <c r="BN49" s="49">
        <v>0</v>
      </c>
      <c r="BO49" s="49">
        <v>1</v>
      </c>
      <c r="BP49" s="50">
        <v>1</v>
      </c>
      <c r="BQ49" s="51">
        <f>SUM(BF49:BP49)</f>
        <v>34</v>
      </c>
      <c r="BR49" s="51">
        <f>SUM(BF49,BG49,2.3*BH49,2.3*BI49,2.3*BJ49,2.3*BK49,2*BL49,2*BM49,BN49,0.4*BO49,0.2*BP49)</f>
        <v>36.5</v>
      </c>
      <c r="BS49" s="47">
        <f>$A49</f>
        <v>0.61458333333333326</v>
      </c>
      <c r="BT49" s="43"/>
      <c r="BU49" s="44"/>
      <c r="BV49" s="44"/>
      <c r="BW49" s="44"/>
      <c r="BX49" s="44"/>
      <c r="BY49" s="44"/>
      <c r="BZ49" s="44"/>
      <c r="CA49" s="44"/>
      <c r="CB49" s="44"/>
      <c r="CC49" s="44"/>
      <c r="CD49" s="45"/>
      <c r="CE49" s="46">
        <f>SUM(BT49:CD49)</f>
        <v>0</v>
      </c>
      <c r="CF49" s="46">
        <f>SUM(BT49,BU49,2.3*BV49,2.3*BW49,2.3*BX49,2.3*BY49,2*BZ49,2*CA49,CB49,0.4*CC49,0.2*CD49)</f>
        <v>0</v>
      </c>
      <c r="CG49" s="47">
        <f>$A49</f>
        <v>0.61458333333333326</v>
      </c>
      <c r="CH49" s="48">
        <v>15</v>
      </c>
      <c r="CI49" s="49">
        <v>0</v>
      </c>
      <c r="CJ49" s="49">
        <v>1</v>
      </c>
      <c r="CK49" s="49">
        <v>0</v>
      </c>
      <c r="CL49" s="49">
        <v>1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50">
        <v>0</v>
      </c>
      <c r="CS49" s="51">
        <f>SUM(CH49:CR49)</f>
        <v>17</v>
      </c>
      <c r="CT49" s="51">
        <f>SUM(CH49,CI49,2.3*CJ49,2.3*CK49,2.3*CL49,2.3*CM49,2*CN49,2*CO49,CP49,0.4*CQ49,0.2*CR49)</f>
        <v>19.600000000000001</v>
      </c>
      <c r="CU49" s="47">
        <f>$A49</f>
        <v>0.61458333333333326</v>
      </c>
      <c r="CV49" s="48">
        <v>47</v>
      </c>
      <c r="CW49" s="49">
        <v>7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2</v>
      </c>
      <c r="DE49" s="49">
        <v>0</v>
      </c>
      <c r="DF49" s="50">
        <v>1</v>
      </c>
      <c r="DG49" s="51">
        <f>SUM(CV49:DF49)</f>
        <v>57</v>
      </c>
      <c r="DH49" s="51">
        <f>SUM(CV49,CW49,2.3*CX49,2.3*CY49,2.3*CZ49,2.3*DA49,2*DB49,2*DC49,DD49,0.4*DE49,0.2*DF49)</f>
        <v>56.2</v>
      </c>
      <c r="DI49" s="47">
        <f>$A49</f>
        <v>0.61458333333333326</v>
      </c>
      <c r="DJ49" s="43">
        <v>0</v>
      </c>
      <c r="DK49" s="44">
        <v>0</v>
      </c>
      <c r="DL49" s="44">
        <v>0</v>
      </c>
      <c r="DM49" s="44">
        <v>0</v>
      </c>
      <c r="DN49" s="44">
        <v>0</v>
      </c>
      <c r="DO49" s="44">
        <v>0</v>
      </c>
      <c r="DP49" s="44">
        <v>0</v>
      </c>
      <c r="DQ49" s="44">
        <v>0</v>
      </c>
      <c r="DR49" s="44">
        <v>0</v>
      </c>
      <c r="DS49" s="44">
        <v>0</v>
      </c>
      <c r="DT49" s="45">
        <v>0</v>
      </c>
      <c r="DU49" s="46">
        <f>SUM(DJ49:DT49)</f>
        <v>0</v>
      </c>
      <c r="DV49" s="46">
        <f>SUM(DJ49,DK49,2.3*DL49,2.3*DM49,2.3*DN49,2.3*DO49,2*DP49,2*DQ49,DR49,0.4*DS49,0.2*DT49)</f>
        <v>0</v>
      </c>
      <c r="DW49" s="47">
        <f>$A49</f>
        <v>0.61458333333333326</v>
      </c>
      <c r="DX49" s="43"/>
      <c r="DY49" s="44"/>
      <c r="DZ49" s="44"/>
      <c r="EA49" s="44"/>
      <c r="EB49" s="44"/>
      <c r="EC49" s="44"/>
      <c r="ED49" s="44"/>
      <c r="EE49" s="44"/>
      <c r="EF49" s="44"/>
      <c r="EG49" s="44"/>
      <c r="EH49" s="45"/>
      <c r="EI49" s="46">
        <f>SUM(DX49:EH49)</f>
        <v>0</v>
      </c>
      <c r="EJ49" s="46">
        <f>SUM(DX49,DY49,2.3*DZ49,2.3*EA49,2.3*EB49,2.3*EC49,2*ED49,2*EE49,EF49,0.4*EG49,0.2*EH49)</f>
        <v>0</v>
      </c>
      <c r="EK49" s="47">
        <f>$A49</f>
        <v>0.61458333333333326</v>
      </c>
      <c r="EL49" s="43"/>
      <c r="EM49" s="44"/>
      <c r="EN49" s="44"/>
      <c r="EO49" s="44"/>
      <c r="EP49" s="44"/>
      <c r="EQ49" s="44"/>
      <c r="ER49" s="44"/>
      <c r="ES49" s="44"/>
      <c r="ET49" s="44"/>
      <c r="EU49" s="44"/>
      <c r="EV49" s="45"/>
      <c r="EW49" s="46">
        <f>SUM(EL49:EV49)</f>
        <v>0</v>
      </c>
      <c r="EX49" s="46">
        <f>SUM(EL49,EM49,2.3*EN49,2.3*EO49,2.3*EP49,2.3*EQ49,2*ER49,2*ES49,ET49,0.4*EU49,0.2*EV49)</f>
        <v>0</v>
      </c>
      <c r="EY49" s="47">
        <f>$A49</f>
        <v>0.61458333333333326</v>
      </c>
      <c r="EZ49" s="43"/>
      <c r="FA49" s="44"/>
      <c r="FB49" s="44"/>
      <c r="FC49" s="44"/>
      <c r="FD49" s="44"/>
      <c r="FE49" s="44"/>
      <c r="FF49" s="44"/>
      <c r="FG49" s="44"/>
      <c r="FH49" s="44"/>
      <c r="FI49" s="44"/>
      <c r="FJ49" s="45"/>
      <c r="FK49" s="46">
        <f>SUM(EZ49:FJ49)</f>
        <v>0</v>
      </c>
      <c r="FL49" s="46">
        <f>SUM(EZ49,FA49,2.3*FB49,2.3*FC49,2.3*FD49,2.3*FE49,2*FF49,2*FG49,FH49,0.4*FI49,0.2*FJ49)</f>
        <v>0</v>
      </c>
    </row>
    <row r="50" spans="1:168" s="61" customFormat="1" ht="12" customHeight="1">
      <c r="A50" s="52" t="s">
        <v>20</v>
      </c>
      <c r="B50" s="53">
        <f t="shared" ref="B50:N50" si="108">SUM(B46:B49)</f>
        <v>0</v>
      </c>
      <c r="C50" s="54">
        <f t="shared" si="108"/>
        <v>0</v>
      </c>
      <c r="D50" s="54">
        <f t="shared" si="108"/>
        <v>0</v>
      </c>
      <c r="E50" s="54">
        <f t="shared" si="108"/>
        <v>0</v>
      </c>
      <c r="F50" s="54">
        <f t="shared" si="108"/>
        <v>0</v>
      </c>
      <c r="G50" s="54">
        <f t="shared" si="108"/>
        <v>0</v>
      </c>
      <c r="H50" s="54">
        <f t="shared" si="108"/>
        <v>0</v>
      </c>
      <c r="I50" s="54">
        <f t="shared" si="108"/>
        <v>0</v>
      </c>
      <c r="J50" s="54">
        <f t="shared" si="108"/>
        <v>0</v>
      </c>
      <c r="K50" s="54">
        <f t="shared" si="108"/>
        <v>0</v>
      </c>
      <c r="L50" s="55">
        <f t="shared" si="108"/>
        <v>0</v>
      </c>
      <c r="M50" s="56">
        <f t="shared" si="108"/>
        <v>0</v>
      </c>
      <c r="N50" s="56">
        <f t="shared" si="108"/>
        <v>0</v>
      </c>
      <c r="O50" s="52" t="s">
        <v>20</v>
      </c>
      <c r="P50" s="53">
        <f t="shared" ref="P50:AB50" si="109">SUM(P46:P49)</f>
        <v>0</v>
      </c>
      <c r="Q50" s="54">
        <f t="shared" si="109"/>
        <v>0</v>
      </c>
      <c r="R50" s="54">
        <f t="shared" si="109"/>
        <v>0</v>
      </c>
      <c r="S50" s="54">
        <f t="shared" si="109"/>
        <v>0</v>
      </c>
      <c r="T50" s="54">
        <f t="shared" si="109"/>
        <v>0</v>
      </c>
      <c r="U50" s="54">
        <f t="shared" si="109"/>
        <v>0</v>
      </c>
      <c r="V50" s="54">
        <f t="shared" si="109"/>
        <v>0</v>
      </c>
      <c r="W50" s="54">
        <f t="shared" si="109"/>
        <v>0</v>
      </c>
      <c r="X50" s="54">
        <f t="shared" si="109"/>
        <v>0</v>
      </c>
      <c r="Y50" s="54">
        <f t="shared" si="109"/>
        <v>0</v>
      </c>
      <c r="Z50" s="55">
        <f t="shared" si="109"/>
        <v>0</v>
      </c>
      <c r="AA50" s="56">
        <f t="shared" si="109"/>
        <v>0</v>
      </c>
      <c r="AB50" s="56">
        <f t="shared" si="109"/>
        <v>0</v>
      </c>
      <c r="AC50" s="52" t="s">
        <v>20</v>
      </c>
      <c r="AD50" s="53">
        <f t="shared" ref="AD50:AP50" si="110">SUM(AD46:AD49)</f>
        <v>0</v>
      </c>
      <c r="AE50" s="54">
        <f t="shared" si="110"/>
        <v>0</v>
      </c>
      <c r="AF50" s="54">
        <f t="shared" si="110"/>
        <v>0</v>
      </c>
      <c r="AG50" s="54">
        <f t="shared" si="110"/>
        <v>0</v>
      </c>
      <c r="AH50" s="54">
        <f t="shared" si="110"/>
        <v>0</v>
      </c>
      <c r="AI50" s="54">
        <f t="shared" si="110"/>
        <v>0</v>
      </c>
      <c r="AJ50" s="54">
        <f t="shared" si="110"/>
        <v>0</v>
      </c>
      <c r="AK50" s="54">
        <f t="shared" si="110"/>
        <v>0</v>
      </c>
      <c r="AL50" s="54">
        <f t="shared" si="110"/>
        <v>0</v>
      </c>
      <c r="AM50" s="54">
        <f t="shared" si="110"/>
        <v>0</v>
      </c>
      <c r="AN50" s="55">
        <f t="shared" si="110"/>
        <v>0</v>
      </c>
      <c r="AO50" s="56">
        <f t="shared" si="110"/>
        <v>0</v>
      </c>
      <c r="AP50" s="56">
        <f t="shared" si="110"/>
        <v>0</v>
      </c>
      <c r="AQ50" s="52" t="s">
        <v>20</v>
      </c>
      <c r="AR50" s="57">
        <f t="shared" ref="AR50:BD50" si="111">SUM(AR46:AR49)</f>
        <v>4</v>
      </c>
      <c r="AS50" s="58">
        <f t="shared" si="111"/>
        <v>2</v>
      </c>
      <c r="AT50" s="58">
        <f t="shared" si="111"/>
        <v>0</v>
      </c>
      <c r="AU50" s="58">
        <f t="shared" si="111"/>
        <v>0</v>
      </c>
      <c r="AV50" s="58">
        <f t="shared" si="111"/>
        <v>0</v>
      </c>
      <c r="AW50" s="58">
        <f t="shared" si="111"/>
        <v>0</v>
      </c>
      <c r="AX50" s="58">
        <f t="shared" si="111"/>
        <v>0</v>
      </c>
      <c r="AY50" s="58">
        <f t="shared" si="111"/>
        <v>0</v>
      </c>
      <c r="AZ50" s="58">
        <f t="shared" si="111"/>
        <v>0</v>
      </c>
      <c r="BA50" s="58">
        <f t="shared" si="111"/>
        <v>0</v>
      </c>
      <c r="BB50" s="59">
        <f t="shared" si="111"/>
        <v>2</v>
      </c>
      <c r="BC50" s="60">
        <f t="shared" si="111"/>
        <v>8</v>
      </c>
      <c r="BD50" s="60">
        <f t="shared" si="111"/>
        <v>6.4</v>
      </c>
      <c r="BE50" s="52" t="s">
        <v>20</v>
      </c>
      <c r="BF50" s="57">
        <f t="shared" ref="BF50:BR50" si="112">SUM(BF46:BF49)</f>
        <v>114</v>
      </c>
      <c r="BG50" s="58">
        <f t="shared" si="112"/>
        <v>15</v>
      </c>
      <c r="BH50" s="58">
        <f t="shared" si="112"/>
        <v>3</v>
      </c>
      <c r="BI50" s="58">
        <f t="shared" si="112"/>
        <v>1</v>
      </c>
      <c r="BJ50" s="58">
        <f t="shared" si="112"/>
        <v>2</v>
      </c>
      <c r="BK50" s="58">
        <f t="shared" si="112"/>
        <v>0</v>
      </c>
      <c r="BL50" s="58">
        <f t="shared" si="112"/>
        <v>0</v>
      </c>
      <c r="BM50" s="58">
        <f t="shared" si="112"/>
        <v>1</v>
      </c>
      <c r="BN50" s="58">
        <f t="shared" si="112"/>
        <v>5</v>
      </c>
      <c r="BO50" s="58">
        <f t="shared" si="112"/>
        <v>1</v>
      </c>
      <c r="BP50" s="59">
        <f t="shared" si="112"/>
        <v>3</v>
      </c>
      <c r="BQ50" s="60">
        <f t="shared" si="112"/>
        <v>145</v>
      </c>
      <c r="BR50" s="60">
        <f t="shared" si="112"/>
        <v>150.80000000000001</v>
      </c>
      <c r="BS50" s="52" t="s">
        <v>20</v>
      </c>
      <c r="BT50" s="53">
        <f t="shared" ref="BT50:CF50" si="113">SUM(BT46:BT49)</f>
        <v>0</v>
      </c>
      <c r="BU50" s="54">
        <f t="shared" si="113"/>
        <v>0</v>
      </c>
      <c r="BV50" s="54">
        <f t="shared" si="113"/>
        <v>0</v>
      </c>
      <c r="BW50" s="54">
        <f t="shared" si="113"/>
        <v>0</v>
      </c>
      <c r="BX50" s="54">
        <f t="shared" si="113"/>
        <v>0</v>
      </c>
      <c r="BY50" s="54">
        <f t="shared" si="113"/>
        <v>0</v>
      </c>
      <c r="BZ50" s="54">
        <f t="shared" si="113"/>
        <v>0</v>
      </c>
      <c r="CA50" s="54">
        <f t="shared" si="113"/>
        <v>0</v>
      </c>
      <c r="CB50" s="54">
        <f t="shared" si="113"/>
        <v>0</v>
      </c>
      <c r="CC50" s="54">
        <f t="shared" si="113"/>
        <v>0</v>
      </c>
      <c r="CD50" s="55">
        <f t="shared" si="113"/>
        <v>0</v>
      </c>
      <c r="CE50" s="56">
        <f t="shared" si="113"/>
        <v>0</v>
      </c>
      <c r="CF50" s="56">
        <f t="shared" si="113"/>
        <v>0</v>
      </c>
      <c r="CG50" s="52" t="s">
        <v>20</v>
      </c>
      <c r="CH50" s="57">
        <f t="shared" ref="CH50:CT50" si="114">SUM(CH46:CH49)</f>
        <v>42</v>
      </c>
      <c r="CI50" s="58">
        <f t="shared" si="114"/>
        <v>6</v>
      </c>
      <c r="CJ50" s="58">
        <f t="shared" si="114"/>
        <v>7</v>
      </c>
      <c r="CK50" s="58">
        <f t="shared" si="114"/>
        <v>0</v>
      </c>
      <c r="CL50" s="58">
        <f t="shared" si="114"/>
        <v>3</v>
      </c>
      <c r="CM50" s="58">
        <f t="shared" si="114"/>
        <v>0</v>
      </c>
      <c r="CN50" s="58">
        <f t="shared" si="114"/>
        <v>1</v>
      </c>
      <c r="CO50" s="58">
        <f t="shared" si="114"/>
        <v>2</v>
      </c>
      <c r="CP50" s="58">
        <f t="shared" si="114"/>
        <v>3</v>
      </c>
      <c r="CQ50" s="58">
        <f t="shared" si="114"/>
        <v>0</v>
      </c>
      <c r="CR50" s="59">
        <f t="shared" si="114"/>
        <v>2</v>
      </c>
      <c r="CS50" s="60">
        <f t="shared" si="114"/>
        <v>66</v>
      </c>
      <c r="CT50" s="60">
        <f t="shared" si="114"/>
        <v>80.400000000000006</v>
      </c>
      <c r="CU50" s="52" t="s">
        <v>20</v>
      </c>
      <c r="CV50" s="57">
        <f t="shared" ref="CV50:DH50" si="115">SUM(CV46:CV49)</f>
        <v>231</v>
      </c>
      <c r="CW50" s="58">
        <f t="shared" si="115"/>
        <v>34</v>
      </c>
      <c r="CX50" s="58">
        <f t="shared" si="115"/>
        <v>1</v>
      </c>
      <c r="CY50" s="58">
        <f t="shared" si="115"/>
        <v>0</v>
      </c>
      <c r="CZ50" s="58">
        <f t="shared" si="115"/>
        <v>0</v>
      </c>
      <c r="DA50" s="58">
        <f t="shared" si="115"/>
        <v>0</v>
      </c>
      <c r="DB50" s="58">
        <f t="shared" si="115"/>
        <v>0</v>
      </c>
      <c r="DC50" s="58">
        <f t="shared" si="115"/>
        <v>0</v>
      </c>
      <c r="DD50" s="58">
        <f t="shared" si="115"/>
        <v>11</v>
      </c>
      <c r="DE50" s="58">
        <f t="shared" si="115"/>
        <v>2</v>
      </c>
      <c r="DF50" s="59">
        <f t="shared" si="115"/>
        <v>13</v>
      </c>
      <c r="DG50" s="60">
        <f t="shared" si="115"/>
        <v>292</v>
      </c>
      <c r="DH50" s="60">
        <f t="shared" si="115"/>
        <v>281.7</v>
      </c>
      <c r="DI50" s="52" t="s">
        <v>20</v>
      </c>
      <c r="DJ50" s="53">
        <f t="shared" ref="DJ50:DV50" si="116">SUM(DJ46:DJ49)</f>
        <v>1</v>
      </c>
      <c r="DK50" s="54">
        <f t="shared" si="116"/>
        <v>0</v>
      </c>
      <c r="DL50" s="54">
        <f t="shared" si="116"/>
        <v>0</v>
      </c>
      <c r="DM50" s="54">
        <f t="shared" si="116"/>
        <v>0</v>
      </c>
      <c r="DN50" s="54">
        <f t="shared" si="116"/>
        <v>0</v>
      </c>
      <c r="DO50" s="54">
        <f t="shared" si="116"/>
        <v>0</v>
      </c>
      <c r="DP50" s="54">
        <f t="shared" si="116"/>
        <v>0</v>
      </c>
      <c r="DQ50" s="54">
        <f t="shared" si="116"/>
        <v>0</v>
      </c>
      <c r="DR50" s="54">
        <f t="shared" si="116"/>
        <v>0</v>
      </c>
      <c r="DS50" s="54">
        <f t="shared" si="116"/>
        <v>0</v>
      </c>
      <c r="DT50" s="55">
        <f t="shared" si="116"/>
        <v>0</v>
      </c>
      <c r="DU50" s="56">
        <f t="shared" si="116"/>
        <v>1</v>
      </c>
      <c r="DV50" s="56">
        <f t="shared" si="116"/>
        <v>1</v>
      </c>
      <c r="DW50" s="52" t="s">
        <v>20</v>
      </c>
      <c r="DX50" s="53">
        <f t="shared" ref="DX50:EJ50" si="117">SUM(DX46:DX49)</f>
        <v>0</v>
      </c>
      <c r="DY50" s="54">
        <f t="shared" si="117"/>
        <v>0</v>
      </c>
      <c r="DZ50" s="54">
        <f t="shared" si="117"/>
        <v>0</v>
      </c>
      <c r="EA50" s="54">
        <f t="shared" si="117"/>
        <v>0</v>
      </c>
      <c r="EB50" s="54">
        <f t="shared" si="117"/>
        <v>0</v>
      </c>
      <c r="EC50" s="54">
        <f t="shared" si="117"/>
        <v>0</v>
      </c>
      <c r="ED50" s="54">
        <f t="shared" si="117"/>
        <v>0</v>
      </c>
      <c r="EE50" s="54">
        <f t="shared" si="117"/>
        <v>0</v>
      </c>
      <c r="EF50" s="54">
        <f t="shared" si="117"/>
        <v>0</v>
      </c>
      <c r="EG50" s="54">
        <f t="shared" si="117"/>
        <v>0</v>
      </c>
      <c r="EH50" s="55">
        <f t="shared" si="117"/>
        <v>0</v>
      </c>
      <c r="EI50" s="56">
        <f t="shared" si="117"/>
        <v>0</v>
      </c>
      <c r="EJ50" s="56">
        <f t="shared" si="117"/>
        <v>0</v>
      </c>
      <c r="EK50" s="52" t="s">
        <v>20</v>
      </c>
      <c r="EL50" s="53">
        <f t="shared" ref="EL50:EX50" si="118">SUM(EL46:EL49)</f>
        <v>0</v>
      </c>
      <c r="EM50" s="54">
        <f t="shared" si="118"/>
        <v>0</v>
      </c>
      <c r="EN50" s="54">
        <f t="shared" si="118"/>
        <v>0</v>
      </c>
      <c r="EO50" s="54">
        <f t="shared" si="118"/>
        <v>0</v>
      </c>
      <c r="EP50" s="54">
        <f t="shared" si="118"/>
        <v>0</v>
      </c>
      <c r="EQ50" s="54">
        <f t="shared" si="118"/>
        <v>0</v>
      </c>
      <c r="ER50" s="54">
        <f t="shared" si="118"/>
        <v>0</v>
      </c>
      <c r="ES50" s="54">
        <f t="shared" si="118"/>
        <v>0</v>
      </c>
      <c r="ET50" s="54">
        <f t="shared" si="118"/>
        <v>0</v>
      </c>
      <c r="EU50" s="54">
        <f t="shared" si="118"/>
        <v>0</v>
      </c>
      <c r="EV50" s="55">
        <f t="shared" si="118"/>
        <v>0</v>
      </c>
      <c r="EW50" s="56">
        <f t="shared" si="118"/>
        <v>0</v>
      </c>
      <c r="EX50" s="56">
        <f t="shared" si="118"/>
        <v>0</v>
      </c>
      <c r="EY50" s="52" t="s">
        <v>20</v>
      </c>
      <c r="EZ50" s="53">
        <f t="shared" ref="EZ50:FL50" si="119">SUM(EZ46:EZ49)</f>
        <v>0</v>
      </c>
      <c r="FA50" s="54">
        <f t="shared" si="119"/>
        <v>0</v>
      </c>
      <c r="FB50" s="54">
        <f t="shared" si="119"/>
        <v>0</v>
      </c>
      <c r="FC50" s="54">
        <f t="shared" si="119"/>
        <v>0</v>
      </c>
      <c r="FD50" s="54">
        <f t="shared" si="119"/>
        <v>0</v>
      </c>
      <c r="FE50" s="54">
        <f t="shared" si="119"/>
        <v>0</v>
      </c>
      <c r="FF50" s="54">
        <f t="shared" si="119"/>
        <v>0</v>
      </c>
      <c r="FG50" s="54">
        <f t="shared" si="119"/>
        <v>0</v>
      </c>
      <c r="FH50" s="54">
        <f t="shared" si="119"/>
        <v>0</v>
      </c>
      <c r="FI50" s="54">
        <f t="shared" si="119"/>
        <v>0</v>
      </c>
      <c r="FJ50" s="55">
        <f t="shared" si="119"/>
        <v>0</v>
      </c>
      <c r="FK50" s="56">
        <f t="shared" si="119"/>
        <v>0</v>
      </c>
      <c r="FL50" s="56">
        <f t="shared" si="119"/>
        <v>0</v>
      </c>
    </row>
    <row r="51" spans="1:168" ht="13.5" customHeight="1">
      <c r="A51" s="27">
        <f>A49+"00:15"</f>
        <v>0.62499999999999989</v>
      </c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6">
        <f>SUM(B51:L51)</f>
        <v>0</v>
      </c>
      <c r="N51" s="26">
        <f>SUM(B51,C51,2.3*D51,2.3*E51,2.3*F51,2.3*G51,2*H51,2*I51,J51,0.4*K51,0.2*L51)</f>
        <v>0</v>
      </c>
      <c r="O51" s="27">
        <f>$A51</f>
        <v>0.62499999999999989</v>
      </c>
      <c r="P51" s="23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6">
        <f>SUM(P51:Z51)</f>
        <v>0</v>
      </c>
      <c r="AB51" s="26">
        <f>SUM(P51,Q51,2.3*R51,2.3*S51,2.3*T51,2.3*U51,2*V51,2*W51,X51,0.4*Y51,0.2*Z51)</f>
        <v>0</v>
      </c>
      <c r="AC51" s="27">
        <f>$A51</f>
        <v>0.62499999999999989</v>
      </c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5"/>
      <c r="AO51" s="26">
        <f>SUM(AD51:AN51)</f>
        <v>0</v>
      </c>
      <c r="AP51" s="26">
        <f>SUM(AD51,AE51,2.3*AF51,2.3*AG51,2.3*AH51,2.3*AI51,2*AJ51,2*AK51,AL51,0.4*AM51,0.2*AN51)</f>
        <v>0</v>
      </c>
      <c r="AQ51" s="27">
        <f>$A51</f>
        <v>0.62499999999999989</v>
      </c>
      <c r="AR51" s="28">
        <v>1</v>
      </c>
      <c r="AS51" s="29">
        <v>0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29">
        <v>0</v>
      </c>
      <c r="AZ51" s="29">
        <v>0</v>
      </c>
      <c r="BA51" s="29">
        <v>0</v>
      </c>
      <c r="BB51" s="30">
        <v>0</v>
      </c>
      <c r="BC51" s="31">
        <f>SUM(AR51:BB51)</f>
        <v>1</v>
      </c>
      <c r="BD51" s="31">
        <f>SUM(AR51,AS51,2.3*AT51,2.3*AU51,2.3*AV51,2.3*AW51,2*AX51,2*AY51,AZ51,0.4*BA51,0.2*BB51)</f>
        <v>1</v>
      </c>
      <c r="BE51" s="27">
        <f>$A51</f>
        <v>0.62499999999999989</v>
      </c>
      <c r="BF51" s="28">
        <v>19</v>
      </c>
      <c r="BG51" s="29">
        <v>1</v>
      </c>
      <c r="BH51" s="29">
        <v>0</v>
      </c>
      <c r="BI51" s="29">
        <v>0</v>
      </c>
      <c r="BJ51" s="29">
        <v>0</v>
      </c>
      <c r="BK51" s="29">
        <v>0</v>
      </c>
      <c r="BL51" s="29">
        <v>0</v>
      </c>
      <c r="BM51" s="29">
        <v>1</v>
      </c>
      <c r="BN51" s="29">
        <v>1</v>
      </c>
      <c r="BO51" s="29">
        <v>0</v>
      </c>
      <c r="BP51" s="30">
        <v>0</v>
      </c>
      <c r="BQ51" s="31">
        <f>SUM(BF51:BP51)</f>
        <v>22</v>
      </c>
      <c r="BR51" s="31">
        <f>SUM(BF51,BG51,2.3*BH51,2.3*BI51,2.3*BJ51,2.3*BK51,2*BL51,2*BM51,BN51,0.4*BO51,0.2*BP51)</f>
        <v>23</v>
      </c>
      <c r="BS51" s="27">
        <f>$A51</f>
        <v>0.62499999999999989</v>
      </c>
      <c r="BT51" s="23"/>
      <c r="BU51" s="24"/>
      <c r="BV51" s="24"/>
      <c r="BW51" s="24"/>
      <c r="BX51" s="24"/>
      <c r="BY51" s="24"/>
      <c r="BZ51" s="24"/>
      <c r="CA51" s="24"/>
      <c r="CB51" s="24"/>
      <c r="CC51" s="24"/>
      <c r="CD51" s="25"/>
      <c r="CE51" s="26">
        <f>SUM(BT51:CD51)</f>
        <v>0</v>
      </c>
      <c r="CF51" s="26">
        <f>SUM(BT51,BU51,2.3*BV51,2.3*BW51,2.3*BX51,2.3*BY51,2*BZ51,2*CA51,CB51,0.4*CC51,0.2*CD51)</f>
        <v>0</v>
      </c>
      <c r="CG51" s="27">
        <f>$A51</f>
        <v>0.62499999999999989</v>
      </c>
      <c r="CH51" s="28">
        <v>11</v>
      </c>
      <c r="CI51" s="29">
        <v>3</v>
      </c>
      <c r="CJ51" s="29">
        <v>1</v>
      </c>
      <c r="CK51" s="29">
        <v>0</v>
      </c>
      <c r="CL51" s="29">
        <v>1</v>
      </c>
      <c r="CM51" s="29">
        <v>0</v>
      </c>
      <c r="CN51" s="29">
        <v>0</v>
      </c>
      <c r="CO51" s="29">
        <v>0</v>
      </c>
      <c r="CP51" s="29">
        <v>1</v>
      </c>
      <c r="CQ51" s="29">
        <v>0</v>
      </c>
      <c r="CR51" s="30">
        <v>3</v>
      </c>
      <c r="CS51" s="31">
        <f>SUM(CH51:CR51)</f>
        <v>20</v>
      </c>
      <c r="CT51" s="31">
        <f>SUM(CH51,CI51,2.3*CJ51,2.3*CK51,2.3*CL51,2.3*CM51,2*CN51,2*CO51,CP51,0.4*CQ51,0.2*CR51)</f>
        <v>20.200000000000003</v>
      </c>
      <c r="CU51" s="27">
        <f>$A51</f>
        <v>0.62499999999999989</v>
      </c>
      <c r="CV51" s="28">
        <v>46</v>
      </c>
      <c r="CW51" s="29">
        <v>7</v>
      </c>
      <c r="CX51" s="29">
        <v>2</v>
      </c>
      <c r="CY51" s="29">
        <v>0</v>
      </c>
      <c r="CZ51" s="29">
        <v>0</v>
      </c>
      <c r="DA51" s="29">
        <v>0</v>
      </c>
      <c r="DB51" s="29">
        <v>0</v>
      </c>
      <c r="DC51" s="29">
        <v>0</v>
      </c>
      <c r="DD51" s="29">
        <v>3</v>
      </c>
      <c r="DE51" s="29">
        <v>0</v>
      </c>
      <c r="DF51" s="30">
        <v>2</v>
      </c>
      <c r="DG51" s="31">
        <f>SUM(CV51:DF51)</f>
        <v>60</v>
      </c>
      <c r="DH51" s="31">
        <f>SUM(CV51,CW51,2.3*CX51,2.3*CY51,2.3*CZ51,2.3*DA51,2*DB51,2*DC51,DD51,0.4*DE51,0.2*DF51)</f>
        <v>61</v>
      </c>
      <c r="DI51" s="27">
        <f>$A51</f>
        <v>0.62499999999999989</v>
      </c>
      <c r="DJ51" s="23">
        <v>1</v>
      </c>
      <c r="DK51" s="24">
        <v>0</v>
      </c>
      <c r="DL51" s="24">
        <v>0</v>
      </c>
      <c r="DM51" s="24">
        <v>0</v>
      </c>
      <c r="DN51" s="24">
        <v>0</v>
      </c>
      <c r="DO51" s="24">
        <v>0</v>
      </c>
      <c r="DP51" s="24">
        <v>0</v>
      </c>
      <c r="DQ51" s="24">
        <v>0</v>
      </c>
      <c r="DR51" s="24">
        <v>0</v>
      </c>
      <c r="DS51" s="24">
        <v>0</v>
      </c>
      <c r="DT51" s="25">
        <v>0</v>
      </c>
      <c r="DU51" s="26">
        <f>SUM(DJ51:DT51)</f>
        <v>1</v>
      </c>
      <c r="DV51" s="26">
        <f>SUM(DJ51,DK51,2.3*DL51,2.3*DM51,2.3*DN51,2.3*DO51,2*DP51,2*DQ51,DR51,0.4*DS51,0.2*DT51)</f>
        <v>1</v>
      </c>
      <c r="DW51" s="27">
        <f>$A51</f>
        <v>0.62499999999999989</v>
      </c>
      <c r="DX51" s="23"/>
      <c r="DY51" s="24"/>
      <c r="DZ51" s="24"/>
      <c r="EA51" s="24"/>
      <c r="EB51" s="24"/>
      <c r="EC51" s="24"/>
      <c r="ED51" s="24"/>
      <c r="EE51" s="24"/>
      <c r="EF51" s="24"/>
      <c r="EG51" s="24"/>
      <c r="EH51" s="25"/>
      <c r="EI51" s="26">
        <f>SUM(DX51:EH51)</f>
        <v>0</v>
      </c>
      <c r="EJ51" s="26">
        <f>SUM(DX51,DY51,2.3*DZ51,2.3*EA51,2.3*EB51,2.3*EC51,2*ED51,2*EE51,EF51,0.4*EG51,0.2*EH51)</f>
        <v>0</v>
      </c>
      <c r="EK51" s="27">
        <f>$A51</f>
        <v>0.62499999999999989</v>
      </c>
      <c r="EL51" s="23"/>
      <c r="EM51" s="24"/>
      <c r="EN51" s="24"/>
      <c r="EO51" s="24"/>
      <c r="EP51" s="24"/>
      <c r="EQ51" s="24"/>
      <c r="ER51" s="24"/>
      <c r="ES51" s="24"/>
      <c r="ET51" s="24"/>
      <c r="EU51" s="24"/>
      <c r="EV51" s="25"/>
      <c r="EW51" s="26">
        <f>SUM(EL51:EV51)</f>
        <v>0</v>
      </c>
      <c r="EX51" s="26">
        <f>SUM(EL51,EM51,2.3*EN51,2.3*EO51,2.3*EP51,2.3*EQ51,2*ER51,2*ES51,ET51,0.4*EU51,0.2*EV51)</f>
        <v>0</v>
      </c>
      <c r="EY51" s="27">
        <f>$A51</f>
        <v>0.62499999999999989</v>
      </c>
      <c r="EZ51" s="23"/>
      <c r="FA51" s="24"/>
      <c r="FB51" s="24"/>
      <c r="FC51" s="24"/>
      <c r="FD51" s="24"/>
      <c r="FE51" s="24"/>
      <c r="FF51" s="24"/>
      <c r="FG51" s="24"/>
      <c r="FH51" s="24"/>
      <c r="FI51" s="24"/>
      <c r="FJ51" s="25"/>
      <c r="FK51" s="26">
        <f>SUM(EZ51:FJ51)</f>
        <v>0</v>
      </c>
      <c r="FL51" s="26">
        <f>SUM(EZ51,FA51,2.3*FB51,2.3*FC51,2.3*FD51,2.3*FE51,2*FF51,2*FG51,FH51,0.4*FI51,0.2*FJ51)</f>
        <v>0</v>
      </c>
    </row>
    <row r="52" spans="1:168" ht="13.5" customHeight="1">
      <c r="A52" s="33">
        <f>A51+"00:15"</f>
        <v>0.63541666666666652</v>
      </c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7">
        <f>SUM(B52:L52)</f>
        <v>0</v>
      </c>
      <c r="N52" s="37">
        <f>SUM(B52,C52,2.3*D52,2.3*E52,2.3*F52,2.3*G52,2*H52,2*I52,J52,0.4*K52,0.2*L52)</f>
        <v>0</v>
      </c>
      <c r="O52" s="27">
        <f>$A52</f>
        <v>0.63541666666666652</v>
      </c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7">
        <f>SUM(P52:Z52)</f>
        <v>0</v>
      </c>
      <c r="AB52" s="37">
        <f>SUM(P52,Q52,2.3*R52,2.3*S52,2.3*T52,2.3*U52,2*V52,2*W52,X52,0.4*Y52,0.2*Z52)</f>
        <v>0</v>
      </c>
      <c r="AC52" s="27">
        <f>$A52</f>
        <v>0.63541666666666652</v>
      </c>
      <c r="AD52" s="34"/>
      <c r="AE52" s="35"/>
      <c r="AF52" s="35"/>
      <c r="AG52" s="35"/>
      <c r="AH52" s="35"/>
      <c r="AI52" s="35"/>
      <c r="AJ52" s="35"/>
      <c r="AK52" s="35"/>
      <c r="AL52" s="35"/>
      <c r="AM52" s="35"/>
      <c r="AN52" s="36"/>
      <c r="AO52" s="37">
        <f>SUM(AD52:AN52)</f>
        <v>0</v>
      </c>
      <c r="AP52" s="37">
        <f>SUM(AD52,AE52,2.3*AF52,2.3*AG52,2.3*AH52,2.3*AI52,2*AJ52,2*AK52,AL52,0.4*AM52,0.2*AN52)</f>
        <v>0</v>
      </c>
      <c r="AQ52" s="27">
        <f>$A52</f>
        <v>0.63541666666666652</v>
      </c>
      <c r="AR52" s="38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40">
        <v>0</v>
      </c>
      <c r="BC52" s="41">
        <f>SUM(AR52:BB52)</f>
        <v>0</v>
      </c>
      <c r="BD52" s="41">
        <f>SUM(AR52,AS52,2.3*AT52,2.3*AU52,2.3*AV52,2.3*AW52,2*AX52,2*AY52,AZ52,0.4*BA52,0.2*BB52)</f>
        <v>0</v>
      </c>
      <c r="BE52" s="27">
        <f>$A52</f>
        <v>0.63541666666666652</v>
      </c>
      <c r="BF52" s="38">
        <v>37</v>
      </c>
      <c r="BG52" s="39">
        <v>2</v>
      </c>
      <c r="BH52" s="39">
        <v>0</v>
      </c>
      <c r="BI52" s="39">
        <v>0</v>
      </c>
      <c r="BJ52" s="39">
        <v>1</v>
      </c>
      <c r="BK52" s="39">
        <v>0</v>
      </c>
      <c r="BL52" s="39">
        <v>0</v>
      </c>
      <c r="BM52" s="39">
        <v>0</v>
      </c>
      <c r="BN52" s="39">
        <v>0</v>
      </c>
      <c r="BO52" s="39">
        <v>2</v>
      </c>
      <c r="BP52" s="40">
        <v>1</v>
      </c>
      <c r="BQ52" s="41">
        <f>SUM(BF52:BP52)</f>
        <v>43</v>
      </c>
      <c r="BR52" s="41">
        <f>SUM(BF52,BG52,2.3*BH52,2.3*BI52,2.3*BJ52,2.3*BK52,2*BL52,2*BM52,BN52,0.4*BO52,0.2*BP52)</f>
        <v>42.3</v>
      </c>
      <c r="BS52" s="27">
        <f>$A52</f>
        <v>0.63541666666666652</v>
      </c>
      <c r="BT52" s="34"/>
      <c r="BU52" s="35"/>
      <c r="BV52" s="35"/>
      <c r="BW52" s="35"/>
      <c r="BX52" s="35"/>
      <c r="BY52" s="35"/>
      <c r="BZ52" s="35"/>
      <c r="CA52" s="35"/>
      <c r="CB52" s="35"/>
      <c r="CC52" s="35"/>
      <c r="CD52" s="36"/>
      <c r="CE52" s="37">
        <f>SUM(BT52:CD52)</f>
        <v>0</v>
      </c>
      <c r="CF52" s="37">
        <f>SUM(BT52,BU52,2.3*BV52,2.3*BW52,2.3*BX52,2.3*BY52,2*BZ52,2*CA52,CB52,0.4*CC52,0.2*CD52)</f>
        <v>0</v>
      </c>
      <c r="CG52" s="27">
        <f>$A52</f>
        <v>0.63541666666666652</v>
      </c>
      <c r="CH52" s="38">
        <v>13</v>
      </c>
      <c r="CI52" s="39">
        <v>0</v>
      </c>
      <c r="CJ52" s="39">
        <v>2</v>
      </c>
      <c r="CK52" s="39">
        <v>0</v>
      </c>
      <c r="CL52" s="39">
        <v>0</v>
      </c>
      <c r="CM52" s="39">
        <v>0</v>
      </c>
      <c r="CN52" s="39">
        <v>0</v>
      </c>
      <c r="CO52" s="39">
        <v>1</v>
      </c>
      <c r="CP52" s="39">
        <v>0</v>
      </c>
      <c r="CQ52" s="39">
        <v>0</v>
      </c>
      <c r="CR52" s="40">
        <v>0</v>
      </c>
      <c r="CS52" s="41">
        <f>SUM(CH52:CR52)</f>
        <v>16</v>
      </c>
      <c r="CT52" s="41">
        <f>SUM(CH52,CI52,2.3*CJ52,2.3*CK52,2.3*CL52,2.3*CM52,2*CN52,2*CO52,CP52,0.4*CQ52,0.2*CR52)</f>
        <v>19.600000000000001</v>
      </c>
      <c r="CU52" s="27">
        <f>$A52</f>
        <v>0.63541666666666652</v>
      </c>
      <c r="CV52" s="38">
        <v>53</v>
      </c>
      <c r="CW52" s="39">
        <v>13</v>
      </c>
      <c r="CX52" s="39">
        <v>2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2</v>
      </c>
      <c r="DE52" s="39">
        <v>0</v>
      </c>
      <c r="DF52" s="40">
        <v>2</v>
      </c>
      <c r="DG52" s="41">
        <f>SUM(CV52:DF52)</f>
        <v>72</v>
      </c>
      <c r="DH52" s="41">
        <f>SUM(CV52,CW52,2.3*CX52,2.3*CY52,2.3*CZ52,2.3*DA52,2*DB52,2*DC52,DD52,0.4*DE52,0.2*DF52)</f>
        <v>73</v>
      </c>
      <c r="DI52" s="27">
        <f>$A52</f>
        <v>0.63541666666666652</v>
      </c>
      <c r="DJ52" s="34">
        <v>0</v>
      </c>
      <c r="DK52" s="35">
        <v>0</v>
      </c>
      <c r="DL52" s="35">
        <v>0</v>
      </c>
      <c r="DM52" s="35">
        <v>0</v>
      </c>
      <c r="DN52" s="35">
        <v>0</v>
      </c>
      <c r="DO52" s="35">
        <v>0</v>
      </c>
      <c r="DP52" s="35">
        <v>0</v>
      </c>
      <c r="DQ52" s="35">
        <v>0</v>
      </c>
      <c r="DR52" s="35">
        <v>0</v>
      </c>
      <c r="DS52" s="35">
        <v>0</v>
      </c>
      <c r="DT52" s="36">
        <v>0</v>
      </c>
      <c r="DU52" s="37">
        <f>SUM(DJ52:DT52)</f>
        <v>0</v>
      </c>
      <c r="DV52" s="37">
        <f>SUM(DJ52,DK52,2.3*DL52,2.3*DM52,2.3*DN52,2.3*DO52,2*DP52,2*DQ52,DR52,0.4*DS52,0.2*DT52)</f>
        <v>0</v>
      </c>
      <c r="DW52" s="27">
        <f>$A52</f>
        <v>0.63541666666666652</v>
      </c>
      <c r="DX52" s="34"/>
      <c r="DY52" s="35"/>
      <c r="DZ52" s="35"/>
      <c r="EA52" s="35"/>
      <c r="EB52" s="35"/>
      <c r="EC52" s="35"/>
      <c r="ED52" s="35"/>
      <c r="EE52" s="35"/>
      <c r="EF52" s="35"/>
      <c r="EG52" s="35"/>
      <c r="EH52" s="36"/>
      <c r="EI52" s="37">
        <f>SUM(DX52:EH52)</f>
        <v>0</v>
      </c>
      <c r="EJ52" s="37">
        <f>SUM(DX52,DY52,2.3*DZ52,2.3*EA52,2.3*EB52,2.3*EC52,2*ED52,2*EE52,EF52,0.4*EG52,0.2*EH52)</f>
        <v>0</v>
      </c>
      <c r="EK52" s="27">
        <f>$A52</f>
        <v>0.63541666666666652</v>
      </c>
      <c r="EL52" s="34"/>
      <c r="EM52" s="35"/>
      <c r="EN52" s="35"/>
      <c r="EO52" s="35"/>
      <c r="EP52" s="35"/>
      <c r="EQ52" s="35"/>
      <c r="ER52" s="35"/>
      <c r="ES52" s="35"/>
      <c r="ET52" s="35"/>
      <c r="EU52" s="35"/>
      <c r="EV52" s="36"/>
      <c r="EW52" s="37">
        <f>SUM(EL52:EV52)</f>
        <v>0</v>
      </c>
      <c r="EX52" s="37">
        <f>SUM(EL52,EM52,2.3*EN52,2.3*EO52,2.3*EP52,2.3*EQ52,2*ER52,2*ES52,ET52,0.4*EU52,0.2*EV52)</f>
        <v>0</v>
      </c>
      <c r="EY52" s="27">
        <f>$A52</f>
        <v>0.63541666666666652</v>
      </c>
      <c r="EZ52" s="34"/>
      <c r="FA52" s="35"/>
      <c r="FB52" s="35"/>
      <c r="FC52" s="35"/>
      <c r="FD52" s="35"/>
      <c r="FE52" s="35"/>
      <c r="FF52" s="35"/>
      <c r="FG52" s="35"/>
      <c r="FH52" s="35"/>
      <c r="FI52" s="35"/>
      <c r="FJ52" s="36"/>
      <c r="FK52" s="37">
        <f>SUM(EZ52:FJ52)</f>
        <v>0</v>
      </c>
      <c r="FL52" s="37">
        <f>SUM(EZ52,FA52,2.3*FB52,2.3*FC52,2.3*FD52,2.3*FE52,2*FF52,2*FG52,FH52,0.4*FI52,0.2*FJ52)</f>
        <v>0</v>
      </c>
    </row>
    <row r="53" spans="1:168" ht="13.5" customHeight="1">
      <c r="A53" s="33">
        <f>A52+"00:15"</f>
        <v>0.64583333333333315</v>
      </c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7">
        <f>SUM(B53:L53)</f>
        <v>0</v>
      </c>
      <c r="N53" s="37">
        <f>SUM(B53,C53,2.3*D53,2.3*E53,2.3*F53,2.3*G53,2*H53,2*I53,J53,0.4*K53,0.2*L53)</f>
        <v>0</v>
      </c>
      <c r="O53" s="27">
        <f>$A53</f>
        <v>0.64583333333333315</v>
      </c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7">
        <f>SUM(P53:Z53)</f>
        <v>0</v>
      </c>
      <c r="AB53" s="37">
        <f>SUM(P53,Q53,2.3*R53,2.3*S53,2.3*T53,2.3*U53,2*V53,2*W53,X53,0.4*Y53,0.2*Z53)</f>
        <v>0</v>
      </c>
      <c r="AC53" s="27">
        <f>$A53</f>
        <v>0.64583333333333315</v>
      </c>
      <c r="AD53" s="34"/>
      <c r="AE53" s="35"/>
      <c r="AF53" s="35"/>
      <c r="AG53" s="35"/>
      <c r="AH53" s="35"/>
      <c r="AI53" s="35"/>
      <c r="AJ53" s="35"/>
      <c r="AK53" s="35"/>
      <c r="AL53" s="35"/>
      <c r="AM53" s="35"/>
      <c r="AN53" s="36"/>
      <c r="AO53" s="37">
        <f>SUM(AD53:AN53)</f>
        <v>0</v>
      </c>
      <c r="AP53" s="37">
        <f>SUM(AD53,AE53,2.3*AF53,2.3*AG53,2.3*AH53,2.3*AI53,2*AJ53,2*AK53,AL53,0.4*AM53,0.2*AN53)</f>
        <v>0</v>
      </c>
      <c r="AQ53" s="27">
        <f>$A53</f>
        <v>0.64583333333333315</v>
      </c>
      <c r="AR53" s="38">
        <v>1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40">
        <v>0</v>
      </c>
      <c r="BC53" s="41">
        <f>SUM(AR53:BB53)</f>
        <v>1</v>
      </c>
      <c r="BD53" s="41">
        <f>SUM(AR53,AS53,2.3*AT53,2.3*AU53,2.3*AV53,2.3*AW53,2*AX53,2*AY53,AZ53,0.4*BA53,0.2*BB53)</f>
        <v>1</v>
      </c>
      <c r="BE53" s="27">
        <f>$A53</f>
        <v>0.64583333333333315</v>
      </c>
      <c r="BF53" s="38">
        <v>18</v>
      </c>
      <c r="BG53" s="39">
        <v>1</v>
      </c>
      <c r="BH53" s="39">
        <v>2</v>
      </c>
      <c r="BI53" s="39">
        <v>0</v>
      </c>
      <c r="BJ53" s="39">
        <v>1</v>
      </c>
      <c r="BK53" s="39">
        <v>0</v>
      </c>
      <c r="BL53" s="39">
        <v>0</v>
      </c>
      <c r="BM53" s="39">
        <v>0</v>
      </c>
      <c r="BN53" s="39">
        <v>4</v>
      </c>
      <c r="BO53" s="39">
        <v>0</v>
      </c>
      <c r="BP53" s="40">
        <v>1</v>
      </c>
      <c r="BQ53" s="41">
        <f>SUM(BF53:BP53)</f>
        <v>27</v>
      </c>
      <c r="BR53" s="41">
        <f>SUM(BF53,BG53,2.3*BH53,2.3*BI53,2.3*BJ53,2.3*BK53,2*BL53,2*BM53,BN53,0.4*BO53,0.2*BP53)</f>
        <v>30.1</v>
      </c>
      <c r="BS53" s="27">
        <f>$A53</f>
        <v>0.64583333333333315</v>
      </c>
      <c r="BT53" s="34"/>
      <c r="BU53" s="35"/>
      <c r="BV53" s="35"/>
      <c r="BW53" s="35"/>
      <c r="BX53" s="35"/>
      <c r="BY53" s="35"/>
      <c r="BZ53" s="35"/>
      <c r="CA53" s="35"/>
      <c r="CB53" s="35"/>
      <c r="CC53" s="35"/>
      <c r="CD53" s="36"/>
      <c r="CE53" s="37">
        <f>SUM(BT53:CD53)</f>
        <v>0</v>
      </c>
      <c r="CF53" s="37">
        <f>SUM(BT53,BU53,2.3*BV53,2.3*BW53,2.3*BX53,2.3*BY53,2*BZ53,2*CA53,CB53,0.4*CC53,0.2*CD53)</f>
        <v>0</v>
      </c>
      <c r="CG53" s="27">
        <f>$A53</f>
        <v>0.64583333333333315</v>
      </c>
      <c r="CH53" s="38">
        <v>11</v>
      </c>
      <c r="CI53" s="39">
        <v>0</v>
      </c>
      <c r="CJ53" s="39">
        <v>1</v>
      </c>
      <c r="CK53" s="39">
        <v>1</v>
      </c>
      <c r="CL53" s="39">
        <v>0</v>
      </c>
      <c r="CM53" s="39">
        <v>0</v>
      </c>
      <c r="CN53" s="39">
        <v>0</v>
      </c>
      <c r="CO53" s="39">
        <v>0</v>
      </c>
      <c r="CP53" s="39">
        <v>1</v>
      </c>
      <c r="CQ53" s="39">
        <v>0</v>
      </c>
      <c r="CR53" s="40">
        <v>0</v>
      </c>
      <c r="CS53" s="41">
        <f>SUM(CH53:CR53)</f>
        <v>14</v>
      </c>
      <c r="CT53" s="41">
        <f>SUM(CH53,CI53,2.3*CJ53,2.3*CK53,2.3*CL53,2.3*CM53,2*CN53,2*CO53,CP53,0.4*CQ53,0.2*CR53)</f>
        <v>16.600000000000001</v>
      </c>
      <c r="CU53" s="27">
        <f>$A53</f>
        <v>0.64583333333333315</v>
      </c>
      <c r="CV53" s="38">
        <v>50</v>
      </c>
      <c r="CW53" s="39">
        <v>8</v>
      </c>
      <c r="CX53" s="39">
        <v>2</v>
      </c>
      <c r="CY53" s="39">
        <v>0</v>
      </c>
      <c r="CZ53" s="39">
        <v>0</v>
      </c>
      <c r="DA53" s="39">
        <v>0</v>
      </c>
      <c r="DB53" s="39">
        <v>0</v>
      </c>
      <c r="DC53" s="39">
        <v>0</v>
      </c>
      <c r="DD53" s="39">
        <v>2</v>
      </c>
      <c r="DE53" s="39">
        <v>0</v>
      </c>
      <c r="DF53" s="40">
        <v>2</v>
      </c>
      <c r="DG53" s="41">
        <f>SUM(CV53:DF53)</f>
        <v>64</v>
      </c>
      <c r="DH53" s="41">
        <f>SUM(CV53,CW53,2.3*CX53,2.3*CY53,2.3*CZ53,2.3*DA53,2*DB53,2*DC53,DD53,0.4*DE53,0.2*DF53)</f>
        <v>65</v>
      </c>
      <c r="DI53" s="27">
        <f>$A53</f>
        <v>0.64583333333333315</v>
      </c>
      <c r="DJ53" s="34">
        <v>0</v>
      </c>
      <c r="DK53" s="35">
        <v>0</v>
      </c>
      <c r="DL53" s="35">
        <v>0</v>
      </c>
      <c r="DM53" s="35">
        <v>0</v>
      </c>
      <c r="DN53" s="35">
        <v>0</v>
      </c>
      <c r="DO53" s="35">
        <v>0</v>
      </c>
      <c r="DP53" s="35">
        <v>0</v>
      </c>
      <c r="DQ53" s="35">
        <v>0</v>
      </c>
      <c r="DR53" s="35">
        <v>0</v>
      </c>
      <c r="DS53" s="35">
        <v>0</v>
      </c>
      <c r="DT53" s="36">
        <v>0</v>
      </c>
      <c r="DU53" s="37">
        <f>SUM(DJ53:DT53)</f>
        <v>0</v>
      </c>
      <c r="DV53" s="37">
        <f>SUM(DJ53,DK53,2.3*DL53,2.3*DM53,2.3*DN53,2.3*DO53,2*DP53,2*DQ53,DR53,0.4*DS53,0.2*DT53)</f>
        <v>0</v>
      </c>
      <c r="DW53" s="27">
        <f>$A53</f>
        <v>0.64583333333333315</v>
      </c>
      <c r="DX53" s="34"/>
      <c r="DY53" s="35"/>
      <c r="DZ53" s="35"/>
      <c r="EA53" s="35"/>
      <c r="EB53" s="35"/>
      <c r="EC53" s="35"/>
      <c r="ED53" s="35"/>
      <c r="EE53" s="35"/>
      <c r="EF53" s="35"/>
      <c r="EG53" s="35"/>
      <c r="EH53" s="36"/>
      <c r="EI53" s="37">
        <f>SUM(DX53:EH53)</f>
        <v>0</v>
      </c>
      <c r="EJ53" s="37">
        <f>SUM(DX53,DY53,2.3*DZ53,2.3*EA53,2.3*EB53,2.3*EC53,2*ED53,2*EE53,EF53,0.4*EG53,0.2*EH53)</f>
        <v>0</v>
      </c>
      <c r="EK53" s="27">
        <f>$A53</f>
        <v>0.64583333333333315</v>
      </c>
      <c r="EL53" s="34"/>
      <c r="EM53" s="35"/>
      <c r="EN53" s="35"/>
      <c r="EO53" s="35"/>
      <c r="EP53" s="35"/>
      <c r="EQ53" s="35"/>
      <c r="ER53" s="35"/>
      <c r="ES53" s="35"/>
      <c r="ET53" s="35"/>
      <c r="EU53" s="35"/>
      <c r="EV53" s="36"/>
      <c r="EW53" s="37">
        <f>SUM(EL53:EV53)</f>
        <v>0</v>
      </c>
      <c r="EX53" s="37">
        <f>SUM(EL53,EM53,2.3*EN53,2.3*EO53,2.3*EP53,2.3*EQ53,2*ER53,2*ES53,ET53,0.4*EU53,0.2*EV53)</f>
        <v>0</v>
      </c>
      <c r="EY53" s="27">
        <f>$A53</f>
        <v>0.64583333333333315</v>
      </c>
      <c r="EZ53" s="34"/>
      <c r="FA53" s="35"/>
      <c r="FB53" s="35"/>
      <c r="FC53" s="35"/>
      <c r="FD53" s="35"/>
      <c r="FE53" s="35"/>
      <c r="FF53" s="35"/>
      <c r="FG53" s="35"/>
      <c r="FH53" s="35"/>
      <c r="FI53" s="35"/>
      <c r="FJ53" s="36"/>
      <c r="FK53" s="37">
        <f>SUM(EZ53:FJ53)</f>
        <v>0</v>
      </c>
      <c r="FL53" s="37">
        <f>SUM(EZ53,FA53,2.3*FB53,2.3*FC53,2.3*FD53,2.3*FE53,2*FF53,2*FG53,FH53,0.4*FI53,0.2*FJ53)</f>
        <v>0</v>
      </c>
    </row>
    <row r="54" spans="1:168" ht="13.5" customHeight="1">
      <c r="A54" s="42">
        <f>A53+"00:15"</f>
        <v>0.65624999999999978</v>
      </c>
      <c r="B54" s="43"/>
      <c r="C54" s="44"/>
      <c r="D54" s="44"/>
      <c r="E54" s="44"/>
      <c r="F54" s="44"/>
      <c r="G54" s="44"/>
      <c r="H54" s="44"/>
      <c r="I54" s="44"/>
      <c r="J54" s="44"/>
      <c r="K54" s="44"/>
      <c r="L54" s="45"/>
      <c r="M54" s="46">
        <f>SUM(B54:L54)</f>
        <v>0</v>
      </c>
      <c r="N54" s="46">
        <f>SUM(B54,C54,2.3*D54,2.3*E54,2.3*F54,2.3*G54,2*H54,2*I54,J54,0.4*K54,0.2*L54)</f>
        <v>0</v>
      </c>
      <c r="O54" s="47">
        <f>$A54</f>
        <v>0.65624999999999978</v>
      </c>
      <c r="P54" s="43"/>
      <c r="Q54" s="44"/>
      <c r="R54" s="44"/>
      <c r="S54" s="44"/>
      <c r="T54" s="44"/>
      <c r="U54" s="44"/>
      <c r="V54" s="44"/>
      <c r="W54" s="44"/>
      <c r="X54" s="44"/>
      <c r="Y54" s="44"/>
      <c r="Z54" s="45"/>
      <c r="AA54" s="46">
        <f>SUM(P54:Z54)</f>
        <v>0</v>
      </c>
      <c r="AB54" s="46">
        <f>SUM(P54,Q54,2.3*R54,2.3*S54,2.3*T54,2.3*U54,2*V54,2*W54,X54,0.4*Y54,0.2*Z54)</f>
        <v>0</v>
      </c>
      <c r="AC54" s="47">
        <f>$A54</f>
        <v>0.65624999999999978</v>
      </c>
      <c r="AD54" s="43"/>
      <c r="AE54" s="44"/>
      <c r="AF54" s="44"/>
      <c r="AG54" s="44"/>
      <c r="AH54" s="44"/>
      <c r="AI54" s="44"/>
      <c r="AJ54" s="44"/>
      <c r="AK54" s="44"/>
      <c r="AL54" s="44"/>
      <c r="AM54" s="44"/>
      <c r="AN54" s="45"/>
      <c r="AO54" s="46">
        <f>SUM(AD54:AN54)</f>
        <v>0</v>
      </c>
      <c r="AP54" s="46">
        <f>SUM(AD54,AE54,2.3*AF54,2.3*AG54,2.3*AH54,2.3*AI54,2*AJ54,2*AK54,AL54,0.4*AM54,0.2*AN54)</f>
        <v>0</v>
      </c>
      <c r="AQ54" s="47">
        <f>$A54</f>
        <v>0.65624999999999978</v>
      </c>
      <c r="AR54" s="48">
        <v>1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50">
        <v>1</v>
      </c>
      <c r="BC54" s="51">
        <f>SUM(AR54:BB54)</f>
        <v>2</v>
      </c>
      <c r="BD54" s="51">
        <f>SUM(AR54,AS54,2.3*AT54,2.3*AU54,2.3*AV54,2.3*AW54,2*AX54,2*AY54,AZ54,0.4*BA54,0.2*BB54)</f>
        <v>1.2</v>
      </c>
      <c r="BE54" s="47">
        <f>$A54</f>
        <v>0.65624999999999978</v>
      </c>
      <c r="BF54" s="48">
        <v>31</v>
      </c>
      <c r="BG54" s="49">
        <v>3</v>
      </c>
      <c r="BH54" s="49">
        <v>1</v>
      </c>
      <c r="BI54" s="49">
        <v>1</v>
      </c>
      <c r="BJ54" s="49">
        <v>0</v>
      </c>
      <c r="BK54" s="49">
        <v>0</v>
      </c>
      <c r="BL54" s="49">
        <v>0</v>
      </c>
      <c r="BM54" s="49">
        <v>0</v>
      </c>
      <c r="BN54" s="49">
        <v>4</v>
      </c>
      <c r="BO54" s="49">
        <v>1</v>
      </c>
      <c r="BP54" s="50">
        <v>3</v>
      </c>
      <c r="BQ54" s="51">
        <f>SUM(BF54:BP54)</f>
        <v>44</v>
      </c>
      <c r="BR54" s="51">
        <f>SUM(BF54,BG54,2.3*BH54,2.3*BI54,2.3*BJ54,2.3*BK54,2*BL54,2*BM54,BN54,0.4*BO54,0.2*BP54)</f>
        <v>43.599999999999994</v>
      </c>
      <c r="BS54" s="47">
        <f>$A54</f>
        <v>0.65624999999999978</v>
      </c>
      <c r="BT54" s="43"/>
      <c r="BU54" s="44"/>
      <c r="BV54" s="44"/>
      <c r="BW54" s="44"/>
      <c r="BX54" s="44"/>
      <c r="BY54" s="44"/>
      <c r="BZ54" s="44"/>
      <c r="CA54" s="44"/>
      <c r="CB54" s="44"/>
      <c r="CC54" s="44"/>
      <c r="CD54" s="45"/>
      <c r="CE54" s="46">
        <f>SUM(BT54:CD54)</f>
        <v>0</v>
      </c>
      <c r="CF54" s="46">
        <f>SUM(BT54,BU54,2.3*BV54,2.3*BW54,2.3*BX54,2.3*BY54,2*BZ54,2*CA54,CB54,0.4*CC54,0.2*CD54)</f>
        <v>0</v>
      </c>
      <c r="CG54" s="47">
        <f>$A54</f>
        <v>0.65624999999999978</v>
      </c>
      <c r="CH54" s="48">
        <v>14</v>
      </c>
      <c r="CI54" s="49">
        <v>0</v>
      </c>
      <c r="CJ54" s="49">
        <v>1</v>
      </c>
      <c r="CK54" s="49">
        <v>0</v>
      </c>
      <c r="CL54" s="49">
        <v>1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50">
        <v>1</v>
      </c>
      <c r="CS54" s="51">
        <f>SUM(CH54:CR54)</f>
        <v>17</v>
      </c>
      <c r="CT54" s="51">
        <f>SUM(CH54,CI54,2.3*CJ54,2.3*CK54,2.3*CL54,2.3*CM54,2*CN54,2*CO54,CP54,0.4*CQ54,0.2*CR54)</f>
        <v>18.8</v>
      </c>
      <c r="CU54" s="47">
        <f>$A54</f>
        <v>0.65624999999999978</v>
      </c>
      <c r="CV54" s="48">
        <v>54</v>
      </c>
      <c r="CW54" s="49">
        <v>6</v>
      </c>
      <c r="CX54" s="49">
        <v>1</v>
      </c>
      <c r="CY54" s="49">
        <v>1</v>
      </c>
      <c r="CZ54" s="49">
        <v>0</v>
      </c>
      <c r="DA54" s="49">
        <v>0</v>
      </c>
      <c r="DB54" s="49">
        <v>0</v>
      </c>
      <c r="DC54" s="49">
        <v>0</v>
      </c>
      <c r="DD54" s="49">
        <v>4</v>
      </c>
      <c r="DE54" s="49">
        <v>0</v>
      </c>
      <c r="DF54" s="50">
        <v>1</v>
      </c>
      <c r="DG54" s="51">
        <f>SUM(CV54:DF54)</f>
        <v>67</v>
      </c>
      <c r="DH54" s="51">
        <f>SUM(CV54,CW54,2.3*CX54,2.3*CY54,2.3*CZ54,2.3*DA54,2*DB54,2*DC54,DD54,0.4*DE54,0.2*DF54)</f>
        <v>68.8</v>
      </c>
      <c r="DI54" s="47">
        <f>$A54</f>
        <v>0.65624999999999978</v>
      </c>
      <c r="DJ54" s="43">
        <v>0</v>
      </c>
      <c r="DK54" s="44">
        <v>0</v>
      </c>
      <c r="DL54" s="44">
        <v>0</v>
      </c>
      <c r="DM54" s="44">
        <v>0</v>
      </c>
      <c r="DN54" s="44">
        <v>0</v>
      </c>
      <c r="DO54" s="44">
        <v>0</v>
      </c>
      <c r="DP54" s="44">
        <v>0</v>
      </c>
      <c r="DQ54" s="44">
        <v>0</v>
      </c>
      <c r="DR54" s="44">
        <v>0</v>
      </c>
      <c r="DS54" s="44">
        <v>0</v>
      </c>
      <c r="DT54" s="45">
        <v>0</v>
      </c>
      <c r="DU54" s="46">
        <f>SUM(DJ54:DT54)</f>
        <v>0</v>
      </c>
      <c r="DV54" s="46">
        <f>SUM(DJ54,DK54,2.3*DL54,2.3*DM54,2.3*DN54,2.3*DO54,2*DP54,2*DQ54,DR54,0.4*DS54,0.2*DT54)</f>
        <v>0</v>
      </c>
      <c r="DW54" s="47">
        <f>$A54</f>
        <v>0.65624999999999978</v>
      </c>
      <c r="DX54" s="43"/>
      <c r="DY54" s="44"/>
      <c r="DZ54" s="44"/>
      <c r="EA54" s="44"/>
      <c r="EB54" s="44"/>
      <c r="EC54" s="44"/>
      <c r="ED54" s="44"/>
      <c r="EE54" s="44"/>
      <c r="EF54" s="44"/>
      <c r="EG54" s="44"/>
      <c r="EH54" s="45"/>
      <c r="EI54" s="46">
        <f>SUM(DX54:EH54)</f>
        <v>0</v>
      </c>
      <c r="EJ54" s="46">
        <f>SUM(DX54,DY54,2.3*DZ54,2.3*EA54,2.3*EB54,2.3*EC54,2*ED54,2*EE54,EF54,0.4*EG54,0.2*EH54)</f>
        <v>0</v>
      </c>
      <c r="EK54" s="47">
        <f>$A54</f>
        <v>0.65624999999999978</v>
      </c>
      <c r="EL54" s="43"/>
      <c r="EM54" s="44"/>
      <c r="EN54" s="44"/>
      <c r="EO54" s="44"/>
      <c r="EP54" s="44"/>
      <c r="EQ54" s="44"/>
      <c r="ER54" s="44"/>
      <c r="ES54" s="44"/>
      <c r="ET54" s="44"/>
      <c r="EU54" s="44"/>
      <c r="EV54" s="45"/>
      <c r="EW54" s="46">
        <f>SUM(EL54:EV54)</f>
        <v>0</v>
      </c>
      <c r="EX54" s="46">
        <f>SUM(EL54,EM54,2.3*EN54,2.3*EO54,2.3*EP54,2.3*EQ54,2*ER54,2*ES54,ET54,0.4*EU54,0.2*EV54)</f>
        <v>0</v>
      </c>
      <c r="EY54" s="47">
        <f>$A54</f>
        <v>0.65624999999999978</v>
      </c>
      <c r="EZ54" s="43"/>
      <c r="FA54" s="44"/>
      <c r="FB54" s="44"/>
      <c r="FC54" s="44"/>
      <c r="FD54" s="44"/>
      <c r="FE54" s="44"/>
      <c r="FF54" s="44"/>
      <c r="FG54" s="44"/>
      <c r="FH54" s="44"/>
      <c r="FI54" s="44"/>
      <c r="FJ54" s="45"/>
      <c r="FK54" s="46">
        <f>SUM(EZ54:FJ54)</f>
        <v>0</v>
      </c>
      <c r="FL54" s="46">
        <f>SUM(EZ54,FA54,2.3*FB54,2.3*FC54,2.3*FD54,2.3*FE54,2*FF54,2*FG54,FH54,0.4*FI54,0.2*FJ54)</f>
        <v>0</v>
      </c>
    </row>
    <row r="55" spans="1:168" s="61" customFormat="1" ht="12" customHeight="1">
      <c r="A55" s="52" t="s">
        <v>20</v>
      </c>
      <c r="B55" s="53">
        <f t="shared" ref="B55:N55" si="120">SUM(B51:B54)</f>
        <v>0</v>
      </c>
      <c r="C55" s="54">
        <f t="shared" si="120"/>
        <v>0</v>
      </c>
      <c r="D55" s="54">
        <f t="shared" si="120"/>
        <v>0</v>
      </c>
      <c r="E55" s="54">
        <f t="shared" si="120"/>
        <v>0</v>
      </c>
      <c r="F55" s="54">
        <f t="shared" si="120"/>
        <v>0</v>
      </c>
      <c r="G55" s="54">
        <f t="shared" si="120"/>
        <v>0</v>
      </c>
      <c r="H55" s="54">
        <f t="shared" si="120"/>
        <v>0</v>
      </c>
      <c r="I55" s="54">
        <f t="shared" si="120"/>
        <v>0</v>
      </c>
      <c r="J55" s="54">
        <f t="shared" si="120"/>
        <v>0</v>
      </c>
      <c r="K55" s="54">
        <f t="shared" si="120"/>
        <v>0</v>
      </c>
      <c r="L55" s="55">
        <f t="shared" si="120"/>
        <v>0</v>
      </c>
      <c r="M55" s="56">
        <f t="shared" si="120"/>
        <v>0</v>
      </c>
      <c r="N55" s="56">
        <f t="shared" si="120"/>
        <v>0</v>
      </c>
      <c r="O55" s="52" t="s">
        <v>20</v>
      </c>
      <c r="P55" s="53">
        <f t="shared" ref="P55:AB55" si="121">SUM(P51:P54)</f>
        <v>0</v>
      </c>
      <c r="Q55" s="54">
        <f t="shared" si="121"/>
        <v>0</v>
      </c>
      <c r="R55" s="54">
        <f t="shared" si="121"/>
        <v>0</v>
      </c>
      <c r="S55" s="54">
        <f t="shared" si="121"/>
        <v>0</v>
      </c>
      <c r="T55" s="54">
        <f t="shared" si="121"/>
        <v>0</v>
      </c>
      <c r="U55" s="54">
        <f t="shared" si="121"/>
        <v>0</v>
      </c>
      <c r="V55" s="54">
        <f t="shared" si="121"/>
        <v>0</v>
      </c>
      <c r="W55" s="54">
        <f t="shared" si="121"/>
        <v>0</v>
      </c>
      <c r="X55" s="54">
        <f t="shared" si="121"/>
        <v>0</v>
      </c>
      <c r="Y55" s="54">
        <f t="shared" si="121"/>
        <v>0</v>
      </c>
      <c r="Z55" s="55">
        <f t="shared" si="121"/>
        <v>0</v>
      </c>
      <c r="AA55" s="56">
        <f t="shared" si="121"/>
        <v>0</v>
      </c>
      <c r="AB55" s="56">
        <f t="shared" si="121"/>
        <v>0</v>
      </c>
      <c r="AC55" s="52" t="s">
        <v>20</v>
      </c>
      <c r="AD55" s="53">
        <f t="shared" ref="AD55:AP55" si="122">SUM(AD51:AD54)</f>
        <v>0</v>
      </c>
      <c r="AE55" s="54">
        <f t="shared" si="122"/>
        <v>0</v>
      </c>
      <c r="AF55" s="54">
        <f t="shared" si="122"/>
        <v>0</v>
      </c>
      <c r="AG55" s="54">
        <f t="shared" si="122"/>
        <v>0</v>
      </c>
      <c r="AH55" s="54">
        <f t="shared" si="122"/>
        <v>0</v>
      </c>
      <c r="AI55" s="54">
        <f t="shared" si="122"/>
        <v>0</v>
      </c>
      <c r="AJ55" s="54">
        <f t="shared" si="122"/>
        <v>0</v>
      </c>
      <c r="AK55" s="54">
        <f t="shared" si="122"/>
        <v>0</v>
      </c>
      <c r="AL55" s="54">
        <f t="shared" si="122"/>
        <v>0</v>
      </c>
      <c r="AM55" s="54">
        <f t="shared" si="122"/>
        <v>0</v>
      </c>
      <c r="AN55" s="55">
        <f t="shared" si="122"/>
        <v>0</v>
      </c>
      <c r="AO55" s="56">
        <f t="shared" si="122"/>
        <v>0</v>
      </c>
      <c r="AP55" s="56">
        <f t="shared" si="122"/>
        <v>0</v>
      </c>
      <c r="AQ55" s="52" t="s">
        <v>20</v>
      </c>
      <c r="AR55" s="57">
        <f t="shared" ref="AR55:BD55" si="123">SUM(AR51:AR54)</f>
        <v>3</v>
      </c>
      <c r="AS55" s="58">
        <f t="shared" si="123"/>
        <v>0</v>
      </c>
      <c r="AT55" s="58">
        <f t="shared" si="123"/>
        <v>0</v>
      </c>
      <c r="AU55" s="58">
        <f t="shared" si="123"/>
        <v>0</v>
      </c>
      <c r="AV55" s="58">
        <f t="shared" si="123"/>
        <v>0</v>
      </c>
      <c r="AW55" s="58">
        <f t="shared" si="123"/>
        <v>0</v>
      </c>
      <c r="AX55" s="58">
        <f t="shared" si="123"/>
        <v>0</v>
      </c>
      <c r="AY55" s="58">
        <f t="shared" si="123"/>
        <v>0</v>
      </c>
      <c r="AZ55" s="58">
        <f t="shared" si="123"/>
        <v>0</v>
      </c>
      <c r="BA55" s="58">
        <f t="shared" si="123"/>
        <v>0</v>
      </c>
      <c r="BB55" s="59">
        <f t="shared" si="123"/>
        <v>1</v>
      </c>
      <c r="BC55" s="60">
        <f t="shared" si="123"/>
        <v>4</v>
      </c>
      <c r="BD55" s="60">
        <f t="shared" si="123"/>
        <v>3.2</v>
      </c>
      <c r="BE55" s="52" t="s">
        <v>20</v>
      </c>
      <c r="BF55" s="57">
        <f t="shared" ref="BF55:BR55" si="124">SUM(BF51:BF54)</f>
        <v>105</v>
      </c>
      <c r="BG55" s="58">
        <f t="shared" si="124"/>
        <v>7</v>
      </c>
      <c r="BH55" s="58">
        <f t="shared" si="124"/>
        <v>3</v>
      </c>
      <c r="BI55" s="58">
        <f t="shared" si="124"/>
        <v>1</v>
      </c>
      <c r="BJ55" s="58">
        <f t="shared" si="124"/>
        <v>2</v>
      </c>
      <c r="BK55" s="58">
        <f t="shared" si="124"/>
        <v>0</v>
      </c>
      <c r="BL55" s="58">
        <f t="shared" si="124"/>
        <v>0</v>
      </c>
      <c r="BM55" s="58">
        <f t="shared" si="124"/>
        <v>1</v>
      </c>
      <c r="BN55" s="58">
        <f t="shared" si="124"/>
        <v>9</v>
      </c>
      <c r="BO55" s="58">
        <f t="shared" si="124"/>
        <v>3</v>
      </c>
      <c r="BP55" s="59">
        <f t="shared" si="124"/>
        <v>5</v>
      </c>
      <c r="BQ55" s="60">
        <f t="shared" si="124"/>
        <v>136</v>
      </c>
      <c r="BR55" s="60">
        <f t="shared" si="124"/>
        <v>139</v>
      </c>
      <c r="BS55" s="52" t="s">
        <v>20</v>
      </c>
      <c r="BT55" s="53">
        <f t="shared" ref="BT55:CF55" si="125">SUM(BT51:BT54)</f>
        <v>0</v>
      </c>
      <c r="BU55" s="54">
        <f t="shared" si="125"/>
        <v>0</v>
      </c>
      <c r="BV55" s="54">
        <f t="shared" si="125"/>
        <v>0</v>
      </c>
      <c r="BW55" s="54">
        <f t="shared" si="125"/>
        <v>0</v>
      </c>
      <c r="BX55" s="54">
        <f t="shared" si="125"/>
        <v>0</v>
      </c>
      <c r="BY55" s="54">
        <f t="shared" si="125"/>
        <v>0</v>
      </c>
      <c r="BZ55" s="54">
        <f t="shared" si="125"/>
        <v>0</v>
      </c>
      <c r="CA55" s="54">
        <f t="shared" si="125"/>
        <v>0</v>
      </c>
      <c r="CB55" s="54">
        <f t="shared" si="125"/>
        <v>0</v>
      </c>
      <c r="CC55" s="54">
        <f t="shared" si="125"/>
        <v>0</v>
      </c>
      <c r="CD55" s="55">
        <f t="shared" si="125"/>
        <v>0</v>
      </c>
      <c r="CE55" s="56">
        <f t="shared" si="125"/>
        <v>0</v>
      </c>
      <c r="CF55" s="56">
        <f t="shared" si="125"/>
        <v>0</v>
      </c>
      <c r="CG55" s="52" t="s">
        <v>20</v>
      </c>
      <c r="CH55" s="57">
        <f t="shared" ref="CH55:CT55" si="126">SUM(CH51:CH54)</f>
        <v>49</v>
      </c>
      <c r="CI55" s="58">
        <f t="shared" si="126"/>
        <v>3</v>
      </c>
      <c r="CJ55" s="58">
        <f t="shared" si="126"/>
        <v>5</v>
      </c>
      <c r="CK55" s="58">
        <f t="shared" si="126"/>
        <v>1</v>
      </c>
      <c r="CL55" s="58">
        <f t="shared" si="126"/>
        <v>2</v>
      </c>
      <c r="CM55" s="58">
        <f t="shared" si="126"/>
        <v>0</v>
      </c>
      <c r="CN55" s="58">
        <f t="shared" si="126"/>
        <v>0</v>
      </c>
      <c r="CO55" s="58">
        <f t="shared" si="126"/>
        <v>1</v>
      </c>
      <c r="CP55" s="58">
        <f t="shared" si="126"/>
        <v>2</v>
      </c>
      <c r="CQ55" s="58">
        <f t="shared" si="126"/>
        <v>0</v>
      </c>
      <c r="CR55" s="59">
        <f t="shared" si="126"/>
        <v>4</v>
      </c>
      <c r="CS55" s="60">
        <f t="shared" si="126"/>
        <v>67</v>
      </c>
      <c r="CT55" s="60">
        <f t="shared" si="126"/>
        <v>75.2</v>
      </c>
      <c r="CU55" s="52" t="s">
        <v>20</v>
      </c>
      <c r="CV55" s="57">
        <f t="shared" ref="CV55:DH55" si="127">SUM(CV51:CV54)</f>
        <v>203</v>
      </c>
      <c r="CW55" s="58">
        <f t="shared" si="127"/>
        <v>34</v>
      </c>
      <c r="CX55" s="58">
        <f t="shared" si="127"/>
        <v>7</v>
      </c>
      <c r="CY55" s="58">
        <f t="shared" si="127"/>
        <v>1</v>
      </c>
      <c r="CZ55" s="58">
        <f t="shared" si="127"/>
        <v>0</v>
      </c>
      <c r="DA55" s="58">
        <f t="shared" si="127"/>
        <v>0</v>
      </c>
      <c r="DB55" s="58">
        <f t="shared" si="127"/>
        <v>0</v>
      </c>
      <c r="DC55" s="58">
        <f t="shared" si="127"/>
        <v>0</v>
      </c>
      <c r="DD55" s="58">
        <f t="shared" si="127"/>
        <v>11</v>
      </c>
      <c r="DE55" s="58">
        <f t="shared" si="127"/>
        <v>0</v>
      </c>
      <c r="DF55" s="59">
        <f t="shared" si="127"/>
        <v>7</v>
      </c>
      <c r="DG55" s="60">
        <f t="shared" si="127"/>
        <v>263</v>
      </c>
      <c r="DH55" s="60">
        <f t="shared" si="127"/>
        <v>267.8</v>
      </c>
      <c r="DI55" s="52" t="s">
        <v>20</v>
      </c>
      <c r="DJ55" s="53">
        <f t="shared" ref="DJ55:DV55" si="128">SUM(DJ51:DJ54)</f>
        <v>1</v>
      </c>
      <c r="DK55" s="54">
        <f t="shared" si="128"/>
        <v>0</v>
      </c>
      <c r="DL55" s="54">
        <f t="shared" si="128"/>
        <v>0</v>
      </c>
      <c r="DM55" s="54">
        <f t="shared" si="128"/>
        <v>0</v>
      </c>
      <c r="DN55" s="54">
        <f t="shared" si="128"/>
        <v>0</v>
      </c>
      <c r="DO55" s="54">
        <f t="shared" si="128"/>
        <v>0</v>
      </c>
      <c r="DP55" s="54">
        <f t="shared" si="128"/>
        <v>0</v>
      </c>
      <c r="DQ55" s="54">
        <f t="shared" si="128"/>
        <v>0</v>
      </c>
      <c r="DR55" s="54">
        <f t="shared" si="128"/>
        <v>0</v>
      </c>
      <c r="DS55" s="54">
        <f t="shared" si="128"/>
        <v>0</v>
      </c>
      <c r="DT55" s="55">
        <f t="shared" si="128"/>
        <v>0</v>
      </c>
      <c r="DU55" s="56">
        <f t="shared" si="128"/>
        <v>1</v>
      </c>
      <c r="DV55" s="56">
        <f t="shared" si="128"/>
        <v>1</v>
      </c>
      <c r="DW55" s="52" t="s">
        <v>20</v>
      </c>
      <c r="DX55" s="53">
        <f t="shared" ref="DX55:EJ55" si="129">SUM(DX51:DX54)</f>
        <v>0</v>
      </c>
      <c r="DY55" s="54">
        <f t="shared" si="129"/>
        <v>0</v>
      </c>
      <c r="DZ55" s="54">
        <f t="shared" si="129"/>
        <v>0</v>
      </c>
      <c r="EA55" s="54">
        <f t="shared" si="129"/>
        <v>0</v>
      </c>
      <c r="EB55" s="54">
        <f t="shared" si="129"/>
        <v>0</v>
      </c>
      <c r="EC55" s="54">
        <f t="shared" si="129"/>
        <v>0</v>
      </c>
      <c r="ED55" s="54">
        <f t="shared" si="129"/>
        <v>0</v>
      </c>
      <c r="EE55" s="54">
        <f t="shared" si="129"/>
        <v>0</v>
      </c>
      <c r="EF55" s="54">
        <f t="shared" si="129"/>
        <v>0</v>
      </c>
      <c r="EG55" s="54">
        <f t="shared" si="129"/>
        <v>0</v>
      </c>
      <c r="EH55" s="55">
        <f t="shared" si="129"/>
        <v>0</v>
      </c>
      <c r="EI55" s="56">
        <f t="shared" si="129"/>
        <v>0</v>
      </c>
      <c r="EJ55" s="56">
        <f t="shared" si="129"/>
        <v>0</v>
      </c>
      <c r="EK55" s="52" t="s">
        <v>20</v>
      </c>
      <c r="EL55" s="53">
        <f t="shared" ref="EL55:EX55" si="130">SUM(EL51:EL54)</f>
        <v>0</v>
      </c>
      <c r="EM55" s="54">
        <f t="shared" si="130"/>
        <v>0</v>
      </c>
      <c r="EN55" s="54">
        <f t="shared" si="130"/>
        <v>0</v>
      </c>
      <c r="EO55" s="54">
        <f t="shared" si="130"/>
        <v>0</v>
      </c>
      <c r="EP55" s="54">
        <f t="shared" si="130"/>
        <v>0</v>
      </c>
      <c r="EQ55" s="54">
        <f t="shared" si="130"/>
        <v>0</v>
      </c>
      <c r="ER55" s="54">
        <f t="shared" si="130"/>
        <v>0</v>
      </c>
      <c r="ES55" s="54">
        <f t="shared" si="130"/>
        <v>0</v>
      </c>
      <c r="ET55" s="54">
        <f t="shared" si="130"/>
        <v>0</v>
      </c>
      <c r="EU55" s="54">
        <f t="shared" si="130"/>
        <v>0</v>
      </c>
      <c r="EV55" s="55">
        <f t="shared" si="130"/>
        <v>0</v>
      </c>
      <c r="EW55" s="56">
        <f t="shared" si="130"/>
        <v>0</v>
      </c>
      <c r="EX55" s="56">
        <f t="shared" si="130"/>
        <v>0</v>
      </c>
      <c r="EY55" s="52" t="s">
        <v>20</v>
      </c>
      <c r="EZ55" s="53">
        <f t="shared" ref="EZ55:FL55" si="131">SUM(EZ51:EZ54)</f>
        <v>0</v>
      </c>
      <c r="FA55" s="54">
        <f t="shared" si="131"/>
        <v>0</v>
      </c>
      <c r="FB55" s="54">
        <f t="shared" si="131"/>
        <v>0</v>
      </c>
      <c r="FC55" s="54">
        <f t="shared" si="131"/>
        <v>0</v>
      </c>
      <c r="FD55" s="54">
        <f t="shared" si="131"/>
        <v>0</v>
      </c>
      <c r="FE55" s="54">
        <f t="shared" si="131"/>
        <v>0</v>
      </c>
      <c r="FF55" s="54">
        <f t="shared" si="131"/>
        <v>0</v>
      </c>
      <c r="FG55" s="54">
        <f t="shared" si="131"/>
        <v>0</v>
      </c>
      <c r="FH55" s="54">
        <f t="shared" si="131"/>
        <v>0</v>
      </c>
      <c r="FI55" s="54">
        <f t="shared" si="131"/>
        <v>0</v>
      </c>
      <c r="FJ55" s="55">
        <f t="shared" si="131"/>
        <v>0</v>
      </c>
      <c r="FK55" s="56">
        <f t="shared" si="131"/>
        <v>0</v>
      </c>
      <c r="FL55" s="56">
        <f t="shared" si="131"/>
        <v>0</v>
      </c>
    </row>
    <row r="56" spans="1:168" s="61" customFormat="1" ht="12" customHeight="1">
      <c r="A56" s="52" t="s">
        <v>21</v>
      </c>
      <c r="B56" s="53">
        <f t="shared" ref="B56:N56" si="132">SUM(B45,B50,B55)</f>
        <v>0</v>
      </c>
      <c r="C56" s="54">
        <f t="shared" si="132"/>
        <v>0</v>
      </c>
      <c r="D56" s="54">
        <f t="shared" si="132"/>
        <v>0</v>
      </c>
      <c r="E56" s="54">
        <f t="shared" si="132"/>
        <v>0</v>
      </c>
      <c r="F56" s="54">
        <f t="shared" si="132"/>
        <v>0</v>
      </c>
      <c r="G56" s="54">
        <f t="shared" si="132"/>
        <v>0</v>
      </c>
      <c r="H56" s="54">
        <f t="shared" si="132"/>
        <v>0</v>
      </c>
      <c r="I56" s="54">
        <f t="shared" si="132"/>
        <v>0</v>
      </c>
      <c r="J56" s="54">
        <f t="shared" si="132"/>
        <v>0</v>
      </c>
      <c r="K56" s="54">
        <f t="shared" si="132"/>
        <v>0</v>
      </c>
      <c r="L56" s="55">
        <f t="shared" si="132"/>
        <v>0</v>
      </c>
      <c r="M56" s="56">
        <f t="shared" si="132"/>
        <v>0</v>
      </c>
      <c r="N56" s="56">
        <f t="shared" si="132"/>
        <v>0</v>
      </c>
      <c r="O56" s="52" t="s">
        <v>21</v>
      </c>
      <c r="P56" s="53">
        <f t="shared" ref="P56:AB56" si="133">SUM(P45,P50,P55)</f>
        <v>0</v>
      </c>
      <c r="Q56" s="54">
        <f t="shared" si="133"/>
        <v>0</v>
      </c>
      <c r="R56" s="54">
        <f t="shared" si="133"/>
        <v>0</v>
      </c>
      <c r="S56" s="54">
        <f t="shared" si="133"/>
        <v>0</v>
      </c>
      <c r="T56" s="54">
        <f t="shared" si="133"/>
        <v>0</v>
      </c>
      <c r="U56" s="54">
        <f t="shared" si="133"/>
        <v>0</v>
      </c>
      <c r="V56" s="54">
        <f t="shared" si="133"/>
        <v>0</v>
      </c>
      <c r="W56" s="54">
        <f t="shared" si="133"/>
        <v>0</v>
      </c>
      <c r="X56" s="54">
        <f t="shared" si="133"/>
        <v>0</v>
      </c>
      <c r="Y56" s="54">
        <f t="shared" si="133"/>
        <v>0</v>
      </c>
      <c r="Z56" s="55">
        <f t="shared" si="133"/>
        <v>0</v>
      </c>
      <c r="AA56" s="56">
        <f t="shared" si="133"/>
        <v>0</v>
      </c>
      <c r="AB56" s="56">
        <f t="shared" si="133"/>
        <v>0</v>
      </c>
      <c r="AC56" s="52" t="s">
        <v>21</v>
      </c>
      <c r="AD56" s="53">
        <f t="shared" ref="AD56:AP56" si="134">SUM(AD45,AD50,AD55)</f>
        <v>0</v>
      </c>
      <c r="AE56" s="54">
        <f t="shared" si="134"/>
        <v>0</v>
      </c>
      <c r="AF56" s="54">
        <f t="shared" si="134"/>
        <v>0</v>
      </c>
      <c r="AG56" s="54">
        <f t="shared" si="134"/>
        <v>0</v>
      </c>
      <c r="AH56" s="54">
        <f t="shared" si="134"/>
        <v>0</v>
      </c>
      <c r="AI56" s="54">
        <f t="shared" si="134"/>
        <v>0</v>
      </c>
      <c r="AJ56" s="54">
        <f t="shared" si="134"/>
        <v>0</v>
      </c>
      <c r="AK56" s="54">
        <f t="shared" si="134"/>
        <v>0</v>
      </c>
      <c r="AL56" s="54">
        <f t="shared" si="134"/>
        <v>0</v>
      </c>
      <c r="AM56" s="54">
        <f t="shared" si="134"/>
        <v>0</v>
      </c>
      <c r="AN56" s="55">
        <f t="shared" si="134"/>
        <v>0</v>
      </c>
      <c r="AO56" s="56">
        <f t="shared" si="134"/>
        <v>0</v>
      </c>
      <c r="AP56" s="56">
        <f t="shared" si="134"/>
        <v>0</v>
      </c>
      <c r="AQ56" s="52" t="s">
        <v>21</v>
      </c>
      <c r="AR56" s="57">
        <f t="shared" ref="AR56:BD56" si="135">SUM(AR45,AR50,AR55)</f>
        <v>11</v>
      </c>
      <c r="AS56" s="58">
        <f t="shared" si="135"/>
        <v>2</v>
      </c>
      <c r="AT56" s="58">
        <f t="shared" si="135"/>
        <v>0</v>
      </c>
      <c r="AU56" s="58">
        <f t="shared" si="135"/>
        <v>0</v>
      </c>
      <c r="AV56" s="58">
        <f t="shared" si="135"/>
        <v>0</v>
      </c>
      <c r="AW56" s="58">
        <f t="shared" si="135"/>
        <v>0</v>
      </c>
      <c r="AX56" s="58">
        <f t="shared" si="135"/>
        <v>0</v>
      </c>
      <c r="AY56" s="58">
        <f t="shared" si="135"/>
        <v>0</v>
      </c>
      <c r="AZ56" s="58">
        <f t="shared" si="135"/>
        <v>0</v>
      </c>
      <c r="BA56" s="58">
        <f t="shared" si="135"/>
        <v>0</v>
      </c>
      <c r="BB56" s="59">
        <f t="shared" si="135"/>
        <v>4</v>
      </c>
      <c r="BC56" s="60">
        <f t="shared" si="135"/>
        <v>17</v>
      </c>
      <c r="BD56" s="60">
        <f t="shared" si="135"/>
        <v>13.8</v>
      </c>
      <c r="BE56" s="52" t="s">
        <v>21</v>
      </c>
      <c r="BF56" s="57">
        <f t="shared" ref="BF56:BR56" si="136">SUM(BF45,BF50,BF55)</f>
        <v>314</v>
      </c>
      <c r="BG56" s="58">
        <f t="shared" si="136"/>
        <v>32</v>
      </c>
      <c r="BH56" s="58">
        <f t="shared" si="136"/>
        <v>11</v>
      </c>
      <c r="BI56" s="58">
        <f t="shared" si="136"/>
        <v>3</v>
      </c>
      <c r="BJ56" s="58">
        <f t="shared" si="136"/>
        <v>7</v>
      </c>
      <c r="BK56" s="58">
        <f t="shared" si="136"/>
        <v>1</v>
      </c>
      <c r="BL56" s="58">
        <f t="shared" si="136"/>
        <v>0</v>
      </c>
      <c r="BM56" s="58">
        <f t="shared" si="136"/>
        <v>4</v>
      </c>
      <c r="BN56" s="58">
        <f t="shared" si="136"/>
        <v>19</v>
      </c>
      <c r="BO56" s="58">
        <f t="shared" si="136"/>
        <v>6</v>
      </c>
      <c r="BP56" s="59">
        <f t="shared" si="136"/>
        <v>13</v>
      </c>
      <c r="BQ56" s="60">
        <f t="shared" si="136"/>
        <v>410</v>
      </c>
      <c r="BR56" s="60">
        <f t="shared" si="136"/>
        <v>428.6</v>
      </c>
      <c r="BS56" s="52" t="s">
        <v>21</v>
      </c>
      <c r="BT56" s="53">
        <f t="shared" ref="BT56:CF56" si="137">SUM(BT45,BT50,BT55)</f>
        <v>0</v>
      </c>
      <c r="BU56" s="54">
        <f t="shared" si="137"/>
        <v>0</v>
      </c>
      <c r="BV56" s="54">
        <f t="shared" si="137"/>
        <v>0</v>
      </c>
      <c r="BW56" s="54">
        <f t="shared" si="137"/>
        <v>0</v>
      </c>
      <c r="BX56" s="54">
        <f t="shared" si="137"/>
        <v>0</v>
      </c>
      <c r="BY56" s="54">
        <f t="shared" si="137"/>
        <v>0</v>
      </c>
      <c r="BZ56" s="54">
        <f t="shared" si="137"/>
        <v>0</v>
      </c>
      <c r="CA56" s="54">
        <f t="shared" si="137"/>
        <v>0</v>
      </c>
      <c r="CB56" s="54">
        <f t="shared" si="137"/>
        <v>0</v>
      </c>
      <c r="CC56" s="54">
        <f t="shared" si="137"/>
        <v>0</v>
      </c>
      <c r="CD56" s="55">
        <f t="shared" si="137"/>
        <v>0</v>
      </c>
      <c r="CE56" s="56">
        <f t="shared" si="137"/>
        <v>0</v>
      </c>
      <c r="CF56" s="56">
        <f t="shared" si="137"/>
        <v>0</v>
      </c>
      <c r="CG56" s="52" t="s">
        <v>21</v>
      </c>
      <c r="CH56" s="57">
        <f t="shared" ref="CH56:CT56" si="138">SUM(CH45,CH50,CH55)</f>
        <v>134</v>
      </c>
      <c r="CI56" s="58">
        <f t="shared" si="138"/>
        <v>16</v>
      </c>
      <c r="CJ56" s="58">
        <f t="shared" si="138"/>
        <v>20</v>
      </c>
      <c r="CK56" s="58">
        <f t="shared" si="138"/>
        <v>1</v>
      </c>
      <c r="CL56" s="58">
        <f t="shared" si="138"/>
        <v>7</v>
      </c>
      <c r="CM56" s="58">
        <f t="shared" si="138"/>
        <v>1</v>
      </c>
      <c r="CN56" s="58">
        <f t="shared" si="138"/>
        <v>1</v>
      </c>
      <c r="CO56" s="58">
        <f t="shared" si="138"/>
        <v>3</v>
      </c>
      <c r="CP56" s="58">
        <f t="shared" si="138"/>
        <v>7</v>
      </c>
      <c r="CQ56" s="58">
        <f t="shared" si="138"/>
        <v>1</v>
      </c>
      <c r="CR56" s="59">
        <f t="shared" si="138"/>
        <v>11</v>
      </c>
      <c r="CS56" s="60">
        <f t="shared" si="138"/>
        <v>202</v>
      </c>
      <c r="CT56" s="60">
        <f t="shared" si="138"/>
        <v>234.3</v>
      </c>
      <c r="CU56" s="52" t="s">
        <v>21</v>
      </c>
      <c r="CV56" s="57">
        <f t="shared" ref="CV56:DH56" si="139">SUM(CV45,CV50,CV55)</f>
        <v>652</v>
      </c>
      <c r="CW56" s="58">
        <f t="shared" si="139"/>
        <v>102</v>
      </c>
      <c r="CX56" s="58">
        <f t="shared" si="139"/>
        <v>12</v>
      </c>
      <c r="CY56" s="58">
        <f t="shared" si="139"/>
        <v>1</v>
      </c>
      <c r="CZ56" s="58">
        <f t="shared" si="139"/>
        <v>0</v>
      </c>
      <c r="DA56" s="58">
        <f t="shared" si="139"/>
        <v>0</v>
      </c>
      <c r="DB56" s="58">
        <f t="shared" si="139"/>
        <v>0</v>
      </c>
      <c r="DC56" s="58">
        <f t="shared" si="139"/>
        <v>0</v>
      </c>
      <c r="DD56" s="58">
        <f t="shared" si="139"/>
        <v>29</v>
      </c>
      <c r="DE56" s="58">
        <f t="shared" si="139"/>
        <v>6</v>
      </c>
      <c r="DF56" s="59">
        <f t="shared" si="139"/>
        <v>25</v>
      </c>
      <c r="DG56" s="60">
        <f t="shared" si="139"/>
        <v>827</v>
      </c>
      <c r="DH56" s="60">
        <f t="shared" si="139"/>
        <v>820.3</v>
      </c>
      <c r="DI56" s="52" t="s">
        <v>21</v>
      </c>
      <c r="DJ56" s="53">
        <f t="shared" ref="DJ56:DV56" si="140">SUM(DJ45,DJ50,DJ55)</f>
        <v>2</v>
      </c>
      <c r="DK56" s="54">
        <f t="shared" si="140"/>
        <v>0</v>
      </c>
      <c r="DL56" s="54">
        <f t="shared" si="140"/>
        <v>0</v>
      </c>
      <c r="DM56" s="54">
        <f t="shared" si="140"/>
        <v>0</v>
      </c>
      <c r="DN56" s="54">
        <f t="shared" si="140"/>
        <v>0</v>
      </c>
      <c r="DO56" s="54">
        <f t="shared" si="140"/>
        <v>0</v>
      </c>
      <c r="DP56" s="54">
        <f t="shared" si="140"/>
        <v>0</v>
      </c>
      <c r="DQ56" s="54">
        <f t="shared" si="140"/>
        <v>0</v>
      </c>
      <c r="DR56" s="54">
        <f t="shared" si="140"/>
        <v>0</v>
      </c>
      <c r="DS56" s="54">
        <f t="shared" si="140"/>
        <v>0</v>
      </c>
      <c r="DT56" s="55">
        <f t="shared" si="140"/>
        <v>0</v>
      </c>
      <c r="DU56" s="56">
        <f t="shared" si="140"/>
        <v>2</v>
      </c>
      <c r="DV56" s="56">
        <f t="shared" si="140"/>
        <v>2</v>
      </c>
      <c r="DW56" s="52" t="s">
        <v>21</v>
      </c>
      <c r="DX56" s="53">
        <f t="shared" ref="DX56:EJ56" si="141">SUM(DX45,DX50,DX55)</f>
        <v>0</v>
      </c>
      <c r="DY56" s="54">
        <f t="shared" si="141"/>
        <v>0</v>
      </c>
      <c r="DZ56" s="54">
        <f t="shared" si="141"/>
        <v>0</v>
      </c>
      <c r="EA56" s="54">
        <f t="shared" si="141"/>
        <v>0</v>
      </c>
      <c r="EB56" s="54">
        <f t="shared" si="141"/>
        <v>0</v>
      </c>
      <c r="EC56" s="54">
        <f t="shared" si="141"/>
        <v>0</v>
      </c>
      <c r="ED56" s="54">
        <f t="shared" si="141"/>
        <v>0</v>
      </c>
      <c r="EE56" s="54">
        <f t="shared" si="141"/>
        <v>0</v>
      </c>
      <c r="EF56" s="54">
        <f t="shared" si="141"/>
        <v>0</v>
      </c>
      <c r="EG56" s="54">
        <f t="shared" si="141"/>
        <v>0</v>
      </c>
      <c r="EH56" s="55">
        <f t="shared" si="141"/>
        <v>0</v>
      </c>
      <c r="EI56" s="56">
        <f t="shared" si="141"/>
        <v>0</v>
      </c>
      <c r="EJ56" s="56">
        <f t="shared" si="141"/>
        <v>0</v>
      </c>
      <c r="EK56" s="52" t="s">
        <v>21</v>
      </c>
      <c r="EL56" s="53">
        <f t="shared" ref="EL56:EX56" si="142">SUM(EL45,EL50,EL55)</f>
        <v>0</v>
      </c>
      <c r="EM56" s="54">
        <f t="shared" si="142"/>
        <v>0</v>
      </c>
      <c r="EN56" s="54">
        <f t="shared" si="142"/>
        <v>0</v>
      </c>
      <c r="EO56" s="54">
        <f t="shared" si="142"/>
        <v>0</v>
      </c>
      <c r="EP56" s="54">
        <f t="shared" si="142"/>
        <v>0</v>
      </c>
      <c r="EQ56" s="54">
        <f t="shared" si="142"/>
        <v>0</v>
      </c>
      <c r="ER56" s="54">
        <f t="shared" si="142"/>
        <v>0</v>
      </c>
      <c r="ES56" s="54">
        <f t="shared" si="142"/>
        <v>0</v>
      </c>
      <c r="ET56" s="54">
        <f t="shared" si="142"/>
        <v>0</v>
      </c>
      <c r="EU56" s="54">
        <f t="shared" si="142"/>
        <v>0</v>
      </c>
      <c r="EV56" s="55">
        <f t="shared" si="142"/>
        <v>0</v>
      </c>
      <c r="EW56" s="56">
        <f t="shared" si="142"/>
        <v>0</v>
      </c>
      <c r="EX56" s="56">
        <f t="shared" si="142"/>
        <v>0</v>
      </c>
      <c r="EY56" s="52" t="s">
        <v>21</v>
      </c>
      <c r="EZ56" s="53">
        <f t="shared" ref="EZ56:FL56" si="143">SUM(EZ45,EZ50,EZ55)</f>
        <v>0</v>
      </c>
      <c r="FA56" s="54">
        <f t="shared" si="143"/>
        <v>0</v>
      </c>
      <c r="FB56" s="54">
        <f t="shared" si="143"/>
        <v>0</v>
      </c>
      <c r="FC56" s="54">
        <f t="shared" si="143"/>
        <v>0</v>
      </c>
      <c r="FD56" s="54">
        <f t="shared" si="143"/>
        <v>0</v>
      </c>
      <c r="FE56" s="54">
        <f t="shared" si="143"/>
        <v>0</v>
      </c>
      <c r="FF56" s="54">
        <f t="shared" si="143"/>
        <v>0</v>
      </c>
      <c r="FG56" s="54">
        <f t="shared" si="143"/>
        <v>0</v>
      </c>
      <c r="FH56" s="54">
        <f t="shared" si="143"/>
        <v>0</v>
      </c>
      <c r="FI56" s="54">
        <f t="shared" si="143"/>
        <v>0</v>
      </c>
      <c r="FJ56" s="55">
        <f t="shared" si="143"/>
        <v>0</v>
      </c>
      <c r="FK56" s="56">
        <f t="shared" si="143"/>
        <v>0</v>
      </c>
      <c r="FL56" s="56">
        <f t="shared" si="143"/>
        <v>0</v>
      </c>
    </row>
    <row r="57" spans="1:168" ht="13.5" customHeight="1">
      <c r="A57" s="27">
        <f>A54+"00:15"</f>
        <v>0.66666666666666641</v>
      </c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6">
        <f>SUM(B57:L57)</f>
        <v>0</v>
      </c>
      <c r="N57" s="26">
        <f>SUM(B57,C57,2.3*D57,2.3*E57,2.3*F57,2.3*G57,2*H57,2*I57,J57,0.4*K57,0.2*L57)</f>
        <v>0</v>
      </c>
      <c r="O57" s="27">
        <f>$A57</f>
        <v>0.66666666666666641</v>
      </c>
      <c r="P57" s="23"/>
      <c r="Q57" s="24"/>
      <c r="R57" s="24"/>
      <c r="S57" s="24"/>
      <c r="T57" s="24"/>
      <c r="U57" s="24"/>
      <c r="V57" s="24"/>
      <c r="W57" s="24"/>
      <c r="X57" s="24"/>
      <c r="Y57" s="24"/>
      <c r="Z57" s="25"/>
      <c r="AA57" s="26">
        <f>SUM(P57:Z57)</f>
        <v>0</v>
      </c>
      <c r="AB57" s="26">
        <f>SUM(P57,Q57,2.3*R57,2.3*S57,2.3*T57,2.3*U57,2*V57,2*W57,X57,0.4*Y57,0.2*Z57)</f>
        <v>0</v>
      </c>
      <c r="AC57" s="27">
        <f>$A57</f>
        <v>0.66666666666666641</v>
      </c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5"/>
      <c r="AO57" s="26">
        <f>SUM(AD57:AN57)</f>
        <v>0</v>
      </c>
      <c r="AP57" s="26">
        <f>SUM(AD57,AE57,2.3*AF57,2.3*AG57,2.3*AH57,2.3*AI57,2*AJ57,2*AK57,AL57,0.4*AM57,0.2*AN57)</f>
        <v>0</v>
      </c>
      <c r="AQ57" s="27">
        <f>$A57</f>
        <v>0.66666666666666641</v>
      </c>
      <c r="AR57" s="28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30">
        <v>0</v>
      </c>
      <c r="BC57" s="31">
        <f>SUM(AR57:BB57)</f>
        <v>0</v>
      </c>
      <c r="BD57" s="31">
        <f>SUM(AR57,AS57,2.3*AT57,2.3*AU57,2.3*AV57,2.3*AW57,2*AX57,2*AY57,AZ57,0.4*BA57,0.2*BB57)</f>
        <v>0</v>
      </c>
      <c r="BE57" s="27">
        <f>$A57</f>
        <v>0.66666666666666641</v>
      </c>
      <c r="BF57" s="28">
        <v>39</v>
      </c>
      <c r="BG57" s="29">
        <v>3</v>
      </c>
      <c r="BH57" s="29">
        <v>2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1</v>
      </c>
      <c r="BO57" s="29">
        <v>2</v>
      </c>
      <c r="BP57" s="30">
        <v>1</v>
      </c>
      <c r="BQ57" s="31">
        <f>SUM(BF57:BP57)</f>
        <v>48</v>
      </c>
      <c r="BR57" s="31">
        <f>SUM(BF57,BG57,2.3*BH57,2.3*BI57,2.3*BJ57,2.3*BK57,2*BL57,2*BM57,BN57,0.4*BO57,0.2*BP57)</f>
        <v>48.6</v>
      </c>
      <c r="BS57" s="27">
        <f>$A57</f>
        <v>0.66666666666666641</v>
      </c>
      <c r="BT57" s="23"/>
      <c r="BU57" s="24"/>
      <c r="BV57" s="24"/>
      <c r="BW57" s="24"/>
      <c r="BX57" s="24"/>
      <c r="BY57" s="24"/>
      <c r="BZ57" s="24"/>
      <c r="CA57" s="24"/>
      <c r="CB57" s="24"/>
      <c r="CC57" s="24"/>
      <c r="CD57" s="25"/>
      <c r="CE57" s="26">
        <f>SUM(BT57:CD57)</f>
        <v>0</v>
      </c>
      <c r="CF57" s="26">
        <f>SUM(BT57,BU57,2.3*BV57,2.3*BW57,2.3*BX57,2.3*BY57,2*BZ57,2*CA57,CB57,0.4*CC57,0.2*CD57)</f>
        <v>0</v>
      </c>
      <c r="CG57" s="27">
        <f>$A57</f>
        <v>0.66666666666666641</v>
      </c>
      <c r="CH57" s="28">
        <v>18</v>
      </c>
      <c r="CI57" s="29">
        <v>1</v>
      </c>
      <c r="CJ57" s="29">
        <v>0</v>
      </c>
      <c r="CK57" s="29">
        <v>0</v>
      </c>
      <c r="CL57" s="29">
        <v>0</v>
      </c>
      <c r="CM57" s="29">
        <v>0</v>
      </c>
      <c r="CN57" s="29">
        <v>0</v>
      </c>
      <c r="CO57" s="29">
        <v>0</v>
      </c>
      <c r="CP57" s="29">
        <v>1</v>
      </c>
      <c r="CQ57" s="29">
        <v>0</v>
      </c>
      <c r="CR57" s="30">
        <v>0</v>
      </c>
      <c r="CS57" s="31">
        <f>SUM(CH57:CR57)</f>
        <v>20</v>
      </c>
      <c r="CT57" s="31">
        <f>SUM(CH57,CI57,2.3*CJ57,2.3*CK57,2.3*CL57,2.3*CM57,2*CN57,2*CO57,CP57,0.4*CQ57,0.2*CR57)</f>
        <v>20</v>
      </c>
      <c r="CU57" s="27">
        <f>$A57</f>
        <v>0.66666666666666641</v>
      </c>
      <c r="CV57" s="28">
        <v>47</v>
      </c>
      <c r="CW57" s="29">
        <v>9</v>
      </c>
      <c r="CX57" s="29">
        <v>0</v>
      </c>
      <c r="CY57" s="29">
        <v>0</v>
      </c>
      <c r="CZ57" s="29">
        <v>0</v>
      </c>
      <c r="DA57" s="29">
        <v>0</v>
      </c>
      <c r="DB57" s="29">
        <v>0</v>
      </c>
      <c r="DC57" s="29">
        <v>0</v>
      </c>
      <c r="DD57" s="29">
        <v>2</v>
      </c>
      <c r="DE57" s="29">
        <v>2</v>
      </c>
      <c r="DF57" s="30">
        <v>3</v>
      </c>
      <c r="DG57" s="31">
        <f>SUM(CV57:DF57)</f>
        <v>63</v>
      </c>
      <c r="DH57" s="31">
        <f>SUM(CV57,CW57,2.3*CX57,2.3*CY57,2.3*CZ57,2.3*DA57,2*DB57,2*DC57,DD57,0.4*DE57,0.2*DF57)</f>
        <v>59.4</v>
      </c>
      <c r="DI57" s="27">
        <f>$A57</f>
        <v>0.66666666666666641</v>
      </c>
      <c r="DJ57" s="23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T57" s="25">
        <v>0</v>
      </c>
      <c r="DU57" s="26">
        <f>SUM(DJ57:DT57)</f>
        <v>0</v>
      </c>
      <c r="DV57" s="26">
        <f>SUM(DJ57,DK57,2.3*DL57,2.3*DM57,2.3*DN57,2.3*DO57,2*DP57,2*DQ57,DR57,0.4*DS57,0.2*DT57)</f>
        <v>0</v>
      </c>
      <c r="DW57" s="27">
        <f>$A57</f>
        <v>0.66666666666666641</v>
      </c>
      <c r="DX57" s="23"/>
      <c r="DY57" s="24"/>
      <c r="DZ57" s="24"/>
      <c r="EA57" s="24"/>
      <c r="EB57" s="24"/>
      <c r="EC57" s="24"/>
      <c r="ED57" s="24"/>
      <c r="EE57" s="24"/>
      <c r="EF57" s="24"/>
      <c r="EG57" s="24"/>
      <c r="EH57" s="25"/>
      <c r="EI57" s="26">
        <f>SUM(DX57:EH57)</f>
        <v>0</v>
      </c>
      <c r="EJ57" s="26">
        <f>SUM(DX57,DY57,2.3*DZ57,2.3*EA57,2.3*EB57,2.3*EC57,2*ED57,2*EE57,EF57,0.4*EG57,0.2*EH57)</f>
        <v>0</v>
      </c>
      <c r="EK57" s="27">
        <f>$A57</f>
        <v>0.66666666666666641</v>
      </c>
      <c r="EL57" s="23"/>
      <c r="EM57" s="24"/>
      <c r="EN57" s="24"/>
      <c r="EO57" s="24"/>
      <c r="EP57" s="24"/>
      <c r="EQ57" s="24"/>
      <c r="ER57" s="24"/>
      <c r="ES57" s="24"/>
      <c r="ET57" s="24"/>
      <c r="EU57" s="24"/>
      <c r="EV57" s="25"/>
      <c r="EW57" s="26">
        <f>SUM(EL57:EV57)</f>
        <v>0</v>
      </c>
      <c r="EX57" s="26">
        <f>SUM(EL57,EM57,2.3*EN57,2.3*EO57,2.3*EP57,2.3*EQ57,2*ER57,2*ES57,ET57,0.4*EU57,0.2*EV57)</f>
        <v>0</v>
      </c>
      <c r="EY57" s="27">
        <f>$A57</f>
        <v>0.66666666666666641</v>
      </c>
      <c r="EZ57" s="23"/>
      <c r="FA57" s="24"/>
      <c r="FB57" s="24"/>
      <c r="FC57" s="24"/>
      <c r="FD57" s="24"/>
      <c r="FE57" s="24"/>
      <c r="FF57" s="24"/>
      <c r="FG57" s="24"/>
      <c r="FH57" s="24"/>
      <c r="FI57" s="24"/>
      <c r="FJ57" s="25"/>
      <c r="FK57" s="26">
        <f>SUM(EZ57:FJ57)</f>
        <v>0</v>
      </c>
      <c r="FL57" s="26">
        <f>SUM(EZ57,FA57,2.3*FB57,2.3*FC57,2.3*FD57,2.3*FE57,2*FF57,2*FG57,FH57,0.4*FI57,0.2*FJ57)</f>
        <v>0</v>
      </c>
    </row>
    <row r="58" spans="1:168" ht="13.5" customHeight="1">
      <c r="A58" s="33">
        <f>A57+"00:15"</f>
        <v>0.67708333333333304</v>
      </c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7">
        <f>SUM(B58:L58)</f>
        <v>0</v>
      </c>
      <c r="N58" s="37">
        <f>SUM(B58,C58,2.3*D58,2.3*E58,2.3*F58,2.3*G58,2*H58,2*I58,J58,0.4*K58,0.2*L58)</f>
        <v>0</v>
      </c>
      <c r="O58" s="27">
        <f>$A58</f>
        <v>0.67708333333333304</v>
      </c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7">
        <f>SUM(P58:Z58)</f>
        <v>0</v>
      </c>
      <c r="AB58" s="37">
        <f>SUM(P58,Q58,2.3*R58,2.3*S58,2.3*T58,2.3*U58,2*V58,2*W58,X58,0.4*Y58,0.2*Z58)</f>
        <v>0</v>
      </c>
      <c r="AC58" s="27">
        <f>$A58</f>
        <v>0.67708333333333304</v>
      </c>
      <c r="AD58" s="34"/>
      <c r="AE58" s="35"/>
      <c r="AF58" s="35"/>
      <c r="AG58" s="35"/>
      <c r="AH58" s="35"/>
      <c r="AI58" s="35"/>
      <c r="AJ58" s="35"/>
      <c r="AK58" s="35"/>
      <c r="AL58" s="35"/>
      <c r="AM58" s="35"/>
      <c r="AN58" s="36"/>
      <c r="AO58" s="37">
        <f>SUM(AD58:AN58)</f>
        <v>0</v>
      </c>
      <c r="AP58" s="37">
        <f>SUM(AD58,AE58,2.3*AF58,2.3*AG58,2.3*AH58,2.3*AI58,2*AJ58,2*AK58,AL58,0.4*AM58,0.2*AN58)</f>
        <v>0</v>
      </c>
      <c r="AQ58" s="27">
        <f>$A58</f>
        <v>0.67708333333333304</v>
      </c>
      <c r="AR58" s="38">
        <v>1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40">
        <v>0</v>
      </c>
      <c r="BC58" s="41">
        <f>SUM(AR58:BB58)</f>
        <v>1</v>
      </c>
      <c r="BD58" s="41">
        <f>SUM(AR58,AS58,2.3*AT58,2.3*AU58,2.3*AV58,2.3*AW58,2*AX58,2*AY58,AZ58,0.4*BA58,0.2*BB58)</f>
        <v>1</v>
      </c>
      <c r="BE58" s="27">
        <f>$A58</f>
        <v>0.67708333333333304</v>
      </c>
      <c r="BF58" s="38">
        <v>51</v>
      </c>
      <c r="BG58" s="39">
        <v>3</v>
      </c>
      <c r="BH58" s="39">
        <v>1</v>
      </c>
      <c r="BI58" s="39">
        <v>0</v>
      </c>
      <c r="BJ58" s="39">
        <v>2</v>
      </c>
      <c r="BK58" s="39">
        <v>0</v>
      </c>
      <c r="BL58" s="39">
        <v>0</v>
      </c>
      <c r="BM58" s="39">
        <v>0</v>
      </c>
      <c r="BN58" s="39">
        <v>2</v>
      </c>
      <c r="BO58" s="39">
        <v>1</v>
      </c>
      <c r="BP58" s="40">
        <v>0</v>
      </c>
      <c r="BQ58" s="41">
        <f>SUM(BF58:BP58)</f>
        <v>60</v>
      </c>
      <c r="BR58" s="41">
        <f>SUM(BF58,BG58,2.3*BH58,2.3*BI58,2.3*BJ58,2.3*BK58,2*BL58,2*BM58,BN58,0.4*BO58,0.2*BP58)</f>
        <v>63.3</v>
      </c>
      <c r="BS58" s="27">
        <f>$A58</f>
        <v>0.67708333333333304</v>
      </c>
      <c r="BT58" s="34"/>
      <c r="BU58" s="35"/>
      <c r="BV58" s="35"/>
      <c r="BW58" s="35"/>
      <c r="BX58" s="35"/>
      <c r="BY58" s="35"/>
      <c r="BZ58" s="35"/>
      <c r="CA58" s="35"/>
      <c r="CB58" s="35"/>
      <c r="CC58" s="35"/>
      <c r="CD58" s="36"/>
      <c r="CE58" s="37">
        <f>SUM(BT58:CD58)</f>
        <v>0</v>
      </c>
      <c r="CF58" s="37">
        <f>SUM(BT58,BU58,2.3*BV58,2.3*BW58,2.3*BX58,2.3*BY58,2*BZ58,2*CA58,CB58,0.4*CC58,0.2*CD58)</f>
        <v>0</v>
      </c>
      <c r="CG58" s="27">
        <f>$A58</f>
        <v>0.67708333333333304</v>
      </c>
      <c r="CH58" s="38">
        <v>8</v>
      </c>
      <c r="CI58" s="39">
        <v>0</v>
      </c>
      <c r="CJ58" s="39">
        <v>1</v>
      </c>
      <c r="CK58" s="39">
        <v>0</v>
      </c>
      <c r="CL58" s="39">
        <v>1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40">
        <v>0</v>
      </c>
      <c r="CS58" s="41">
        <f>SUM(CH58:CR58)</f>
        <v>10</v>
      </c>
      <c r="CT58" s="41">
        <f>SUM(CH58,CI58,2.3*CJ58,2.3*CK58,2.3*CL58,2.3*CM58,2*CN58,2*CO58,CP58,0.4*CQ58,0.2*CR58)</f>
        <v>12.600000000000001</v>
      </c>
      <c r="CU58" s="27">
        <f>$A58</f>
        <v>0.67708333333333304</v>
      </c>
      <c r="CV58" s="38">
        <v>44</v>
      </c>
      <c r="CW58" s="39">
        <v>7</v>
      </c>
      <c r="CX58" s="39">
        <v>1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2</v>
      </c>
      <c r="DE58" s="39">
        <v>3</v>
      </c>
      <c r="DF58" s="40">
        <v>2</v>
      </c>
      <c r="DG58" s="41">
        <f>SUM(CV58:DF58)</f>
        <v>59</v>
      </c>
      <c r="DH58" s="41">
        <f>SUM(CV58,CW58,2.3*CX58,2.3*CY58,2.3*CZ58,2.3*DA58,2*DB58,2*DC58,DD58,0.4*DE58,0.2*DF58)</f>
        <v>56.9</v>
      </c>
      <c r="DI58" s="27">
        <f>$A58</f>
        <v>0.67708333333333304</v>
      </c>
      <c r="DJ58" s="34">
        <v>2</v>
      </c>
      <c r="DK58" s="35">
        <v>0</v>
      </c>
      <c r="DL58" s="35">
        <v>0</v>
      </c>
      <c r="DM58" s="35">
        <v>0</v>
      </c>
      <c r="DN58" s="35">
        <v>0</v>
      </c>
      <c r="DO58" s="35">
        <v>0</v>
      </c>
      <c r="DP58" s="35">
        <v>0</v>
      </c>
      <c r="DQ58" s="35">
        <v>0</v>
      </c>
      <c r="DR58" s="35">
        <v>0</v>
      </c>
      <c r="DS58" s="35">
        <v>0</v>
      </c>
      <c r="DT58" s="36">
        <v>0</v>
      </c>
      <c r="DU58" s="37">
        <f>SUM(DJ58:DT58)</f>
        <v>2</v>
      </c>
      <c r="DV58" s="37">
        <f>SUM(DJ58,DK58,2.3*DL58,2.3*DM58,2.3*DN58,2.3*DO58,2*DP58,2*DQ58,DR58,0.4*DS58,0.2*DT58)</f>
        <v>2</v>
      </c>
      <c r="DW58" s="27">
        <f>$A58</f>
        <v>0.67708333333333304</v>
      </c>
      <c r="DX58" s="34"/>
      <c r="DY58" s="35"/>
      <c r="DZ58" s="35"/>
      <c r="EA58" s="35"/>
      <c r="EB58" s="35"/>
      <c r="EC58" s="35"/>
      <c r="ED58" s="35"/>
      <c r="EE58" s="35"/>
      <c r="EF58" s="35"/>
      <c r="EG58" s="35"/>
      <c r="EH58" s="36"/>
      <c r="EI58" s="37">
        <f>SUM(DX58:EH58)</f>
        <v>0</v>
      </c>
      <c r="EJ58" s="37">
        <f>SUM(DX58,DY58,2.3*DZ58,2.3*EA58,2.3*EB58,2.3*EC58,2*ED58,2*EE58,EF58,0.4*EG58,0.2*EH58)</f>
        <v>0</v>
      </c>
      <c r="EK58" s="27">
        <f>$A58</f>
        <v>0.67708333333333304</v>
      </c>
      <c r="EL58" s="34"/>
      <c r="EM58" s="35"/>
      <c r="EN58" s="35"/>
      <c r="EO58" s="35"/>
      <c r="EP58" s="35"/>
      <c r="EQ58" s="35"/>
      <c r="ER58" s="35"/>
      <c r="ES58" s="35"/>
      <c r="ET58" s="35"/>
      <c r="EU58" s="35"/>
      <c r="EV58" s="36"/>
      <c r="EW58" s="37">
        <f>SUM(EL58:EV58)</f>
        <v>0</v>
      </c>
      <c r="EX58" s="37">
        <f>SUM(EL58,EM58,2.3*EN58,2.3*EO58,2.3*EP58,2.3*EQ58,2*ER58,2*ES58,ET58,0.4*EU58,0.2*EV58)</f>
        <v>0</v>
      </c>
      <c r="EY58" s="27">
        <f>$A58</f>
        <v>0.67708333333333304</v>
      </c>
      <c r="EZ58" s="34"/>
      <c r="FA58" s="35"/>
      <c r="FB58" s="35"/>
      <c r="FC58" s="35"/>
      <c r="FD58" s="35"/>
      <c r="FE58" s="35"/>
      <c r="FF58" s="35"/>
      <c r="FG58" s="35"/>
      <c r="FH58" s="35"/>
      <c r="FI58" s="35"/>
      <c r="FJ58" s="36"/>
      <c r="FK58" s="37">
        <f>SUM(EZ58:FJ58)</f>
        <v>0</v>
      </c>
      <c r="FL58" s="37">
        <f>SUM(EZ58,FA58,2.3*FB58,2.3*FC58,2.3*FD58,2.3*FE58,2*FF58,2*FG58,FH58,0.4*FI58,0.2*FJ58)</f>
        <v>0</v>
      </c>
    </row>
    <row r="59" spans="1:168" ht="13.5" customHeight="1">
      <c r="A59" s="33">
        <f>A58+"00:15"</f>
        <v>0.68749999999999967</v>
      </c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7">
        <f>SUM(B59:L59)</f>
        <v>0</v>
      </c>
      <c r="N59" s="37">
        <f>SUM(B59,C59,2.3*D59,2.3*E59,2.3*F59,2.3*G59,2*H59,2*I59,J59,0.4*K59,0.2*L59)</f>
        <v>0</v>
      </c>
      <c r="O59" s="27">
        <f>$A59</f>
        <v>0.68749999999999967</v>
      </c>
      <c r="P59" s="34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7">
        <f>SUM(P59:Z59)</f>
        <v>0</v>
      </c>
      <c r="AB59" s="37">
        <f>SUM(P59,Q59,2.3*R59,2.3*S59,2.3*T59,2.3*U59,2*V59,2*W59,X59,0.4*Y59,0.2*Z59)</f>
        <v>0</v>
      </c>
      <c r="AC59" s="27">
        <f>$A59</f>
        <v>0.68749999999999967</v>
      </c>
      <c r="AD59" s="34"/>
      <c r="AE59" s="35"/>
      <c r="AF59" s="35"/>
      <c r="AG59" s="35"/>
      <c r="AH59" s="35"/>
      <c r="AI59" s="35"/>
      <c r="AJ59" s="35"/>
      <c r="AK59" s="35"/>
      <c r="AL59" s="35"/>
      <c r="AM59" s="35"/>
      <c r="AN59" s="36"/>
      <c r="AO59" s="37">
        <f>SUM(AD59:AN59)</f>
        <v>0</v>
      </c>
      <c r="AP59" s="37">
        <f>SUM(AD59,AE59,2.3*AF59,2.3*AG59,2.3*AH59,2.3*AI59,2*AJ59,2*AK59,AL59,0.4*AM59,0.2*AN59)</f>
        <v>0</v>
      </c>
      <c r="AQ59" s="27">
        <f>$A59</f>
        <v>0.68749999999999967</v>
      </c>
      <c r="AR59" s="38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40">
        <v>0</v>
      </c>
      <c r="BC59" s="41">
        <f>SUM(AR59:BB59)</f>
        <v>0</v>
      </c>
      <c r="BD59" s="41">
        <f>SUM(AR59,AS59,2.3*AT59,2.3*AU59,2.3*AV59,2.3*AW59,2*AX59,2*AY59,AZ59,0.4*BA59,0.2*BB59)</f>
        <v>0</v>
      </c>
      <c r="BE59" s="27">
        <f>$A59</f>
        <v>0.68749999999999967</v>
      </c>
      <c r="BF59" s="38">
        <v>67</v>
      </c>
      <c r="BG59" s="39">
        <v>2</v>
      </c>
      <c r="BH59" s="39">
        <v>3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2</v>
      </c>
      <c r="BO59" s="39">
        <v>0</v>
      </c>
      <c r="BP59" s="40">
        <v>0</v>
      </c>
      <c r="BQ59" s="41">
        <f>SUM(BF59:BP59)</f>
        <v>74</v>
      </c>
      <c r="BR59" s="41">
        <f>SUM(BF59,BG59,2.3*BH59,2.3*BI59,2.3*BJ59,2.3*BK59,2*BL59,2*BM59,BN59,0.4*BO59,0.2*BP59)</f>
        <v>77.900000000000006</v>
      </c>
      <c r="BS59" s="27">
        <f>$A59</f>
        <v>0.68749999999999967</v>
      </c>
      <c r="BT59" s="34"/>
      <c r="BU59" s="35"/>
      <c r="BV59" s="35"/>
      <c r="BW59" s="35"/>
      <c r="BX59" s="35"/>
      <c r="BY59" s="35"/>
      <c r="BZ59" s="35"/>
      <c r="CA59" s="35"/>
      <c r="CB59" s="35"/>
      <c r="CC59" s="35"/>
      <c r="CD59" s="36"/>
      <c r="CE59" s="37">
        <f>SUM(BT59:CD59)</f>
        <v>0</v>
      </c>
      <c r="CF59" s="37">
        <f>SUM(BT59,BU59,2.3*BV59,2.3*BW59,2.3*BX59,2.3*BY59,2*BZ59,2*CA59,CB59,0.4*CC59,0.2*CD59)</f>
        <v>0</v>
      </c>
      <c r="CG59" s="27">
        <f>$A59</f>
        <v>0.68749999999999967</v>
      </c>
      <c r="CH59" s="38">
        <v>23</v>
      </c>
      <c r="CI59" s="39">
        <v>0</v>
      </c>
      <c r="CJ59" s="39">
        <v>1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1</v>
      </c>
      <c r="CQ59" s="39">
        <v>0</v>
      </c>
      <c r="CR59" s="40">
        <v>2</v>
      </c>
      <c r="CS59" s="41">
        <f>SUM(CH59:CR59)</f>
        <v>27</v>
      </c>
      <c r="CT59" s="41">
        <f>SUM(CH59,CI59,2.3*CJ59,2.3*CK59,2.3*CL59,2.3*CM59,2*CN59,2*CO59,CP59,0.4*CQ59,0.2*CR59)</f>
        <v>26.7</v>
      </c>
      <c r="CU59" s="27">
        <f>$A59</f>
        <v>0.68749999999999967</v>
      </c>
      <c r="CV59" s="38">
        <v>56</v>
      </c>
      <c r="CW59" s="39">
        <v>5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1</v>
      </c>
      <c r="DD59" s="39">
        <v>3</v>
      </c>
      <c r="DE59" s="39">
        <v>1</v>
      </c>
      <c r="DF59" s="40">
        <v>2</v>
      </c>
      <c r="DG59" s="41">
        <f>SUM(CV59:DF59)</f>
        <v>68</v>
      </c>
      <c r="DH59" s="41">
        <f>SUM(CV59,CW59,2.3*CX59,2.3*CY59,2.3*CZ59,2.3*DA59,2*DB59,2*DC59,DD59,0.4*DE59,0.2*DF59)</f>
        <v>66.800000000000011</v>
      </c>
      <c r="DI59" s="27">
        <f>$A59</f>
        <v>0.68749999999999967</v>
      </c>
      <c r="DJ59" s="34">
        <v>0</v>
      </c>
      <c r="DK59" s="35">
        <v>0</v>
      </c>
      <c r="DL59" s="35">
        <v>0</v>
      </c>
      <c r="DM59" s="35">
        <v>0</v>
      </c>
      <c r="DN59" s="35">
        <v>0</v>
      </c>
      <c r="DO59" s="35">
        <v>0</v>
      </c>
      <c r="DP59" s="35">
        <v>0</v>
      </c>
      <c r="DQ59" s="35">
        <v>0</v>
      </c>
      <c r="DR59" s="35">
        <v>0</v>
      </c>
      <c r="DS59" s="35">
        <v>0</v>
      </c>
      <c r="DT59" s="36">
        <v>1</v>
      </c>
      <c r="DU59" s="37">
        <f>SUM(DJ59:DT59)</f>
        <v>1</v>
      </c>
      <c r="DV59" s="37">
        <f>SUM(DJ59,DK59,2.3*DL59,2.3*DM59,2.3*DN59,2.3*DO59,2*DP59,2*DQ59,DR59,0.4*DS59,0.2*DT59)</f>
        <v>0.2</v>
      </c>
      <c r="DW59" s="27">
        <f>$A59</f>
        <v>0.68749999999999967</v>
      </c>
      <c r="DX59" s="34"/>
      <c r="DY59" s="35"/>
      <c r="DZ59" s="35"/>
      <c r="EA59" s="35"/>
      <c r="EB59" s="35"/>
      <c r="EC59" s="35"/>
      <c r="ED59" s="35"/>
      <c r="EE59" s="35"/>
      <c r="EF59" s="35"/>
      <c r="EG59" s="35"/>
      <c r="EH59" s="36"/>
      <c r="EI59" s="37">
        <f>SUM(DX59:EH59)</f>
        <v>0</v>
      </c>
      <c r="EJ59" s="37">
        <f>SUM(DX59,DY59,2.3*DZ59,2.3*EA59,2.3*EB59,2.3*EC59,2*ED59,2*EE59,EF59,0.4*EG59,0.2*EH59)</f>
        <v>0</v>
      </c>
      <c r="EK59" s="27">
        <f>$A59</f>
        <v>0.68749999999999967</v>
      </c>
      <c r="EL59" s="34"/>
      <c r="EM59" s="35"/>
      <c r="EN59" s="35"/>
      <c r="EO59" s="35"/>
      <c r="EP59" s="35"/>
      <c r="EQ59" s="35"/>
      <c r="ER59" s="35"/>
      <c r="ES59" s="35"/>
      <c r="ET59" s="35"/>
      <c r="EU59" s="35"/>
      <c r="EV59" s="36"/>
      <c r="EW59" s="37">
        <f>SUM(EL59:EV59)</f>
        <v>0</v>
      </c>
      <c r="EX59" s="37">
        <f>SUM(EL59,EM59,2.3*EN59,2.3*EO59,2.3*EP59,2.3*EQ59,2*ER59,2*ES59,ET59,0.4*EU59,0.2*EV59)</f>
        <v>0</v>
      </c>
      <c r="EY59" s="27">
        <f>$A59</f>
        <v>0.68749999999999967</v>
      </c>
      <c r="EZ59" s="34"/>
      <c r="FA59" s="35"/>
      <c r="FB59" s="35"/>
      <c r="FC59" s="35"/>
      <c r="FD59" s="35"/>
      <c r="FE59" s="35"/>
      <c r="FF59" s="35"/>
      <c r="FG59" s="35"/>
      <c r="FH59" s="35"/>
      <c r="FI59" s="35"/>
      <c r="FJ59" s="36"/>
      <c r="FK59" s="37">
        <f>SUM(EZ59:FJ59)</f>
        <v>0</v>
      </c>
      <c r="FL59" s="37">
        <f>SUM(EZ59,FA59,2.3*FB59,2.3*FC59,2.3*FD59,2.3*FE59,2*FF59,2*FG59,FH59,0.4*FI59,0.2*FJ59)</f>
        <v>0</v>
      </c>
    </row>
    <row r="60" spans="1:168" ht="13.5" customHeight="1">
      <c r="A60" s="42">
        <f>A59+"00:15"</f>
        <v>0.6979166666666663</v>
      </c>
      <c r="B60" s="43"/>
      <c r="C60" s="44"/>
      <c r="D60" s="44"/>
      <c r="E60" s="44"/>
      <c r="F60" s="44"/>
      <c r="G60" s="44"/>
      <c r="H60" s="44"/>
      <c r="I60" s="44"/>
      <c r="J60" s="44"/>
      <c r="K60" s="44"/>
      <c r="L60" s="45"/>
      <c r="M60" s="46">
        <f>SUM(B60:L60)</f>
        <v>0</v>
      </c>
      <c r="N60" s="46">
        <f>SUM(B60,C60,2.3*D60,2.3*E60,2.3*F60,2.3*G60,2*H60,2*I60,J60,0.4*K60,0.2*L60)</f>
        <v>0</v>
      </c>
      <c r="O60" s="47">
        <f>$A60</f>
        <v>0.6979166666666663</v>
      </c>
      <c r="P60" s="43"/>
      <c r="Q60" s="44"/>
      <c r="R60" s="44"/>
      <c r="S60" s="44"/>
      <c r="T60" s="44"/>
      <c r="U60" s="44"/>
      <c r="V60" s="44"/>
      <c r="W60" s="44"/>
      <c r="X60" s="44"/>
      <c r="Y60" s="44"/>
      <c r="Z60" s="45"/>
      <c r="AA60" s="46">
        <f>SUM(P60:Z60)</f>
        <v>0</v>
      </c>
      <c r="AB60" s="46">
        <f>SUM(P60,Q60,2.3*R60,2.3*S60,2.3*T60,2.3*U60,2*V60,2*W60,X60,0.4*Y60,0.2*Z60)</f>
        <v>0</v>
      </c>
      <c r="AC60" s="47">
        <f>$A60</f>
        <v>0.6979166666666663</v>
      </c>
      <c r="AD60" s="43"/>
      <c r="AE60" s="44"/>
      <c r="AF60" s="44"/>
      <c r="AG60" s="44"/>
      <c r="AH60" s="44"/>
      <c r="AI60" s="44"/>
      <c r="AJ60" s="44"/>
      <c r="AK60" s="44"/>
      <c r="AL60" s="44"/>
      <c r="AM60" s="44"/>
      <c r="AN60" s="45"/>
      <c r="AO60" s="46">
        <f>SUM(AD60:AN60)</f>
        <v>0</v>
      </c>
      <c r="AP60" s="46">
        <f>SUM(AD60,AE60,2.3*AF60,2.3*AG60,2.3*AH60,2.3*AI60,2*AJ60,2*AK60,AL60,0.4*AM60,0.2*AN60)</f>
        <v>0</v>
      </c>
      <c r="AQ60" s="47">
        <f>$A60</f>
        <v>0.6979166666666663</v>
      </c>
      <c r="AR60" s="48">
        <v>0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50">
        <v>0</v>
      </c>
      <c r="BC60" s="51">
        <f>SUM(AR60:BB60)</f>
        <v>0</v>
      </c>
      <c r="BD60" s="51">
        <f>SUM(AR60,AS60,2.3*AT60,2.3*AU60,2.3*AV60,2.3*AW60,2*AX60,2*AY60,AZ60,0.4*BA60,0.2*BB60)</f>
        <v>0</v>
      </c>
      <c r="BE60" s="47">
        <f>$A60</f>
        <v>0.6979166666666663</v>
      </c>
      <c r="BF60" s="48">
        <v>39</v>
      </c>
      <c r="BG60" s="49">
        <v>8</v>
      </c>
      <c r="BH60" s="49">
        <v>3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2</v>
      </c>
      <c r="BO60" s="49">
        <v>1</v>
      </c>
      <c r="BP60" s="50">
        <v>0</v>
      </c>
      <c r="BQ60" s="51">
        <f>SUM(BF60:BP60)</f>
        <v>53</v>
      </c>
      <c r="BR60" s="51">
        <f>SUM(BF60,BG60,2.3*BH60,2.3*BI60,2.3*BJ60,2.3*BK60,2*BL60,2*BM60,BN60,0.4*BO60,0.2*BP60)</f>
        <v>56.3</v>
      </c>
      <c r="BS60" s="47">
        <f>$A60</f>
        <v>0.6979166666666663</v>
      </c>
      <c r="BT60" s="43"/>
      <c r="BU60" s="44"/>
      <c r="BV60" s="44"/>
      <c r="BW60" s="44"/>
      <c r="BX60" s="44"/>
      <c r="BY60" s="44"/>
      <c r="BZ60" s="44"/>
      <c r="CA60" s="44"/>
      <c r="CB60" s="44"/>
      <c r="CC60" s="44"/>
      <c r="CD60" s="45"/>
      <c r="CE60" s="46">
        <f>SUM(BT60:CD60)</f>
        <v>0</v>
      </c>
      <c r="CF60" s="46">
        <f>SUM(BT60,BU60,2.3*BV60,2.3*BW60,2.3*BX60,2.3*BY60,2*BZ60,2*CA60,CB60,0.4*CC60,0.2*CD60)</f>
        <v>0</v>
      </c>
      <c r="CG60" s="47">
        <f>$A60</f>
        <v>0.6979166666666663</v>
      </c>
      <c r="CH60" s="48">
        <v>9</v>
      </c>
      <c r="CI60" s="49">
        <v>2</v>
      </c>
      <c r="CJ60" s="49">
        <v>0</v>
      </c>
      <c r="CK60" s="49">
        <v>0</v>
      </c>
      <c r="CL60" s="49">
        <v>0</v>
      </c>
      <c r="CM60" s="49">
        <v>0</v>
      </c>
      <c r="CN60" s="49">
        <v>0</v>
      </c>
      <c r="CO60" s="49">
        <v>0</v>
      </c>
      <c r="CP60" s="49">
        <v>2</v>
      </c>
      <c r="CQ60" s="49">
        <v>0</v>
      </c>
      <c r="CR60" s="50">
        <v>1</v>
      </c>
      <c r="CS60" s="51">
        <f>SUM(CH60:CR60)</f>
        <v>14</v>
      </c>
      <c r="CT60" s="51">
        <f>SUM(CH60,CI60,2.3*CJ60,2.3*CK60,2.3*CL60,2.3*CM60,2*CN60,2*CO60,CP60,0.4*CQ60,0.2*CR60)</f>
        <v>13.2</v>
      </c>
      <c r="CU60" s="47">
        <f>$A60</f>
        <v>0.6979166666666663</v>
      </c>
      <c r="CV60" s="48">
        <v>49</v>
      </c>
      <c r="CW60" s="49">
        <v>4</v>
      </c>
      <c r="CX60" s="49">
        <v>1</v>
      </c>
      <c r="CY60" s="49">
        <v>0</v>
      </c>
      <c r="CZ60" s="49">
        <v>0</v>
      </c>
      <c r="DA60" s="49">
        <v>0</v>
      </c>
      <c r="DB60" s="49">
        <v>0</v>
      </c>
      <c r="DC60" s="49">
        <v>0</v>
      </c>
      <c r="DD60" s="49">
        <v>1</v>
      </c>
      <c r="DE60" s="49">
        <v>0</v>
      </c>
      <c r="DF60" s="50">
        <v>5</v>
      </c>
      <c r="DG60" s="51">
        <f>SUM(CV60:DF60)</f>
        <v>60</v>
      </c>
      <c r="DH60" s="51">
        <f>SUM(CV60,CW60,2.3*CX60,2.3*CY60,2.3*CZ60,2.3*DA60,2*DB60,2*DC60,DD60,0.4*DE60,0.2*DF60)</f>
        <v>57.3</v>
      </c>
      <c r="DI60" s="47">
        <f>$A60</f>
        <v>0.6979166666666663</v>
      </c>
      <c r="DJ60" s="43">
        <v>0</v>
      </c>
      <c r="DK60" s="44">
        <v>0</v>
      </c>
      <c r="DL60" s="44">
        <v>0</v>
      </c>
      <c r="DM60" s="44">
        <v>0</v>
      </c>
      <c r="DN60" s="44">
        <v>0</v>
      </c>
      <c r="DO60" s="44">
        <v>0</v>
      </c>
      <c r="DP60" s="44">
        <v>0</v>
      </c>
      <c r="DQ60" s="44">
        <v>0</v>
      </c>
      <c r="DR60" s="44">
        <v>0</v>
      </c>
      <c r="DS60" s="44">
        <v>0</v>
      </c>
      <c r="DT60" s="45">
        <v>1</v>
      </c>
      <c r="DU60" s="46">
        <f>SUM(DJ60:DT60)</f>
        <v>1</v>
      </c>
      <c r="DV60" s="46">
        <f>SUM(DJ60,DK60,2.3*DL60,2.3*DM60,2.3*DN60,2.3*DO60,2*DP60,2*DQ60,DR60,0.4*DS60,0.2*DT60)</f>
        <v>0.2</v>
      </c>
      <c r="DW60" s="47">
        <f>$A60</f>
        <v>0.6979166666666663</v>
      </c>
      <c r="DX60" s="43"/>
      <c r="DY60" s="44"/>
      <c r="DZ60" s="44"/>
      <c r="EA60" s="44"/>
      <c r="EB60" s="44"/>
      <c r="EC60" s="44"/>
      <c r="ED60" s="44"/>
      <c r="EE60" s="44"/>
      <c r="EF60" s="44"/>
      <c r="EG60" s="44"/>
      <c r="EH60" s="45"/>
      <c r="EI60" s="46">
        <f>SUM(DX60:EH60)</f>
        <v>0</v>
      </c>
      <c r="EJ60" s="46">
        <f>SUM(DX60,DY60,2.3*DZ60,2.3*EA60,2.3*EB60,2.3*EC60,2*ED60,2*EE60,EF60,0.4*EG60,0.2*EH60)</f>
        <v>0</v>
      </c>
      <c r="EK60" s="47">
        <f>$A60</f>
        <v>0.6979166666666663</v>
      </c>
      <c r="EL60" s="43"/>
      <c r="EM60" s="44"/>
      <c r="EN60" s="44"/>
      <c r="EO60" s="44"/>
      <c r="EP60" s="44"/>
      <c r="EQ60" s="44"/>
      <c r="ER60" s="44"/>
      <c r="ES60" s="44"/>
      <c r="ET60" s="44"/>
      <c r="EU60" s="44"/>
      <c r="EV60" s="45"/>
      <c r="EW60" s="46">
        <f>SUM(EL60:EV60)</f>
        <v>0</v>
      </c>
      <c r="EX60" s="46">
        <f>SUM(EL60,EM60,2.3*EN60,2.3*EO60,2.3*EP60,2.3*EQ60,2*ER60,2*ES60,ET60,0.4*EU60,0.2*EV60)</f>
        <v>0</v>
      </c>
      <c r="EY60" s="47">
        <f>$A60</f>
        <v>0.6979166666666663</v>
      </c>
      <c r="EZ60" s="43"/>
      <c r="FA60" s="44"/>
      <c r="FB60" s="44"/>
      <c r="FC60" s="44"/>
      <c r="FD60" s="44"/>
      <c r="FE60" s="44"/>
      <c r="FF60" s="44"/>
      <c r="FG60" s="44"/>
      <c r="FH60" s="44"/>
      <c r="FI60" s="44"/>
      <c r="FJ60" s="45"/>
      <c r="FK60" s="46">
        <f>SUM(EZ60:FJ60)</f>
        <v>0</v>
      </c>
      <c r="FL60" s="46">
        <f>SUM(EZ60,FA60,2.3*FB60,2.3*FC60,2.3*FD60,2.3*FE60,2*FF60,2*FG60,FH60,0.4*FI60,0.2*FJ60)</f>
        <v>0</v>
      </c>
    </row>
    <row r="61" spans="1:168" s="61" customFormat="1" ht="12" customHeight="1">
      <c r="A61" s="52" t="s">
        <v>20</v>
      </c>
      <c r="B61" s="53">
        <f t="shared" ref="B61:N61" si="144">SUM(B57:B60)</f>
        <v>0</v>
      </c>
      <c r="C61" s="54">
        <f t="shared" si="144"/>
        <v>0</v>
      </c>
      <c r="D61" s="54">
        <f t="shared" si="144"/>
        <v>0</v>
      </c>
      <c r="E61" s="54">
        <f t="shared" si="144"/>
        <v>0</v>
      </c>
      <c r="F61" s="54">
        <f t="shared" si="144"/>
        <v>0</v>
      </c>
      <c r="G61" s="54">
        <f t="shared" si="144"/>
        <v>0</v>
      </c>
      <c r="H61" s="54">
        <f t="shared" si="144"/>
        <v>0</v>
      </c>
      <c r="I61" s="54">
        <f t="shared" si="144"/>
        <v>0</v>
      </c>
      <c r="J61" s="54">
        <f t="shared" si="144"/>
        <v>0</v>
      </c>
      <c r="K61" s="54">
        <f t="shared" si="144"/>
        <v>0</v>
      </c>
      <c r="L61" s="55">
        <f t="shared" si="144"/>
        <v>0</v>
      </c>
      <c r="M61" s="56">
        <f t="shared" si="144"/>
        <v>0</v>
      </c>
      <c r="N61" s="56">
        <f t="shared" si="144"/>
        <v>0</v>
      </c>
      <c r="O61" s="52" t="s">
        <v>20</v>
      </c>
      <c r="P61" s="53">
        <f t="shared" ref="P61:AB61" si="145">SUM(P57:P60)</f>
        <v>0</v>
      </c>
      <c r="Q61" s="54">
        <f t="shared" si="145"/>
        <v>0</v>
      </c>
      <c r="R61" s="54">
        <f t="shared" si="145"/>
        <v>0</v>
      </c>
      <c r="S61" s="54">
        <f t="shared" si="145"/>
        <v>0</v>
      </c>
      <c r="T61" s="54">
        <f t="shared" si="145"/>
        <v>0</v>
      </c>
      <c r="U61" s="54">
        <f t="shared" si="145"/>
        <v>0</v>
      </c>
      <c r="V61" s="54">
        <f t="shared" si="145"/>
        <v>0</v>
      </c>
      <c r="W61" s="54">
        <f t="shared" si="145"/>
        <v>0</v>
      </c>
      <c r="X61" s="54">
        <f t="shared" si="145"/>
        <v>0</v>
      </c>
      <c r="Y61" s="54">
        <f t="shared" si="145"/>
        <v>0</v>
      </c>
      <c r="Z61" s="55">
        <f t="shared" si="145"/>
        <v>0</v>
      </c>
      <c r="AA61" s="56">
        <f t="shared" si="145"/>
        <v>0</v>
      </c>
      <c r="AB61" s="56">
        <f t="shared" si="145"/>
        <v>0</v>
      </c>
      <c r="AC61" s="52" t="s">
        <v>20</v>
      </c>
      <c r="AD61" s="53">
        <f t="shared" ref="AD61:AP61" si="146">SUM(AD57:AD60)</f>
        <v>0</v>
      </c>
      <c r="AE61" s="54">
        <f t="shared" si="146"/>
        <v>0</v>
      </c>
      <c r="AF61" s="54">
        <f t="shared" si="146"/>
        <v>0</v>
      </c>
      <c r="AG61" s="54">
        <f t="shared" si="146"/>
        <v>0</v>
      </c>
      <c r="AH61" s="54">
        <f t="shared" si="146"/>
        <v>0</v>
      </c>
      <c r="AI61" s="54">
        <f t="shared" si="146"/>
        <v>0</v>
      </c>
      <c r="AJ61" s="54">
        <f t="shared" si="146"/>
        <v>0</v>
      </c>
      <c r="AK61" s="54">
        <f t="shared" si="146"/>
        <v>0</v>
      </c>
      <c r="AL61" s="54">
        <f t="shared" si="146"/>
        <v>0</v>
      </c>
      <c r="AM61" s="54">
        <f t="shared" si="146"/>
        <v>0</v>
      </c>
      <c r="AN61" s="55">
        <f t="shared" si="146"/>
        <v>0</v>
      </c>
      <c r="AO61" s="56">
        <f t="shared" si="146"/>
        <v>0</v>
      </c>
      <c r="AP61" s="56">
        <f t="shared" si="146"/>
        <v>0</v>
      </c>
      <c r="AQ61" s="52" t="s">
        <v>20</v>
      </c>
      <c r="AR61" s="57">
        <f t="shared" ref="AR61:BD61" si="147">SUM(AR57:AR60)</f>
        <v>1</v>
      </c>
      <c r="AS61" s="58">
        <f t="shared" si="147"/>
        <v>0</v>
      </c>
      <c r="AT61" s="58">
        <f t="shared" si="147"/>
        <v>0</v>
      </c>
      <c r="AU61" s="58">
        <f t="shared" si="147"/>
        <v>0</v>
      </c>
      <c r="AV61" s="58">
        <f t="shared" si="147"/>
        <v>0</v>
      </c>
      <c r="AW61" s="58">
        <f t="shared" si="147"/>
        <v>0</v>
      </c>
      <c r="AX61" s="58">
        <f t="shared" si="147"/>
        <v>0</v>
      </c>
      <c r="AY61" s="58">
        <f t="shared" si="147"/>
        <v>0</v>
      </c>
      <c r="AZ61" s="58">
        <f t="shared" si="147"/>
        <v>0</v>
      </c>
      <c r="BA61" s="58">
        <f t="shared" si="147"/>
        <v>0</v>
      </c>
      <c r="BB61" s="59">
        <f t="shared" si="147"/>
        <v>0</v>
      </c>
      <c r="BC61" s="60">
        <f t="shared" si="147"/>
        <v>1</v>
      </c>
      <c r="BD61" s="60">
        <f t="shared" si="147"/>
        <v>1</v>
      </c>
      <c r="BE61" s="52" t="s">
        <v>20</v>
      </c>
      <c r="BF61" s="57">
        <f t="shared" ref="BF61:BR61" si="148">SUM(BF57:BF60)</f>
        <v>196</v>
      </c>
      <c r="BG61" s="58">
        <f t="shared" si="148"/>
        <v>16</v>
      </c>
      <c r="BH61" s="58">
        <f t="shared" si="148"/>
        <v>9</v>
      </c>
      <c r="BI61" s="58">
        <f t="shared" si="148"/>
        <v>0</v>
      </c>
      <c r="BJ61" s="58">
        <f t="shared" si="148"/>
        <v>2</v>
      </c>
      <c r="BK61" s="58">
        <f t="shared" si="148"/>
        <v>0</v>
      </c>
      <c r="BL61" s="58">
        <f t="shared" si="148"/>
        <v>0</v>
      </c>
      <c r="BM61" s="58">
        <f t="shared" si="148"/>
        <v>0</v>
      </c>
      <c r="BN61" s="58">
        <f t="shared" si="148"/>
        <v>7</v>
      </c>
      <c r="BO61" s="58">
        <f t="shared" si="148"/>
        <v>4</v>
      </c>
      <c r="BP61" s="59">
        <f t="shared" si="148"/>
        <v>1</v>
      </c>
      <c r="BQ61" s="60">
        <f t="shared" si="148"/>
        <v>235</v>
      </c>
      <c r="BR61" s="60">
        <f t="shared" si="148"/>
        <v>246.10000000000002</v>
      </c>
      <c r="BS61" s="52" t="s">
        <v>20</v>
      </c>
      <c r="BT61" s="53">
        <f t="shared" ref="BT61:CF61" si="149">SUM(BT57:BT60)</f>
        <v>0</v>
      </c>
      <c r="BU61" s="54">
        <f t="shared" si="149"/>
        <v>0</v>
      </c>
      <c r="BV61" s="54">
        <f t="shared" si="149"/>
        <v>0</v>
      </c>
      <c r="BW61" s="54">
        <f t="shared" si="149"/>
        <v>0</v>
      </c>
      <c r="BX61" s="54">
        <f t="shared" si="149"/>
        <v>0</v>
      </c>
      <c r="BY61" s="54">
        <f t="shared" si="149"/>
        <v>0</v>
      </c>
      <c r="BZ61" s="54">
        <f t="shared" si="149"/>
        <v>0</v>
      </c>
      <c r="CA61" s="54">
        <f t="shared" si="149"/>
        <v>0</v>
      </c>
      <c r="CB61" s="54">
        <f t="shared" si="149"/>
        <v>0</v>
      </c>
      <c r="CC61" s="54">
        <f t="shared" si="149"/>
        <v>0</v>
      </c>
      <c r="CD61" s="55">
        <f t="shared" si="149"/>
        <v>0</v>
      </c>
      <c r="CE61" s="56">
        <f t="shared" si="149"/>
        <v>0</v>
      </c>
      <c r="CF61" s="56">
        <f t="shared" si="149"/>
        <v>0</v>
      </c>
      <c r="CG61" s="52" t="s">
        <v>20</v>
      </c>
      <c r="CH61" s="57">
        <f t="shared" ref="CH61:CT61" si="150">SUM(CH57:CH60)</f>
        <v>58</v>
      </c>
      <c r="CI61" s="58">
        <f t="shared" si="150"/>
        <v>3</v>
      </c>
      <c r="CJ61" s="58">
        <f t="shared" si="150"/>
        <v>2</v>
      </c>
      <c r="CK61" s="58">
        <f t="shared" si="150"/>
        <v>0</v>
      </c>
      <c r="CL61" s="58">
        <f t="shared" si="150"/>
        <v>1</v>
      </c>
      <c r="CM61" s="58">
        <f t="shared" si="150"/>
        <v>0</v>
      </c>
      <c r="CN61" s="58">
        <f t="shared" si="150"/>
        <v>0</v>
      </c>
      <c r="CO61" s="58">
        <f t="shared" si="150"/>
        <v>0</v>
      </c>
      <c r="CP61" s="58">
        <f t="shared" si="150"/>
        <v>4</v>
      </c>
      <c r="CQ61" s="58">
        <f t="shared" si="150"/>
        <v>0</v>
      </c>
      <c r="CR61" s="59">
        <f t="shared" si="150"/>
        <v>3</v>
      </c>
      <c r="CS61" s="60">
        <f t="shared" si="150"/>
        <v>71</v>
      </c>
      <c r="CT61" s="60">
        <f t="shared" si="150"/>
        <v>72.5</v>
      </c>
      <c r="CU61" s="52" t="s">
        <v>20</v>
      </c>
      <c r="CV61" s="57">
        <f t="shared" ref="CV61:DH61" si="151">SUM(CV57:CV60)</f>
        <v>196</v>
      </c>
      <c r="CW61" s="58">
        <f t="shared" si="151"/>
        <v>25</v>
      </c>
      <c r="CX61" s="58">
        <f t="shared" si="151"/>
        <v>2</v>
      </c>
      <c r="CY61" s="58">
        <f t="shared" si="151"/>
        <v>0</v>
      </c>
      <c r="CZ61" s="58">
        <f t="shared" si="151"/>
        <v>0</v>
      </c>
      <c r="DA61" s="58">
        <f t="shared" si="151"/>
        <v>0</v>
      </c>
      <c r="DB61" s="58">
        <f t="shared" si="151"/>
        <v>0</v>
      </c>
      <c r="DC61" s="58">
        <f t="shared" si="151"/>
        <v>1</v>
      </c>
      <c r="DD61" s="58">
        <f t="shared" si="151"/>
        <v>8</v>
      </c>
      <c r="DE61" s="58">
        <f t="shared" si="151"/>
        <v>6</v>
      </c>
      <c r="DF61" s="59">
        <f t="shared" si="151"/>
        <v>12</v>
      </c>
      <c r="DG61" s="60">
        <f t="shared" si="151"/>
        <v>250</v>
      </c>
      <c r="DH61" s="60">
        <f t="shared" si="151"/>
        <v>240.40000000000003</v>
      </c>
      <c r="DI61" s="52" t="s">
        <v>20</v>
      </c>
      <c r="DJ61" s="53">
        <f t="shared" ref="DJ61:DV61" si="152">SUM(DJ57:DJ60)</f>
        <v>2</v>
      </c>
      <c r="DK61" s="54">
        <f t="shared" si="152"/>
        <v>0</v>
      </c>
      <c r="DL61" s="54">
        <f t="shared" si="152"/>
        <v>0</v>
      </c>
      <c r="DM61" s="54">
        <f t="shared" si="152"/>
        <v>0</v>
      </c>
      <c r="DN61" s="54">
        <f t="shared" si="152"/>
        <v>0</v>
      </c>
      <c r="DO61" s="54">
        <f t="shared" si="152"/>
        <v>0</v>
      </c>
      <c r="DP61" s="54">
        <f t="shared" si="152"/>
        <v>0</v>
      </c>
      <c r="DQ61" s="54">
        <f t="shared" si="152"/>
        <v>0</v>
      </c>
      <c r="DR61" s="54">
        <f t="shared" si="152"/>
        <v>0</v>
      </c>
      <c r="DS61" s="54">
        <f t="shared" si="152"/>
        <v>0</v>
      </c>
      <c r="DT61" s="55">
        <f t="shared" si="152"/>
        <v>2</v>
      </c>
      <c r="DU61" s="56">
        <f t="shared" si="152"/>
        <v>4</v>
      </c>
      <c r="DV61" s="56">
        <f t="shared" si="152"/>
        <v>2.4000000000000004</v>
      </c>
      <c r="DW61" s="52" t="s">
        <v>20</v>
      </c>
      <c r="DX61" s="53">
        <f t="shared" ref="DX61:EJ61" si="153">SUM(DX57:DX60)</f>
        <v>0</v>
      </c>
      <c r="DY61" s="54">
        <f t="shared" si="153"/>
        <v>0</v>
      </c>
      <c r="DZ61" s="54">
        <f t="shared" si="153"/>
        <v>0</v>
      </c>
      <c r="EA61" s="54">
        <f t="shared" si="153"/>
        <v>0</v>
      </c>
      <c r="EB61" s="54">
        <f t="shared" si="153"/>
        <v>0</v>
      </c>
      <c r="EC61" s="54">
        <f t="shared" si="153"/>
        <v>0</v>
      </c>
      <c r="ED61" s="54">
        <f t="shared" si="153"/>
        <v>0</v>
      </c>
      <c r="EE61" s="54">
        <f t="shared" si="153"/>
        <v>0</v>
      </c>
      <c r="EF61" s="54">
        <f t="shared" si="153"/>
        <v>0</v>
      </c>
      <c r="EG61" s="54">
        <f t="shared" si="153"/>
        <v>0</v>
      </c>
      <c r="EH61" s="55">
        <f t="shared" si="153"/>
        <v>0</v>
      </c>
      <c r="EI61" s="56">
        <f t="shared" si="153"/>
        <v>0</v>
      </c>
      <c r="EJ61" s="56">
        <f t="shared" si="153"/>
        <v>0</v>
      </c>
      <c r="EK61" s="52" t="s">
        <v>20</v>
      </c>
      <c r="EL61" s="53">
        <f t="shared" ref="EL61:EX61" si="154">SUM(EL57:EL60)</f>
        <v>0</v>
      </c>
      <c r="EM61" s="54">
        <f t="shared" si="154"/>
        <v>0</v>
      </c>
      <c r="EN61" s="54">
        <f t="shared" si="154"/>
        <v>0</v>
      </c>
      <c r="EO61" s="54">
        <f t="shared" si="154"/>
        <v>0</v>
      </c>
      <c r="EP61" s="54">
        <f t="shared" si="154"/>
        <v>0</v>
      </c>
      <c r="EQ61" s="54">
        <f t="shared" si="154"/>
        <v>0</v>
      </c>
      <c r="ER61" s="54">
        <f t="shared" si="154"/>
        <v>0</v>
      </c>
      <c r="ES61" s="54">
        <f t="shared" si="154"/>
        <v>0</v>
      </c>
      <c r="ET61" s="54">
        <f t="shared" si="154"/>
        <v>0</v>
      </c>
      <c r="EU61" s="54">
        <f t="shared" si="154"/>
        <v>0</v>
      </c>
      <c r="EV61" s="55">
        <f t="shared" si="154"/>
        <v>0</v>
      </c>
      <c r="EW61" s="56">
        <f t="shared" si="154"/>
        <v>0</v>
      </c>
      <c r="EX61" s="56">
        <f t="shared" si="154"/>
        <v>0</v>
      </c>
      <c r="EY61" s="52" t="s">
        <v>20</v>
      </c>
      <c r="EZ61" s="53">
        <f t="shared" ref="EZ61:FL61" si="155">SUM(EZ57:EZ60)</f>
        <v>0</v>
      </c>
      <c r="FA61" s="54">
        <f t="shared" si="155"/>
        <v>0</v>
      </c>
      <c r="FB61" s="54">
        <f t="shared" si="155"/>
        <v>0</v>
      </c>
      <c r="FC61" s="54">
        <f t="shared" si="155"/>
        <v>0</v>
      </c>
      <c r="FD61" s="54">
        <f t="shared" si="155"/>
        <v>0</v>
      </c>
      <c r="FE61" s="54">
        <f t="shared" si="155"/>
        <v>0</v>
      </c>
      <c r="FF61" s="54">
        <f t="shared" si="155"/>
        <v>0</v>
      </c>
      <c r="FG61" s="54">
        <f t="shared" si="155"/>
        <v>0</v>
      </c>
      <c r="FH61" s="54">
        <f t="shared" si="155"/>
        <v>0</v>
      </c>
      <c r="FI61" s="54">
        <f t="shared" si="155"/>
        <v>0</v>
      </c>
      <c r="FJ61" s="55">
        <f t="shared" si="155"/>
        <v>0</v>
      </c>
      <c r="FK61" s="56">
        <f t="shared" si="155"/>
        <v>0</v>
      </c>
      <c r="FL61" s="56">
        <f t="shared" si="155"/>
        <v>0</v>
      </c>
    </row>
    <row r="62" spans="1:168" ht="13.5" customHeight="1">
      <c r="A62" s="27">
        <f>A60+"00:15"</f>
        <v>0.70833333333333293</v>
      </c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6">
        <f>SUM(B62:L62)</f>
        <v>0</v>
      </c>
      <c r="N62" s="26">
        <f>SUM(B62,C62,2.3*D62,2.3*E62,2.3*F62,2.3*G62,2*H62,2*I62,J62,0.4*K62,0.2*L62)</f>
        <v>0</v>
      </c>
      <c r="O62" s="27">
        <f>$A62</f>
        <v>0.70833333333333293</v>
      </c>
      <c r="P62" s="23"/>
      <c r="Q62" s="24"/>
      <c r="R62" s="24"/>
      <c r="S62" s="24"/>
      <c r="T62" s="24"/>
      <c r="U62" s="24"/>
      <c r="V62" s="24"/>
      <c r="W62" s="24"/>
      <c r="X62" s="24"/>
      <c r="Y62" s="24"/>
      <c r="Z62" s="25"/>
      <c r="AA62" s="26">
        <f>SUM(P62:Z62)</f>
        <v>0</v>
      </c>
      <c r="AB62" s="26">
        <f>SUM(P62,Q62,2.3*R62,2.3*S62,2.3*T62,2.3*U62,2*V62,2*W62,X62,0.4*Y62,0.2*Z62)</f>
        <v>0</v>
      </c>
      <c r="AC62" s="27">
        <f>$A62</f>
        <v>0.70833333333333293</v>
      </c>
      <c r="AD62" s="23"/>
      <c r="AE62" s="24"/>
      <c r="AF62" s="24"/>
      <c r="AG62" s="24"/>
      <c r="AH62" s="24"/>
      <c r="AI62" s="24"/>
      <c r="AJ62" s="24"/>
      <c r="AK62" s="24"/>
      <c r="AL62" s="24"/>
      <c r="AM62" s="24"/>
      <c r="AN62" s="25"/>
      <c r="AO62" s="26">
        <f>SUM(AD62:AN62)</f>
        <v>0</v>
      </c>
      <c r="AP62" s="26">
        <f>SUM(AD62,AE62,2.3*AF62,2.3*AG62,2.3*AH62,2.3*AI62,2*AJ62,2*AK62,AL62,0.4*AM62,0.2*AN62)</f>
        <v>0</v>
      </c>
      <c r="AQ62" s="27">
        <f>$A62</f>
        <v>0.70833333333333293</v>
      </c>
      <c r="AR62" s="28">
        <v>1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30">
        <v>0</v>
      </c>
      <c r="BC62" s="31">
        <f>SUM(AR62:BB62)</f>
        <v>1</v>
      </c>
      <c r="BD62" s="31">
        <f>SUM(AR62,AS62,2.3*AT62,2.3*AU62,2.3*AV62,2.3*AW62,2*AX62,2*AY62,AZ62,0.4*BA62,0.2*BB62)</f>
        <v>1</v>
      </c>
      <c r="BE62" s="27">
        <f>$A62</f>
        <v>0.70833333333333293</v>
      </c>
      <c r="BF62" s="28">
        <v>54</v>
      </c>
      <c r="BG62" s="29">
        <v>5</v>
      </c>
      <c r="BH62" s="29">
        <v>1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1</v>
      </c>
      <c r="BP62" s="30">
        <v>1</v>
      </c>
      <c r="BQ62" s="31">
        <f>SUM(BF62:BP62)</f>
        <v>62</v>
      </c>
      <c r="BR62" s="31">
        <f>SUM(BF62,BG62,2.3*BH62,2.3*BI62,2.3*BJ62,2.3*BK62,2*BL62,2*BM62,BN62,0.4*BO62,0.2*BP62)</f>
        <v>61.9</v>
      </c>
      <c r="BS62" s="27">
        <f>$A62</f>
        <v>0.70833333333333293</v>
      </c>
      <c r="BT62" s="23"/>
      <c r="BU62" s="24"/>
      <c r="BV62" s="24"/>
      <c r="BW62" s="24"/>
      <c r="BX62" s="24"/>
      <c r="BY62" s="24"/>
      <c r="BZ62" s="24"/>
      <c r="CA62" s="24"/>
      <c r="CB62" s="24"/>
      <c r="CC62" s="24"/>
      <c r="CD62" s="25"/>
      <c r="CE62" s="26">
        <f>SUM(BT62:CD62)</f>
        <v>0</v>
      </c>
      <c r="CF62" s="26">
        <f>SUM(BT62,BU62,2.3*BV62,2.3*BW62,2.3*BX62,2.3*BY62,2*BZ62,2*CA62,CB62,0.4*CC62,0.2*CD62)</f>
        <v>0</v>
      </c>
      <c r="CG62" s="27">
        <f>$A62</f>
        <v>0.70833333333333293</v>
      </c>
      <c r="CH62" s="28">
        <v>15</v>
      </c>
      <c r="CI62" s="29">
        <v>2</v>
      </c>
      <c r="CJ62" s="29">
        <v>0</v>
      </c>
      <c r="CK62" s="29">
        <v>0</v>
      </c>
      <c r="CL62" s="29">
        <v>0</v>
      </c>
      <c r="CM62" s="29">
        <v>0</v>
      </c>
      <c r="CN62" s="29">
        <v>0</v>
      </c>
      <c r="CO62" s="29">
        <v>0</v>
      </c>
      <c r="CP62" s="29">
        <v>0</v>
      </c>
      <c r="CQ62" s="29">
        <v>0</v>
      </c>
      <c r="CR62" s="30">
        <v>0</v>
      </c>
      <c r="CS62" s="31">
        <f>SUM(CH62:CR62)</f>
        <v>17</v>
      </c>
      <c r="CT62" s="31">
        <f>SUM(CH62,CI62,2.3*CJ62,2.3*CK62,2.3*CL62,2.3*CM62,2*CN62,2*CO62,CP62,0.4*CQ62,0.2*CR62)</f>
        <v>17</v>
      </c>
      <c r="CU62" s="27">
        <f>$A62</f>
        <v>0.70833333333333293</v>
      </c>
      <c r="CV62" s="28">
        <v>47</v>
      </c>
      <c r="CW62" s="29">
        <v>4</v>
      </c>
      <c r="CX62" s="29">
        <v>0</v>
      </c>
      <c r="CY62" s="29">
        <v>0</v>
      </c>
      <c r="CZ62" s="29">
        <v>0</v>
      </c>
      <c r="DA62" s="29">
        <v>0</v>
      </c>
      <c r="DB62" s="29">
        <v>0</v>
      </c>
      <c r="DC62" s="29">
        <v>0</v>
      </c>
      <c r="DD62" s="29">
        <v>1</v>
      </c>
      <c r="DE62" s="29">
        <v>1</v>
      </c>
      <c r="DF62" s="30">
        <v>5</v>
      </c>
      <c r="DG62" s="31">
        <f>SUM(CV62:DF62)</f>
        <v>58</v>
      </c>
      <c r="DH62" s="31">
        <f>SUM(CV62,CW62,2.3*CX62,2.3*CY62,2.3*CZ62,2.3*DA62,2*DB62,2*DC62,DD62,0.4*DE62,0.2*DF62)</f>
        <v>53.4</v>
      </c>
      <c r="DI62" s="27">
        <f>$A62</f>
        <v>0.70833333333333293</v>
      </c>
      <c r="DJ62" s="23">
        <v>0</v>
      </c>
      <c r="DK62" s="24">
        <v>0</v>
      </c>
      <c r="DL62" s="24">
        <v>0</v>
      </c>
      <c r="DM62" s="24">
        <v>0</v>
      </c>
      <c r="DN62" s="24">
        <v>0</v>
      </c>
      <c r="DO62" s="24">
        <v>0</v>
      </c>
      <c r="DP62" s="24">
        <v>0</v>
      </c>
      <c r="DQ62" s="24">
        <v>0</v>
      </c>
      <c r="DR62" s="24">
        <v>0</v>
      </c>
      <c r="DS62" s="24">
        <v>2</v>
      </c>
      <c r="DT62" s="25">
        <v>0</v>
      </c>
      <c r="DU62" s="26">
        <f>SUM(DJ62:DT62)</f>
        <v>2</v>
      </c>
      <c r="DV62" s="26">
        <f>SUM(DJ62,DK62,2.3*DL62,2.3*DM62,2.3*DN62,2.3*DO62,2*DP62,2*DQ62,DR62,0.4*DS62,0.2*DT62)</f>
        <v>0.8</v>
      </c>
      <c r="DW62" s="27">
        <f>$A62</f>
        <v>0.70833333333333293</v>
      </c>
      <c r="DX62" s="23"/>
      <c r="DY62" s="24"/>
      <c r="DZ62" s="24"/>
      <c r="EA62" s="24"/>
      <c r="EB62" s="24"/>
      <c r="EC62" s="24"/>
      <c r="ED62" s="24"/>
      <c r="EE62" s="24"/>
      <c r="EF62" s="24"/>
      <c r="EG62" s="24"/>
      <c r="EH62" s="25"/>
      <c r="EI62" s="26">
        <f>SUM(DX62:EH62)</f>
        <v>0</v>
      </c>
      <c r="EJ62" s="26">
        <f>SUM(DX62,DY62,2.3*DZ62,2.3*EA62,2.3*EB62,2.3*EC62,2*ED62,2*EE62,EF62,0.4*EG62,0.2*EH62)</f>
        <v>0</v>
      </c>
      <c r="EK62" s="27">
        <f>$A62</f>
        <v>0.70833333333333293</v>
      </c>
      <c r="EL62" s="23"/>
      <c r="EM62" s="24"/>
      <c r="EN62" s="24"/>
      <c r="EO62" s="24"/>
      <c r="EP62" s="24"/>
      <c r="EQ62" s="24"/>
      <c r="ER62" s="24"/>
      <c r="ES62" s="24"/>
      <c r="ET62" s="24"/>
      <c r="EU62" s="24"/>
      <c r="EV62" s="25"/>
      <c r="EW62" s="26">
        <f>SUM(EL62:EV62)</f>
        <v>0</v>
      </c>
      <c r="EX62" s="26">
        <f>SUM(EL62,EM62,2.3*EN62,2.3*EO62,2.3*EP62,2.3*EQ62,2*ER62,2*ES62,ET62,0.4*EU62,0.2*EV62)</f>
        <v>0</v>
      </c>
      <c r="EY62" s="27">
        <f>$A62</f>
        <v>0.70833333333333293</v>
      </c>
      <c r="EZ62" s="23"/>
      <c r="FA62" s="24"/>
      <c r="FB62" s="24"/>
      <c r="FC62" s="24"/>
      <c r="FD62" s="24"/>
      <c r="FE62" s="24"/>
      <c r="FF62" s="24"/>
      <c r="FG62" s="24"/>
      <c r="FH62" s="24"/>
      <c r="FI62" s="24"/>
      <c r="FJ62" s="25"/>
      <c r="FK62" s="26">
        <f>SUM(EZ62:FJ62)</f>
        <v>0</v>
      </c>
      <c r="FL62" s="26">
        <f>SUM(EZ62,FA62,2.3*FB62,2.3*FC62,2.3*FD62,2.3*FE62,2*FF62,2*FG62,FH62,0.4*FI62,0.2*FJ62)</f>
        <v>0</v>
      </c>
    </row>
    <row r="63" spans="1:168" ht="13.5" customHeight="1">
      <c r="A63" s="33">
        <f>A62+"00:15"</f>
        <v>0.71874999999999956</v>
      </c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7">
        <f>SUM(B63:L63)</f>
        <v>0</v>
      </c>
      <c r="N63" s="37">
        <f>SUM(B63,C63,2.3*D63,2.3*E63,2.3*F63,2.3*G63,2*H63,2*I63,J63,0.4*K63,0.2*L63)</f>
        <v>0</v>
      </c>
      <c r="O63" s="27">
        <f>$A63</f>
        <v>0.71874999999999956</v>
      </c>
      <c r="P63" s="34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7">
        <f>SUM(P63:Z63)</f>
        <v>0</v>
      </c>
      <c r="AB63" s="37">
        <f>SUM(P63,Q63,2.3*R63,2.3*S63,2.3*T63,2.3*U63,2*V63,2*W63,X63,0.4*Y63,0.2*Z63)</f>
        <v>0</v>
      </c>
      <c r="AC63" s="27">
        <f>$A63</f>
        <v>0.71874999999999956</v>
      </c>
      <c r="AD63" s="34"/>
      <c r="AE63" s="35"/>
      <c r="AF63" s="35"/>
      <c r="AG63" s="35"/>
      <c r="AH63" s="35"/>
      <c r="AI63" s="35"/>
      <c r="AJ63" s="35"/>
      <c r="AK63" s="35"/>
      <c r="AL63" s="35"/>
      <c r="AM63" s="35"/>
      <c r="AN63" s="36"/>
      <c r="AO63" s="37">
        <f>SUM(AD63:AN63)</f>
        <v>0</v>
      </c>
      <c r="AP63" s="37">
        <f>SUM(AD63,AE63,2.3*AF63,2.3*AG63,2.3*AH63,2.3*AI63,2*AJ63,2*AK63,AL63,0.4*AM63,0.2*AN63)</f>
        <v>0</v>
      </c>
      <c r="AQ63" s="27">
        <f>$A63</f>
        <v>0.71874999999999956</v>
      </c>
      <c r="AR63" s="38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40">
        <v>1</v>
      </c>
      <c r="BC63" s="41">
        <f>SUM(AR63:BB63)</f>
        <v>1</v>
      </c>
      <c r="BD63" s="41">
        <f>SUM(AR63,AS63,2.3*AT63,2.3*AU63,2.3*AV63,2.3*AW63,2*AX63,2*AY63,AZ63,0.4*BA63,0.2*BB63)</f>
        <v>0.2</v>
      </c>
      <c r="BE63" s="27">
        <f>$A63</f>
        <v>0.71874999999999956</v>
      </c>
      <c r="BF63" s="38">
        <v>71</v>
      </c>
      <c r="BG63" s="39">
        <v>5</v>
      </c>
      <c r="BH63" s="39">
        <v>2</v>
      </c>
      <c r="BI63" s="39">
        <v>0</v>
      </c>
      <c r="BJ63" s="39">
        <v>0</v>
      </c>
      <c r="BK63" s="39">
        <v>0</v>
      </c>
      <c r="BL63" s="39">
        <v>0</v>
      </c>
      <c r="BM63" s="39">
        <v>0</v>
      </c>
      <c r="BN63" s="39">
        <v>0</v>
      </c>
      <c r="BO63" s="39">
        <v>2</v>
      </c>
      <c r="BP63" s="40">
        <v>5</v>
      </c>
      <c r="BQ63" s="41">
        <f>SUM(BF63:BP63)</f>
        <v>85</v>
      </c>
      <c r="BR63" s="41">
        <f>SUM(BF63,BG63,2.3*BH63,2.3*BI63,2.3*BJ63,2.3*BK63,2*BL63,2*BM63,BN63,0.4*BO63,0.2*BP63)</f>
        <v>82.399999999999991</v>
      </c>
      <c r="BS63" s="27">
        <f>$A63</f>
        <v>0.71874999999999956</v>
      </c>
      <c r="BT63" s="34"/>
      <c r="BU63" s="35"/>
      <c r="BV63" s="35"/>
      <c r="BW63" s="35"/>
      <c r="BX63" s="35"/>
      <c r="BY63" s="35"/>
      <c r="BZ63" s="35"/>
      <c r="CA63" s="35"/>
      <c r="CB63" s="35"/>
      <c r="CC63" s="35"/>
      <c r="CD63" s="36"/>
      <c r="CE63" s="37">
        <f>SUM(BT63:CD63)</f>
        <v>0</v>
      </c>
      <c r="CF63" s="37">
        <f>SUM(BT63,BU63,2.3*BV63,2.3*BW63,2.3*BX63,2.3*BY63,2*BZ63,2*CA63,CB63,0.4*CC63,0.2*CD63)</f>
        <v>0</v>
      </c>
      <c r="CG63" s="27">
        <f>$A63</f>
        <v>0.71874999999999956</v>
      </c>
      <c r="CH63" s="38">
        <v>16</v>
      </c>
      <c r="CI63" s="39">
        <v>1</v>
      </c>
      <c r="CJ63" s="39">
        <v>0</v>
      </c>
      <c r="CK63" s="39">
        <v>0</v>
      </c>
      <c r="CL63" s="39">
        <v>1</v>
      </c>
      <c r="CM63" s="39">
        <v>0</v>
      </c>
      <c r="CN63" s="39">
        <v>0</v>
      </c>
      <c r="CO63" s="39">
        <v>0</v>
      </c>
      <c r="CP63" s="39">
        <v>0</v>
      </c>
      <c r="CQ63" s="39">
        <v>0</v>
      </c>
      <c r="CR63" s="40">
        <v>3</v>
      </c>
      <c r="CS63" s="41">
        <f>SUM(CH63:CR63)</f>
        <v>21</v>
      </c>
      <c r="CT63" s="41">
        <f>SUM(CH63,CI63,2.3*CJ63,2.3*CK63,2.3*CL63,2.3*CM63,2*CN63,2*CO63,CP63,0.4*CQ63,0.2*CR63)</f>
        <v>19.900000000000002</v>
      </c>
      <c r="CU63" s="27">
        <f>$A63</f>
        <v>0.71874999999999956</v>
      </c>
      <c r="CV63" s="38">
        <v>45</v>
      </c>
      <c r="CW63" s="39">
        <v>4</v>
      </c>
      <c r="CX63" s="39">
        <v>1</v>
      </c>
      <c r="CY63" s="39">
        <v>0</v>
      </c>
      <c r="CZ63" s="39">
        <v>0</v>
      </c>
      <c r="DA63" s="39">
        <v>0</v>
      </c>
      <c r="DB63" s="39">
        <v>0</v>
      </c>
      <c r="DC63" s="39">
        <v>0</v>
      </c>
      <c r="DD63" s="39">
        <v>2</v>
      </c>
      <c r="DE63" s="39">
        <v>1</v>
      </c>
      <c r="DF63" s="40">
        <v>4</v>
      </c>
      <c r="DG63" s="41">
        <f>SUM(CV63:DF63)</f>
        <v>57</v>
      </c>
      <c r="DH63" s="41">
        <f>SUM(CV63,CW63,2.3*CX63,2.3*CY63,2.3*CZ63,2.3*DA63,2*DB63,2*DC63,DD63,0.4*DE63,0.2*DF63)</f>
        <v>54.499999999999993</v>
      </c>
      <c r="DI63" s="27">
        <f>$A63</f>
        <v>0.71874999999999956</v>
      </c>
      <c r="DJ63" s="34">
        <v>1</v>
      </c>
      <c r="DK63" s="35">
        <v>0</v>
      </c>
      <c r="DL63" s="35">
        <v>0</v>
      </c>
      <c r="DM63" s="35">
        <v>0</v>
      </c>
      <c r="DN63" s="35">
        <v>0</v>
      </c>
      <c r="DO63" s="35">
        <v>0</v>
      </c>
      <c r="DP63" s="35">
        <v>0</v>
      </c>
      <c r="DQ63" s="35">
        <v>0</v>
      </c>
      <c r="DR63" s="35">
        <v>1</v>
      </c>
      <c r="DS63" s="35">
        <v>0</v>
      </c>
      <c r="DT63" s="36">
        <v>0</v>
      </c>
      <c r="DU63" s="37">
        <f>SUM(DJ63:DT63)</f>
        <v>2</v>
      </c>
      <c r="DV63" s="37">
        <f>SUM(DJ63,DK63,2.3*DL63,2.3*DM63,2.3*DN63,2.3*DO63,2*DP63,2*DQ63,DR63,0.4*DS63,0.2*DT63)</f>
        <v>2</v>
      </c>
      <c r="DW63" s="27">
        <f>$A63</f>
        <v>0.71874999999999956</v>
      </c>
      <c r="DX63" s="34"/>
      <c r="DY63" s="35"/>
      <c r="DZ63" s="35"/>
      <c r="EA63" s="35"/>
      <c r="EB63" s="35"/>
      <c r="EC63" s="35"/>
      <c r="ED63" s="35"/>
      <c r="EE63" s="35"/>
      <c r="EF63" s="35"/>
      <c r="EG63" s="35"/>
      <c r="EH63" s="36"/>
      <c r="EI63" s="37">
        <f>SUM(DX63:EH63)</f>
        <v>0</v>
      </c>
      <c r="EJ63" s="37">
        <f>SUM(DX63,DY63,2.3*DZ63,2.3*EA63,2.3*EB63,2.3*EC63,2*ED63,2*EE63,EF63,0.4*EG63,0.2*EH63)</f>
        <v>0</v>
      </c>
      <c r="EK63" s="27">
        <f>$A63</f>
        <v>0.71874999999999956</v>
      </c>
      <c r="EL63" s="34"/>
      <c r="EM63" s="35"/>
      <c r="EN63" s="35"/>
      <c r="EO63" s="35"/>
      <c r="EP63" s="35"/>
      <c r="EQ63" s="35"/>
      <c r="ER63" s="35"/>
      <c r="ES63" s="35"/>
      <c r="ET63" s="35"/>
      <c r="EU63" s="35"/>
      <c r="EV63" s="36"/>
      <c r="EW63" s="37">
        <f>SUM(EL63:EV63)</f>
        <v>0</v>
      </c>
      <c r="EX63" s="37">
        <f>SUM(EL63,EM63,2.3*EN63,2.3*EO63,2.3*EP63,2.3*EQ63,2*ER63,2*ES63,ET63,0.4*EU63,0.2*EV63)</f>
        <v>0</v>
      </c>
      <c r="EY63" s="27">
        <f>$A63</f>
        <v>0.71874999999999956</v>
      </c>
      <c r="EZ63" s="34"/>
      <c r="FA63" s="35"/>
      <c r="FB63" s="35"/>
      <c r="FC63" s="35"/>
      <c r="FD63" s="35"/>
      <c r="FE63" s="35"/>
      <c r="FF63" s="35"/>
      <c r="FG63" s="35"/>
      <c r="FH63" s="35"/>
      <c r="FI63" s="35"/>
      <c r="FJ63" s="36"/>
      <c r="FK63" s="37">
        <f>SUM(EZ63:FJ63)</f>
        <v>0</v>
      </c>
      <c r="FL63" s="37">
        <f>SUM(EZ63,FA63,2.3*FB63,2.3*FC63,2.3*FD63,2.3*FE63,2*FF63,2*FG63,FH63,0.4*FI63,0.2*FJ63)</f>
        <v>0</v>
      </c>
    </row>
    <row r="64" spans="1:168" ht="13.5" customHeight="1">
      <c r="A64" s="33">
        <f>A63+"00:15"</f>
        <v>0.72916666666666619</v>
      </c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7">
        <f>SUM(B64:L64)</f>
        <v>0</v>
      </c>
      <c r="N64" s="37">
        <f>SUM(B64,C64,2.3*D64,2.3*E64,2.3*F64,2.3*G64,2*H64,2*I64,J64,0.4*K64,0.2*L64)</f>
        <v>0</v>
      </c>
      <c r="O64" s="27">
        <f>$A64</f>
        <v>0.72916666666666619</v>
      </c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7">
        <f>SUM(P64:Z64)</f>
        <v>0</v>
      </c>
      <c r="AB64" s="37">
        <f>SUM(P64,Q64,2.3*R64,2.3*S64,2.3*T64,2.3*U64,2*V64,2*W64,X64,0.4*Y64,0.2*Z64)</f>
        <v>0</v>
      </c>
      <c r="AC64" s="27">
        <f>$A64</f>
        <v>0.72916666666666619</v>
      </c>
      <c r="AD64" s="34"/>
      <c r="AE64" s="35"/>
      <c r="AF64" s="35"/>
      <c r="AG64" s="35"/>
      <c r="AH64" s="35"/>
      <c r="AI64" s="35"/>
      <c r="AJ64" s="35"/>
      <c r="AK64" s="35"/>
      <c r="AL64" s="35"/>
      <c r="AM64" s="35"/>
      <c r="AN64" s="36"/>
      <c r="AO64" s="37">
        <f>SUM(AD64:AN64)</f>
        <v>0</v>
      </c>
      <c r="AP64" s="37">
        <f>SUM(AD64,AE64,2.3*AF64,2.3*AG64,2.3*AH64,2.3*AI64,2*AJ64,2*AK64,AL64,0.4*AM64,0.2*AN64)</f>
        <v>0</v>
      </c>
      <c r="AQ64" s="27">
        <f>$A64</f>
        <v>0.72916666666666619</v>
      </c>
      <c r="AR64" s="38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40">
        <v>0</v>
      </c>
      <c r="BC64" s="41">
        <f>SUM(AR64:BB64)</f>
        <v>0</v>
      </c>
      <c r="BD64" s="41">
        <f>SUM(AR64,AS64,2.3*AT64,2.3*AU64,2.3*AV64,2.3*AW64,2*AX64,2*AY64,AZ64,0.4*BA64,0.2*BB64)</f>
        <v>0</v>
      </c>
      <c r="BE64" s="27">
        <f>$A64</f>
        <v>0.72916666666666619</v>
      </c>
      <c r="BF64" s="38">
        <v>77</v>
      </c>
      <c r="BG64" s="39">
        <v>5</v>
      </c>
      <c r="BH64" s="39">
        <v>3</v>
      </c>
      <c r="BI64" s="39">
        <v>1</v>
      </c>
      <c r="BJ64" s="39">
        <v>1</v>
      </c>
      <c r="BK64" s="39">
        <v>0</v>
      </c>
      <c r="BL64" s="39">
        <v>0</v>
      </c>
      <c r="BM64" s="39">
        <v>0</v>
      </c>
      <c r="BN64" s="39">
        <v>1</v>
      </c>
      <c r="BO64" s="39">
        <v>1</v>
      </c>
      <c r="BP64" s="40">
        <v>8</v>
      </c>
      <c r="BQ64" s="41">
        <f>SUM(BF64:BP64)</f>
        <v>97</v>
      </c>
      <c r="BR64" s="41">
        <f>SUM(BF64,BG64,2.3*BH64,2.3*BI64,2.3*BJ64,2.3*BK64,2*BL64,2*BM64,BN64,0.4*BO64,0.2*BP64)</f>
        <v>96.5</v>
      </c>
      <c r="BS64" s="27">
        <f>$A64</f>
        <v>0.72916666666666619</v>
      </c>
      <c r="BT64" s="34"/>
      <c r="BU64" s="35"/>
      <c r="BV64" s="35"/>
      <c r="BW64" s="35"/>
      <c r="BX64" s="35"/>
      <c r="BY64" s="35"/>
      <c r="BZ64" s="35"/>
      <c r="CA64" s="35"/>
      <c r="CB64" s="35"/>
      <c r="CC64" s="35"/>
      <c r="CD64" s="36"/>
      <c r="CE64" s="37">
        <f>SUM(BT64:CD64)</f>
        <v>0</v>
      </c>
      <c r="CF64" s="37">
        <f>SUM(BT64,BU64,2.3*BV64,2.3*BW64,2.3*BX64,2.3*BY64,2*BZ64,2*CA64,CB64,0.4*CC64,0.2*CD64)</f>
        <v>0</v>
      </c>
      <c r="CG64" s="27">
        <f>$A64</f>
        <v>0.72916666666666619</v>
      </c>
      <c r="CH64" s="38">
        <v>11</v>
      </c>
      <c r="CI64" s="39">
        <v>2</v>
      </c>
      <c r="CJ64" s="39">
        <v>0</v>
      </c>
      <c r="CK64" s="39">
        <v>0</v>
      </c>
      <c r="CL64" s="39">
        <v>0</v>
      </c>
      <c r="CM64" s="39">
        <v>0</v>
      </c>
      <c r="CN64" s="39">
        <v>0</v>
      </c>
      <c r="CO64" s="39">
        <v>1</v>
      </c>
      <c r="CP64" s="39">
        <v>1</v>
      </c>
      <c r="CQ64" s="39">
        <v>0</v>
      </c>
      <c r="CR64" s="40">
        <v>1</v>
      </c>
      <c r="CS64" s="41">
        <f>SUM(CH64:CR64)</f>
        <v>16</v>
      </c>
      <c r="CT64" s="41">
        <f>SUM(CH64,CI64,2.3*CJ64,2.3*CK64,2.3*CL64,2.3*CM64,2*CN64,2*CO64,CP64,0.4*CQ64,0.2*CR64)</f>
        <v>16.2</v>
      </c>
      <c r="CU64" s="27">
        <f>$A64</f>
        <v>0.72916666666666619</v>
      </c>
      <c r="CV64" s="38">
        <v>53</v>
      </c>
      <c r="CW64" s="39">
        <v>4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2</v>
      </c>
      <c r="DE64" s="39">
        <v>2</v>
      </c>
      <c r="DF64" s="40">
        <v>8</v>
      </c>
      <c r="DG64" s="41">
        <f>SUM(CV64:DF64)</f>
        <v>69</v>
      </c>
      <c r="DH64" s="41">
        <f>SUM(CV64,CW64,2.3*CX64,2.3*CY64,2.3*CZ64,2.3*DA64,2*DB64,2*DC64,DD64,0.4*DE64,0.2*DF64)</f>
        <v>61.4</v>
      </c>
      <c r="DI64" s="27">
        <f>$A64</f>
        <v>0.72916666666666619</v>
      </c>
      <c r="DJ64" s="34">
        <v>1</v>
      </c>
      <c r="DK64" s="35">
        <v>0</v>
      </c>
      <c r="DL64" s="35">
        <v>0</v>
      </c>
      <c r="DM64" s="35">
        <v>0</v>
      </c>
      <c r="DN64" s="35">
        <v>0</v>
      </c>
      <c r="DO64" s="35">
        <v>0</v>
      </c>
      <c r="DP64" s="35">
        <v>0</v>
      </c>
      <c r="DQ64" s="35">
        <v>0</v>
      </c>
      <c r="DR64" s="35">
        <v>0</v>
      </c>
      <c r="DS64" s="35">
        <v>0</v>
      </c>
      <c r="DT64" s="36">
        <v>0</v>
      </c>
      <c r="DU64" s="37">
        <f>SUM(DJ64:DT64)</f>
        <v>1</v>
      </c>
      <c r="DV64" s="37">
        <f>SUM(DJ64,DK64,2.3*DL64,2.3*DM64,2.3*DN64,2.3*DO64,2*DP64,2*DQ64,DR64,0.4*DS64,0.2*DT64)</f>
        <v>1</v>
      </c>
      <c r="DW64" s="27">
        <f>$A64</f>
        <v>0.72916666666666619</v>
      </c>
      <c r="DX64" s="34"/>
      <c r="DY64" s="35"/>
      <c r="DZ64" s="35"/>
      <c r="EA64" s="35"/>
      <c r="EB64" s="35"/>
      <c r="EC64" s="35"/>
      <c r="ED64" s="35"/>
      <c r="EE64" s="35"/>
      <c r="EF64" s="35"/>
      <c r="EG64" s="35"/>
      <c r="EH64" s="36"/>
      <c r="EI64" s="37">
        <f>SUM(DX64:EH64)</f>
        <v>0</v>
      </c>
      <c r="EJ64" s="37">
        <f>SUM(DX64,DY64,2.3*DZ64,2.3*EA64,2.3*EB64,2.3*EC64,2*ED64,2*EE64,EF64,0.4*EG64,0.2*EH64)</f>
        <v>0</v>
      </c>
      <c r="EK64" s="27">
        <f>$A64</f>
        <v>0.72916666666666619</v>
      </c>
      <c r="EL64" s="34"/>
      <c r="EM64" s="35"/>
      <c r="EN64" s="35"/>
      <c r="EO64" s="35"/>
      <c r="EP64" s="35"/>
      <c r="EQ64" s="35"/>
      <c r="ER64" s="35"/>
      <c r="ES64" s="35"/>
      <c r="ET64" s="35"/>
      <c r="EU64" s="35"/>
      <c r="EV64" s="36"/>
      <c r="EW64" s="37">
        <f>SUM(EL64:EV64)</f>
        <v>0</v>
      </c>
      <c r="EX64" s="37">
        <f>SUM(EL64,EM64,2.3*EN64,2.3*EO64,2.3*EP64,2.3*EQ64,2*ER64,2*ES64,ET64,0.4*EU64,0.2*EV64)</f>
        <v>0</v>
      </c>
      <c r="EY64" s="27">
        <f>$A64</f>
        <v>0.72916666666666619</v>
      </c>
      <c r="EZ64" s="34"/>
      <c r="FA64" s="35"/>
      <c r="FB64" s="35"/>
      <c r="FC64" s="35"/>
      <c r="FD64" s="35"/>
      <c r="FE64" s="35"/>
      <c r="FF64" s="35"/>
      <c r="FG64" s="35"/>
      <c r="FH64" s="35"/>
      <c r="FI64" s="35"/>
      <c r="FJ64" s="36"/>
      <c r="FK64" s="37">
        <f>SUM(EZ64:FJ64)</f>
        <v>0</v>
      </c>
      <c r="FL64" s="37">
        <f>SUM(EZ64,FA64,2.3*FB64,2.3*FC64,2.3*FD64,2.3*FE64,2*FF64,2*FG64,FH64,0.4*FI64,0.2*FJ64)</f>
        <v>0</v>
      </c>
    </row>
    <row r="65" spans="1:168" ht="13.5" customHeight="1">
      <c r="A65" s="42">
        <f>A64+"00:15"</f>
        <v>0.73958333333333282</v>
      </c>
      <c r="B65" s="43"/>
      <c r="C65" s="44"/>
      <c r="D65" s="44"/>
      <c r="E65" s="44"/>
      <c r="F65" s="44"/>
      <c r="G65" s="44"/>
      <c r="H65" s="44"/>
      <c r="I65" s="44"/>
      <c r="J65" s="44"/>
      <c r="K65" s="44"/>
      <c r="L65" s="45"/>
      <c r="M65" s="46">
        <f>SUM(B65:L65)</f>
        <v>0</v>
      </c>
      <c r="N65" s="46">
        <f>SUM(B65,C65,2.3*D65,2.3*E65,2.3*F65,2.3*G65,2*H65,2*I65,J65,0.4*K65,0.2*L65)</f>
        <v>0</v>
      </c>
      <c r="O65" s="47">
        <f>$A65</f>
        <v>0.73958333333333282</v>
      </c>
      <c r="P65" s="43"/>
      <c r="Q65" s="44"/>
      <c r="R65" s="44"/>
      <c r="S65" s="44"/>
      <c r="T65" s="44"/>
      <c r="U65" s="44"/>
      <c r="V65" s="44"/>
      <c r="W65" s="44"/>
      <c r="X65" s="44"/>
      <c r="Y65" s="44"/>
      <c r="Z65" s="45"/>
      <c r="AA65" s="46">
        <f>SUM(P65:Z65)</f>
        <v>0</v>
      </c>
      <c r="AB65" s="46">
        <f>SUM(P65,Q65,2.3*R65,2.3*S65,2.3*T65,2.3*U65,2*V65,2*W65,X65,0.4*Y65,0.2*Z65)</f>
        <v>0</v>
      </c>
      <c r="AC65" s="47">
        <f>$A65</f>
        <v>0.73958333333333282</v>
      </c>
      <c r="AD65" s="43"/>
      <c r="AE65" s="44"/>
      <c r="AF65" s="44"/>
      <c r="AG65" s="44"/>
      <c r="AH65" s="44"/>
      <c r="AI65" s="44"/>
      <c r="AJ65" s="44"/>
      <c r="AK65" s="44"/>
      <c r="AL65" s="44"/>
      <c r="AM65" s="44"/>
      <c r="AN65" s="45"/>
      <c r="AO65" s="46">
        <f>SUM(AD65:AN65)</f>
        <v>0</v>
      </c>
      <c r="AP65" s="46">
        <f>SUM(AD65,AE65,2.3*AF65,2.3*AG65,2.3*AH65,2.3*AI65,2*AJ65,2*AK65,AL65,0.4*AM65,0.2*AN65)</f>
        <v>0</v>
      </c>
      <c r="AQ65" s="47">
        <f>$A65</f>
        <v>0.73958333333333282</v>
      </c>
      <c r="AR65" s="48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50">
        <v>0</v>
      </c>
      <c r="BC65" s="51">
        <f>SUM(AR65:BB65)</f>
        <v>0</v>
      </c>
      <c r="BD65" s="51">
        <f>SUM(AR65,AS65,2.3*AT65,2.3*AU65,2.3*AV65,2.3*AW65,2*AX65,2*AY65,AZ65,0.4*BA65,0.2*BB65)</f>
        <v>0</v>
      </c>
      <c r="BE65" s="47">
        <f>$A65</f>
        <v>0.73958333333333282</v>
      </c>
      <c r="BF65" s="48">
        <v>50</v>
      </c>
      <c r="BG65" s="49">
        <v>2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2</v>
      </c>
      <c r="BO65" s="49">
        <v>1</v>
      </c>
      <c r="BP65" s="50">
        <v>1</v>
      </c>
      <c r="BQ65" s="51">
        <f>SUM(BF65:BP65)</f>
        <v>56</v>
      </c>
      <c r="BR65" s="51">
        <f>SUM(BF65,BG65,2.3*BH65,2.3*BI65,2.3*BJ65,2.3*BK65,2*BL65,2*BM65,BN65,0.4*BO65,0.2*BP65)</f>
        <v>54.6</v>
      </c>
      <c r="BS65" s="47">
        <f>$A65</f>
        <v>0.73958333333333282</v>
      </c>
      <c r="BT65" s="43"/>
      <c r="BU65" s="44"/>
      <c r="BV65" s="44"/>
      <c r="BW65" s="44"/>
      <c r="BX65" s="44"/>
      <c r="BY65" s="44"/>
      <c r="BZ65" s="44"/>
      <c r="CA65" s="44"/>
      <c r="CB65" s="44"/>
      <c r="CC65" s="44"/>
      <c r="CD65" s="45"/>
      <c r="CE65" s="46">
        <f>SUM(BT65:CD65)</f>
        <v>0</v>
      </c>
      <c r="CF65" s="46">
        <f>SUM(BT65,BU65,2.3*BV65,2.3*BW65,2.3*BX65,2.3*BY65,2*BZ65,2*CA65,CB65,0.4*CC65,0.2*CD65)</f>
        <v>0</v>
      </c>
      <c r="CG65" s="47">
        <f>$A65</f>
        <v>0.73958333333333282</v>
      </c>
      <c r="CH65" s="48">
        <v>13</v>
      </c>
      <c r="CI65" s="49">
        <v>1</v>
      </c>
      <c r="CJ65" s="49">
        <v>0</v>
      </c>
      <c r="CK65" s="49">
        <v>0</v>
      </c>
      <c r="CL65" s="49">
        <v>1</v>
      </c>
      <c r="CM65" s="49">
        <v>0</v>
      </c>
      <c r="CN65" s="49">
        <v>0</v>
      </c>
      <c r="CO65" s="49">
        <v>0</v>
      </c>
      <c r="CP65" s="49">
        <v>0</v>
      </c>
      <c r="CQ65" s="49">
        <v>0</v>
      </c>
      <c r="CR65" s="50">
        <v>3</v>
      </c>
      <c r="CS65" s="51">
        <f>SUM(CH65:CR65)</f>
        <v>18</v>
      </c>
      <c r="CT65" s="51">
        <f>SUM(CH65,CI65,2.3*CJ65,2.3*CK65,2.3*CL65,2.3*CM65,2*CN65,2*CO65,CP65,0.4*CQ65,0.2*CR65)</f>
        <v>16.900000000000002</v>
      </c>
      <c r="CU65" s="47">
        <f>$A65</f>
        <v>0.73958333333333282</v>
      </c>
      <c r="CV65" s="48">
        <v>57</v>
      </c>
      <c r="CW65" s="49">
        <v>2</v>
      </c>
      <c r="CX65" s="49">
        <v>0</v>
      </c>
      <c r="CY65" s="49">
        <v>0</v>
      </c>
      <c r="CZ65" s="49">
        <v>0</v>
      </c>
      <c r="DA65" s="49">
        <v>0</v>
      </c>
      <c r="DB65" s="49">
        <v>0</v>
      </c>
      <c r="DC65" s="49">
        <v>0</v>
      </c>
      <c r="DD65" s="49">
        <v>3</v>
      </c>
      <c r="DE65" s="49">
        <v>1</v>
      </c>
      <c r="DF65" s="50">
        <v>11</v>
      </c>
      <c r="DG65" s="51">
        <f>SUM(CV65:DF65)</f>
        <v>74</v>
      </c>
      <c r="DH65" s="51">
        <f>SUM(CV65,CW65,2.3*CX65,2.3*CY65,2.3*CZ65,2.3*DA65,2*DB65,2*DC65,DD65,0.4*DE65,0.2*DF65)</f>
        <v>64.599999999999994</v>
      </c>
      <c r="DI65" s="47">
        <f>$A65</f>
        <v>0.73958333333333282</v>
      </c>
      <c r="DJ65" s="43">
        <v>0</v>
      </c>
      <c r="DK65" s="44">
        <v>0</v>
      </c>
      <c r="DL65" s="44">
        <v>0</v>
      </c>
      <c r="DM65" s="44">
        <v>0</v>
      </c>
      <c r="DN65" s="44">
        <v>0</v>
      </c>
      <c r="DO65" s="44">
        <v>0</v>
      </c>
      <c r="DP65" s="44">
        <v>0</v>
      </c>
      <c r="DQ65" s="44">
        <v>0</v>
      </c>
      <c r="DR65" s="44">
        <v>0</v>
      </c>
      <c r="DS65" s="44">
        <v>0</v>
      </c>
      <c r="DT65" s="45">
        <v>0</v>
      </c>
      <c r="DU65" s="46">
        <f>SUM(DJ65:DT65)</f>
        <v>0</v>
      </c>
      <c r="DV65" s="46">
        <f>SUM(DJ65,DK65,2.3*DL65,2.3*DM65,2.3*DN65,2.3*DO65,2*DP65,2*DQ65,DR65,0.4*DS65,0.2*DT65)</f>
        <v>0</v>
      </c>
      <c r="DW65" s="47">
        <f>$A65</f>
        <v>0.73958333333333282</v>
      </c>
      <c r="DX65" s="43"/>
      <c r="DY65" s="44"/>
      <c r="DZ65" s="44"/>
      <c r="EA65" s="44"/>
      <c r="EB65" s="44"/>
      <c r="EC65" s="44"/>
      <c r="ED65" s="44"/>
      <c r="EE65" s="44"/>
      <c r="EF65" s="44"/>
      <c r="EG65" s="44"/>
      <c r="EH65" s="45"/>
      <c r="EI65" s="46">
        <f>SUM(DX65:EH65)</f>
        <v>0</v>
      </c>
      <c r="EJ65" s="46">
        <f>SUM(DX65,DY65,2.3*DZ65,2.3*EA65,2.3*EB65,2.3*EC65,2*ED65,2*EE65,EF65,0.4*EG65,0.2*EH65)</f>
        <v>0</v>
      </c>
      <c r="EK65" s="47">
        <f>$A65</f>
        <v>0.73958333333333282</v>
      </c>
      <c r="EL65" s="43"/>
      <c r="EM65" s="44"/>
      <c r="EN65" s="44"/>
      <c r="EO65" s="44"/>
      <c r="EP65" s="44"/>
      <c r="EQ65" s="44"/>
      <c r="ER65" s="44"/>
      <c r="ES65" s="44"/>
      <c r="ET65" s="44"/>
      <c r="EU65" s="44"/>
      <c r="EV65" s="45"/>
      <c r="EW65" s="46">
        <f>SUM(EL65:EV65)</f>
        <v>0</v>
      </c>
      <c r="EX65" s="46">
        <f>SUM(EL65,EM65,2.3*EN65,2.3*EO65,2.3*EP65,2.3*EQ65,2*ER65,2*ES65,ET65,0.4*EU65,0.2*EV65)</f>
        <v>0</v>
      </c>
      <c r="EY65" s="47">
        <f>$A65</f>
        <v>0.73958333333333282</v>
      </c>
      <c r="EZ65" s="43"/>
      <c r="FA65" s="44"/>
      <c r="FB65" s="44"/>
      <c r="FC65" s="44"/>
      <c r="FD65" s="44"/>
      <c r="FE65" s="44"/>
      <c r="FF65" s="44"/>
      <c r="FG65" s="44"/>
      <c r="FH65" s="44"/>
      <c r="FI65" s="44"/>
      <c r="FJ65" s="45"/>
      <c r="FK65" s="46">
        <f>SUM(EZ65:FJ65)</f>
        <v>0</v>
      </c>
      <c r="FL65" s="46">
        <f>SUM(EZ65,FA65,2.3*FB65,2.3*FC65,2.3*FD65,2.3*FE65,2*FF65,2*FG65,FH65,0.4*FI65,0.2*FJ65)</f>
        <v>0</v>
      </c>
    </row>
    <row r="66" spans="1:168" s="61" customFormat="1" ht="12" customHeight="1">
      <c r="A66" s="52" t="s">
        <v>20</v>
      </c>
      <c r="B66" s="53">
        <f t="shared" ref="B66:N66" si="156">SUM(B62:B65)</f>
        <v>0</v>
      </c>
      <c r="C66" s="54">
        <f t="shared" si="156"/>
        <v>0</v>
      </c>
      <c r="D66" s="54">
        <f t="shared" si="156"/>
        <v>0</v>
      </c>
      <c r="E66" s="54">
        <f t="shared" si="156"/>
        <v>0</v>
      </c>
      <c r="F66" s="54">
        <f t="shared" si="156"/>
        <v>0</v>
      </c>
      <c r="G66" s="54">
        <f t="shared" si="156"/>
        <v>0</v>
      </c>
      <c r="H66" s="54">
        <f t="shared" si="156"/>
        <v>0</v>
      </c>
      <c r="I66" s="54">
        <f t="shared" si="156"/>
        <v>0</v>
      </c>
      <c r="J66" s="54">
        <f t="shared" si="156"/>
        <v>0</v>
      </c>
      <c r="K66" s="54">
        <f t="shared" si="156"/>
        <v>0</v>
      </c>
      <c r="L66" s="55">
        <f t="shared" si="156"/>
        <v>0</v>
      </c>
      <c r="M66" s="56">
        <f t="shared" si="156"/>
        <v>0</v>
      </c>
      <c r="N66" s="56">
        <f t="shared" si="156"/>
        <v>0</v>
      </c>
      <c r="O66" s="52" t="s">
        <v>20</v>
      </c>
      <c r="P66" s="53">
        <f t="shared" ref="P66:AB66" si="157">SUM(P62:P65)</f>
        <v>0</v>
      </c>
      <c r="Q66" s="54">
        <f t="shared" si="157"/>
        <v>0</v>
      </c>
      <c r="R66" s="54">
        <f t="shared" si="157"/>
        <v>0</v>
      </c>
      <c r="S66" s="54">
        <f t="shared" si="157"/>
        <v>0</v>
      </c>
      <c r="T66" s="54">
        <f t="shared" si="157"/>
        <v>0</v>
      </c>
      <c r="U66" s="54">
        <f t="shared" si="157"/>
        <v>0</v>
      </c>
      <c r="V66" s="54">
        <f t="shared" si="157"/>
        <v>0</v>
      </c>
      <c r="W66" s="54">
        <f t="shared" si="157"/>
        <v>0</v>
      </c>
      <c r="X66" s="54">
        <f t="shared" si="157"/>
        <v>0</v>
      </c>
      <c r="Y66" s="54">
        <f t="shared" si="157"/>
        <v>0</v>
      </c>
      <c r="Z66" s="55">
        <f t="shared" si="157"/>
        <v>0</v>
      </c>
      <c r="AA66" s="56">
        <f t="shared" si="157"/>
        <v>0</v>
      </c>
      <c r="AB66" s="56">
        <f t="shared" si="157"/>
        <v>0</v>
      </c>
      <c r="AC66" s="52" t="s">
        <v>20</v>
      </c>
      <c r="AD66" s="53">
        <f t="shared" ref="AD66:AP66" si="158">SUM(AD62:AD65)</f>
        <v>0</v>
      </c>
      <c r="AE66" s="54">
        <f t="shared" si="158"/>
        <v>0</v>
      </c>
      <c r="AF66" s="54">
        <f t="shared" si="158"/>
        <v>0</v>
      </c>
      <c r="AG66" s="54">
        <f t="shared" si="158"/>
        <v>0</v>
      </c>
      <c r="AH66" s="54">
        <f t="shared" si="158"/>
        <v>0</v>
      </c>
      <c r="AI66" s="54">
        <f t="shared" si="158"/>
        <v>0</v>
      </c>
      <c r="AJ66" s="54">
        <f t="shared" si="158"/>
        <v>0</v>
      </c>
      <c r="AK66" s="54">
        <f t="shared" si="158"/>
        <v>0</v>
      </c>
      <c r="AL66" s="54">
        <f t="shared" si="158"/>
        <v>0</v>
      </c>
      <c r="AM66" s="54">
        <f t="shared" si="158"/>
        <v>0</v>
      </c>
      <c r="AN66" s="55">
        <f t="shared" si="158"/>
        <v>0</v>
      </c>
      <c r="AO66" s="56">
        <f t="shared" si="158"/>
        <v>0</v>
      </c>
      <c r="AP66" s="56">
        <f t="shared" si="158"/>
        <v>0</v>
      </c>
      <c r="AQ66" s="52" t="s">
        <v>20</v>
      </c>
      <c r="AR66" s="57">
        <f t="shared" ref="AR66:BD66" si="159">SUM(AR62:AR65)</f>
        <v>1</v>
      </c>
      <c r="AS66" s="58">
        <f t="shared" si="159"/>
        <v>0</v>
      </c>
      <c r="AT66" s="58">
        <f t="shared" si="159"/>
        <v>0</v>
      </c>
      <c r="AU66" s="58">
        <f t="shared" si="159"/>
        <v>0</v>
      </c>
      <c r="AV66" s="58">
        <f t="shared" si="159"/>
        <v>0</v>
      </c>
      <c r="AW66" s="58">
        <f t="shared" si="159"/>
        <v>0</v>
      </c>
      <c r="AX66" s="58">
        <f t="shared" si="159"/>
        <v>0</v>
      </c>
      <c r="AY66" s="58">
        <f t="shared" si="159"/>
        <v>0</v>
      </c>
      <c r="AZ66" s="58">
        <f t="shared" si="159"/>
        <v>0</v>
      </c>
      <c r="BA66" s="58">
        <f t="shared" si="159"/>
        <v>0</v>
      </c>
      <c r="BB66" s="59">
        <f t="shared" si="159"/>
        <v>1</v>
      </c>
      <c r="BC66" s="60">
        <f t="shared" si="159"/>
        <v>2</v>
      </c>
      <c r="BD66" s="60">
        <f t="shared" si="159"/>
        <v>1.2</v>
      </c>
      <c r="BE66" s="52" t="s">
        <v>20</v>
      </c>
      <c r="BF66" s="57">
        <f t="shared" ref="BF66:BR66" si="160">SUM(BF62:BF65)</f>
        <v>252</v>
      </c>
      <c r="BG66" s="58">
        <f t="shared" si="160"/>
        <v>17</v>
      </c>
      <c r="BH66" s="58">
        <f t="shared" si="160"/>
        <v>6</v>
      </c>
      <c r="BI66" s="58">
        <f t="shared" si="160"/>
        <v>1</v>
      </c>
      <c r="BJ66" s="58">
        <f t="shared" si="160"/>
        <v>1</v>
      </c>
      <c r="BK66" s="58">
        <f t="shared" si="160"/>
        <v>0</v>
      </c>
      <c r="BL66" s="58">
        <f t="shared" si="160"/>
        <v>0</v>
      </c>
      <c r="BM66" s="58">
        <f t="shared" si="160"/>
        <v>0</v>
      </c>
      <c r="BN66" s="58">
        <f t="shared" si="160"/>
        <v>3</v>
      </c>
      <c r="BO66" s="58">
        <f t="shared" si="160"/>
        <v>5</v>
      </c>
      <c r="BP66" s="59">
        <f t="shared" si="160"/>
        <v>15</v>
      </c>
      <c r="BQ66" s="60">
        <f t="shared" si="160"/>
        <v>300</v>
      </c>
      <c r="BR66" s="60">
        <f t="shared" si="160"/>
        <v>295.39999999999998</v>
      </c>
      <c r="BS66" s="52" t="s">
        <v>20</v>
      </c>
      <c r="BT66" s="53">
        <f t="shared" ref="BT66:CF66" si="161">SUM(BT62:BT65)</f>
        <v>0</v>
      </c>
      <c r="BU66" s="54">
        <f t="shared" si="161"/>
        <v>0</v>
      </c>
      <c r="BV66" s="54">
        <f t="shared" si="161"/>
        <v>0</v>
      </c>
      <c r="BW66" s="54">
        <f t="shared" si="161"/>
        <v>0</v>
      </c>
      <c r="BX66" s="54">
        <f t="shared" si="161"/>
        <v>0</v>
      </c>
      <c r="BY66" s="54">
        <f t="shared" si="161"/>
        <v>0</v>
      </c>
      <c r="BZ66" s="54">
        <f t="shared" si="161"/>
        <v>0</v>
      </c>
      <c r="CA66" s="54">
        <f t="shared" si="161"/>
        <v>0</v>
      </c>
      <c r="CB66" s="54">
        <f t="shared" si="161"/>
        <v>0</v>
      </c>
      <c r="CC66" s="54">
        <f t="shared" si="161"/>
        <v>0</v>
      </c>
      <c r="CD66" s="55">
        <f t="shared" si="161"/>
        <v>0</v>
      </c>
      <c r="CE66" s="56">
        <f t="shared" si="161"/>
        <v>0</v>
      </c>
      <c r="CF66" s="56">
        <f t="shared" si="161"/>
        <v>0</v>
      </c>
      <c r="CG66" s="52" t="s">
        <v>20</v>
      </c>
      <c r="CH66" s="57">
        <f t="shared" ref="CH66:CT66" si="162">SUM(CH62:CH65)</f>
        <v>55</v>
      </c>
      <c r="CI66" s="58">
        <f t="shared" si="162"/>
        <v>6</v>
      </c>
      <c r="CJ66" s="58">
        <f t="shared" si="162"/>
        <v>0</v>
      </c>
      <c r="CK66" s="58">
        <f t="shared" si="162"/>
        <v>0</v>
      </c>
      <c r="CL66" s="58">
        <f t="shared" si="162"/>
        <v>2</v>
      </c>
      <c r="CM66" s="58">
        <f t="shared" si="162"/>
        <v>0</v>
      </c>
      <c r="CN66" s="58">
        <f t="shared" si="162"/>
        <v>0</v>
      </c>
      <c r="CO66" s="58">
        <f t="shared" si="162"/>
        <v>1</v>
      </c>
      <c r="CP66" s="58">
        <f t="shared" si="162"/>
        <v>1</v>
      </c>
      <c r="CQ66" s="58">
        <f t="shared" si="162"/>
        <v>0</v>
      </c>
      <c r="CR66" s="59">
        <f t="shared" si="162"/>
        <v>7</v>
      </c>
      <c r="CS66" s="60">
        <f t="shared" si="162"/>
        <v>72</v>
      </c>
      <c r="CT66" s="60">
        <f t="shared" si="162"/>
        <v>70.000000000000014</v>
      </c>
      <c r="CU66" s="52" t="s">
        <v>20</v>
      </c>
      <c r="CV66" s="57">
        <f t="shared" ref="CV66:DH66" si="163">SUM(CV62:CV65)</f>
        <v>202</v>
      </c>
      <c r="CW66" s="58">
        <f t="shared" si="163"/>
        <v>14</v>
      </c>
      <c r="CX66" s="58">
        <f t="shared" si="163"/>
        <v>1</v>
      </c>
      <c r="CY66" s="58">
        <f t="shared" si="163"/>
        <v>0</v>
      </c>
      <c r="CZ66" s="58">
        <f t="shared" si="163"/>
        <v>0</v>
      </c>
      <c r="DA66" s="58">
        <f t="shared" si="163"/>
        <v>0</v>
      </c>
      <c r="DB66" s="58">
        <f t="shared" si="163"/>
        <v>0</v>
      </c>
      <c r="DC66" s="58">
        <f t="shared" si="163"/>
        <v>0</v>
      </c>
      <c r="DD66" s="58">
        <f t="shared" si="163"/>
        <v>8</v>
      </c>
      <c r="DE66" s="58">
        <f t="shared" si="163"/>
        <v>5</v>
      </c>
      <c r="DF66" s="59">
        <f t="shared" si="163"/>
        <v>28</v>
      </c>
      <c r="DG66" s="60">
        <f t="shared" si="163"/>
        <v>258</v>
      </c>
      <c r="DH66" s="60">
        <f t="shared" si="163"/>
        <v>233.89999999999998</v>
      </c>
      <c r="DI66" s="52" t="s">
        <v>20</v>
      </c>
      <c r="DJ66" s="53">
        <f t="shared" ref="DJ66:DV66" si="164">SUM(DJ62:DJ65)</f>
        <v>2</v>
      </c>
      <c r="DK66" s="54">
        <f t="shared" si="164"/>
        <v>0</v>
      </c>
      <c r="DL66" s="54">
        <f t="shared" si="164"/>
        <v>0</v>
      </c>
      <c r="DM66" s="54">
        <f t="shared" si="164"/>
        <v>0</v>
      </c>
      <c r="DN66" s="54">
        <f t="shared" si="164"/>
        <v>0</v>
      </c>
      <c r="DO66" s="54">
        <f t="shared" si="164"/>
        <v>0</v>
      </c>
      <c r="DP66" s="54">
        <f t="shared" si="164"/>
        <v>0</v>
      </c>
      <c r="DQ66" s="54">
        <f t="shared" si="164"/>
        <v>0</v>
      </c>
      <c r="DR66" s="54">
        <f t="shared" si="164"/>
        <v>1</v>
      </c>
      <c r="DS66" s="54">
        <f t="shared" si="164"/>
        <v>2</v>
      </c>
      <c r="DT66" s="55">
        <f t="shared" si="164"/>
        <v>0</v>
      </c>
      <c r="DU66" s="56">
        <f t="shared" si="164"/>
        <v>5</v>
      </c>
      <c r="DV66" s="56">
        <f t="shared" si="164"/>
        <v>3.8</v>
      </c>
      <c r="DW66" s="52" t="s">
        <v>20</v>
      </c>
      <c r="DX66" s="53">
        <f t="shared" ref="DX66:EJ66" si="165">SUM(DX62:DX65)</f>
        <v>0</v>
      </c>
      <c r="DY66" s="54">
        <f t="shared" si="165"/>
        <v>0</v>
      </c>
      <c r="DZ66" s="54">
        <f t="shared" si="165"/>
        <v>0</v>
      </c>
      <c r="EA66" s="54">
        <f t="shared" si="165"/>
        <v>0</v>
      </c>
      <c r="EB66" s="54">
        <f t="shared" si="165"/>
        <v>0</v>
      </c>
      <c r="EC66" s="54">
        <f t="shared" si="165"/>
        <v>0</v>
      </c>
      <c r="ED66" s="54">
        <f t="shared" si="165"/>
        <v>0</v>
      </c>
      <c r="EE66" s="54">
        <f t="shared" si="165"/>
        <v>0</v>
      </c>
      <c r="EF66" s="54">
        <f t="shared" si="165"/>
        <v>0</v>
      </c>
      <c r="EG66" s="54">
        <f t="shared" si="165"/>
        <v>0</v>
      </c>
      <c r="EH66" s="55">
        <f t="shared" si="165"/>
        <v>0</v>
      </c>
      <c r="EI66" s="56">
        <f t="shared" si="165"/>
        <v>0</v>
      </c>
      <c r="EJ66" s="56">
        <f t="shared" si="165"/>
        <v>0</v>
      </c>
      <c r="EK66" s="52" t="s">
        <v>20</v>
      </c>
      <c r="EL66" s="53">
        <f t="shared" ref="EL66:EX66" si="166">SUM(EL62:EL65)</f>
        <v>0</v>
      </c>
      <c r="EM66" s="54">
        <f t="shared" si="166"/>
        <v>0</v>
      </c>
      <c r="EN66" s="54">
        <f t="shared" si="166"/>
        <v>0</v>
      </c>
      <c r="EO66" s="54">
        <f t="shared" si="166"/>
        <v>0</v>
      </c>
      <c r="EP66" s="54">
        <f t="shared" si="166"/>
        <v>0</v>
      </c>
      <c r="EQ66" s="54">
        <f t="shared" si="166"/>
        <v>0</v>
      </c>
      <c r="ER66" s="54">
        <f t="shared" si="166"/>
        <v>0</v>
      </c>
      <c r="ES66" s="54">
        <f t="shared" si="166"/>
        <v>0</v>
      </c>
      <c r="ET66" s="54">
        <f t="shared" si="166"/>
        <v>0</v>
      </c>
      <c r="EU66" s="54">
        <f t="shared" si="166"/>
        <v>0</v>
      </c>
      <c r="EV66" s="55">
        <f t="shared" si="166"/>
        <v>0</v>
      </c>
      <c r="EW66" s="56">
        <f t="shared" si="166"/>
        <v>0</v>
      </c>
      <c r="EX66" s="56">
        <f t="shared" si="166"/>
        <v>0</v>
      </c>
      <c r="EY66" s="52" t="s">
        <v>20</v>
      </c>
      <c r="EZ66" s="53">
        <f t="shared" ref="EZ66:FL66" si="167">SUM(EZ62:EZ65)</f>
        <v>0</v>
      </c>
      <c r="FA66" s="54">
        <f t="shared" si="167"/>
        <v>0</v>
      </c>
      <c r="FB66" s="54">
        <f t="shared" si="167"/>
        <v>0</v>
      </c>
      <c r="FC66" s="54">
        <f t="shared" si="167"/>
        <v>0</v>
      </c>
      <c r="FD66" s="54">
        <f t="shared" si="167"/>
        <v>0</v>
      </c>
      <c r="FE66" s="54">
        <f t="shared" si="167"/>
        <v>0</v>
      </c>
      <c r="FF66" s="54">
        <f t="shared" si="167"/>
        <v>0</v>
      </c>
      <c r="FG66" s="54">
        <f t="shared" si="167"/>
        <v>0</v>
      </c>
      <c r="FH66" s="54">
        <f t="shared" si="167"/>
        <v>0</v>
      </c>
      <c r="FI66" s="54">
        <f t="shared" si="167"/>
        <v>0</v>
      </c>
      <c r="FJ66" s="55">
        <f t="shared" si="167"/>
        <v>0</v>
      </c>
      <c r="FK66" s="56">
        <f t="shared" si="167"/>
        <v>0</v>
      </c>
      <c r="FL66" s="56">
        <f t="shared" si="167"/>
        <v>0</v>
      </c>
    </row>
    <row r="67" spans="1:168" ht="13.5" customHeight="1">
      <c r="A67" s="27">
        <f>A65+"00:15"</f>
        <v>0.74999999999999944</v>
      </c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6">
        <f>SUM(B67:L67)</f>
        <v>0</v>
      </c>
      <c r="N67" s="26">
        <f>SUM(B67,C67,2.3*D67,2.3*E67,2.3*F67,2.3*G67,2*H67,2*I67,J67,0.4*K67,0.2*L67)</f>
        <v>0</v>
      </c>
      <c r="O67" s="27">
        <f>$A67</f>
        <v>0.74999999999999944</v>
      </c>
      <c r="P67" s="23"/>
      <c r="Q67" s="24"/>
      <c r="R67" s="24"/>
      <c r="S67" s="24"/>
      <c r="T67" s="24"/>
      <c r="U67" s="24"/>
      <c r="V67" s="24"/>
      <c r="W67" s="24"/>
      <c r="X67" s="24"/>
      <c r="Y67" s="24"/>
      <c r="Z67" s="25"/>
      <c r="AA67" s="26">
        <f>SUM(P67:Z67)</f>
        <v>0</v>
      </c>
      <c r="AB67" s="26">
        <f>SUM(P67,Q67,2.3*R67,2.3*S67,2.3*T67,2.3*U67,2*V67,2*W67,X67,0.4*Y67,0.2*Z67)</f>
        <v>0</v>
      </c>
      <c r="AC67" s="27">
        <f>$A67</f>
        <v>0.74999999999999944</v>
      </c>
      <c r="AD67" s="23"/>
      <c r="AE67" s="24"/>
      <c r="AF67" s="24"/>
      <c r="AG67" s="24"/>
      <c r="AH67" s="24"/>
      <c r="AI67" s="24"/>
      <c r="AJ67" s="24"/>
      <c r="AK67" s="24"/>
      <c r="AL67" s="24"/>
      <c r="AM67" s="24"/>
      <c r="AN67" s="25"/>
      <c r="AO67" s="26">
        <f>SUM(AD67:AN67)</f>
        <v>0</v>
      </c>
      <c r="AP67" s="26">
        <f>SUM(AD67,AE67,2.3*AF67,2.3*AG67,2.3*AH67,2.3*AI67,2*AJ67,2*AK67,AL67,0.4*AM67,0.2*AN67)</f>
        <v>0</v>
      </c>
      <c r="AQ67" s="27">
        <f>$A67</f>
        <v>0.74999999999999944</v>
      </c>
      <c r="AR67" s="28">
        <v>2</v>
      </c>
      <c r="AS67" s="29">
        <v>0</v>
      </c>
      <c r="AT67" s="29">
        <v>0</v>
      </c>
      <c r="AU67" s="29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30">
        <v>0</v>
      </c>
      <c r="BC67" s="31">
        <f>SUM(AR67:BB67)</f>
        <v>2</v>
      </c>
      <c r="BD67" s="31">
        <f>SUM(AR67,AS67,2.3*AT67,2.3*AU67,2.3*AV67,2.3*AW67,2*AX67,2*AY67,AZ67,0.4*BA67,0.2*BB67)</f>
        <v>2</v>
      </c>
      <c r="BE67" s="27">
        <f>$A67</f>
        <v>0.74999999999999944</v>
      </c>
      <c r="BF67" s="28">
        <v>46</v>
      </c>
      <c r="BG67" s="29">
        <v>0</v>
      </c>
      <c r="BH67" s="29">
        <v>0</v>
      </c>
      <c r="BI67" s="29">
        <v>0</v>
      </c>
      <c r="BJ67" s="29">
        <v>1</v>
      </c>
      <c r="BK67" s="29">
        <v>0</v>
      </c>
      <c r="BL67" s="29">
        <v>0</v>
      </c>
      <c r="BM67" s="29">
        <v>0</v>
      </c>
      <c r="BN67" s="29">
        <v>0</v>
      </c>
      <c r="BO67" s="29">
        <v>1</v>
      </c>
      <c r="BP67" s="30">
        <v>2</v>
      </c>
      <c r="BQ67" s="31">
        <f>SUM(BF67:BP67)</f>
        <v>50</v>
      </c>
      <c r="BR67" s="31">
        <f>SUM(BF67,BG67,2.3*BH67,2.3*BI67,2.3*BJ67,2.3*BK67,2*BL67,2*BM67,BN67,0.4*BO67,0.2*BP67)</f>
        <v>49.099999999999994</v>
      </c>
      <c r="BS67" s="27">
        <f>$A67</f>
        <v>0.74999999999999944</v>
      </c>
      <c r="BT67" s="23"/>
      <c r="BU67" s="24"/>
      <c r="BV67" s="24"/>
      <c r="BW67" s="24"/>
      <c r="BX67" s="24"/>
      <c r="BY67" s="24"/>
      <c r="BZ67" s="24"/>
      <c r="CA67" s="24"/>
      <c r="CB67" s="24"/>
      <c r="CC67" s="24"/>
      <c r="CD67" s="25"/>
      <c r="CE67" s="26">
        <f>SUM(BT67:CD67)</f>
        <v>0</v>
      </c>
      <c r="CF67" s="26">
        <f>SUM(BT67,BU67,2.3*BV67,2.3*BW67,2.3*BX67,2.3*BY67,2*BZ67,2*CA67,CB67,0.4*CC67,0.2*CD67)</f>
        <v>0</v>
      </c>
      <c r="CG67" s="27">
        <f>$A67</f>
        <v>0.74999999999999944</v>
      </c>
      <c r="CH67" s="28">
        <v>15</v>
      </c>
      <c r="CI67" s="29">
        <v>0</v>
      </c>
      <c r="CJ67" s="29">
        <v>0</v>
      </c>
      <c r="CK67" s="29">
        <v>0</v>
      </c>
      <c r="CL67" s="29">
        <v>0</v>
      </c>
      <c r="CM67" s="29">
        <v>0</v>
      </c>
      <c r="CN67" s="29">
        <v>0</v>
      </c>
      <c r="CO67" s="29">
        <v>1</v>
      </c>
      <c r="CP67" s="29">
        <v>0</v>
      </c>
      <c r="CQ67" s="29">
        <v>0</v>
      </c>
      <c r="CR67" s="30">
        <v>1</v>
      </c>
      <c r="CS67" s="31">
        <f>SUM(CH67:CR67)</f>
        <v>17</v>
      </c>
      <c r="CT67" s="31">
        <f>SUM(CH67,CI67,2.3*CJ67,2.3*CK67,2.3*CL67,2.3*CM67,2*CN67,2*CO67,CP67,0.4*CQ67,0.2*CR67)</f>
        <v>17.2</v>
      </c>
      <c r="CU67" s="27">
        <f>$A67</f>
        <v>0.74999999999999944</v>
      </c>
      <c r="CV67" s="28">
        <v>60</v>
      </c>
      <c r="CW67" s="29">
        <v>1</v>
      </c>
      <c r="CX67" s="29">
        <v>0</v>
      </c>
      <c r="CY67" s="29">
        <v>0</v>
      </c>
      <c r="CZ67" s="29">
        <v>0</v>
      </c>
      <c r="DA67" s="29">
        <v>0</v>
      </c>
      <c r="DB67" s="29">
        <v>0</v>
      </c>
      <c r="DC67" s="29">
        <v>0</v>
      </c>
      <c r="DD67" s="29">
        <v>2</v>
      </c>
      <c r="DE67" s="29">
        <v>1</v>
      </c>
      <c r="DF67" s="30">
        <v>12</v>
      </c>
      <c r="DG67" s="31">
        <f>SUM(CV67:DF67)</f>
        <v>76</v>
      </c>
      <c r="DH67" s="31">
        <f>SUM(CV67,CW67,2.3*CX67,2.3*CY67,2.3*CZ67,2.3*DA67,2*DB67,2*DC67,DD67,0.4*DE67,0.2*DF67)</f>
        <v>65.8</v>
      </c>
      <c r="DI67" s="27">
        <f>$A67</f>
        <v>0.74999999999999944</v>
      </c>
      <c r="DJ67" s="23">
        <v>1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1</v>
      </c>
      <c r="DT67" s="25">
        <v>0</v>
      </c>
      <c r="DU67" s="26">
        <f>SUM(DJ67:DT67)</f>
        <v>2</v>
      </c>
      <c r="DV67" s="26">
        <f>SUM(DJ67,DK67,2.3*DL67,2.3*DM67,2.3*DN67,2.3*DO67,2*DP67,2*DQ67,DR67,0.4*DS67,0.2*DT67)</f>
        <v>1.4</v>
      </c>
      <c r="DW67" s="27">
        <f>$A67</f>
        <v>0.74999999999999944</v>
      </c>
      <c r="DX67" s="23"/>
      <c r="DY67" s="24"/>
      <c r="DZ67" s="24"/>
      <c r="EA67" s="24"/>
      <c r="EB67" s="24"/>
      <c r="EC67" s="24"/>
      <c r="ED67" s="24"/>
      <c r="EE67" s="24"/>
      <c r="EF67" s="24"/>
      <c r="EG67" s="24"/>
      <c r="EH67" s="25"/>
      <c r="EI67" s="26">
        <f>SUM(DX67:EH67)</f>
        <v>0</v>
      </c>
      <c r="EJ67" s="26">
        <f>SUM(DX67,DY67,2.3*DZ67,2.3*EA67,2.3*EB67,2.3*EC67,2*ED67,2*EE67,EF67,0.4*EG67,0.2*EH67)</f>
        <v>0</v>
      </c>
      <c r="EK67" s="27">
        <f>$A67</f>
        <v>0.74999999999999944</v>
      </c>
      <c r="EL67" s="23"/>
      <c r="EM67" s="24"/>
      <c r="EN67" s="24"/>
      <c r="EO67" s="24"/>
      <c r="EP67" s="24"/>
      <c r="EQ67" s="24"/>
      <c r="ER67" s="24"/>
      <c r="ES67" s="24"/>
      <c r="ET67" s="24"/>
      <c r="EU67" s="24"/>
      <c r="EV67" s="25"/>
      <c r="EW67" s="26">
        <f>SUM(EL67:EV67)</f>
        <v>0</v>
      </c>
      <c r="EX67" s="26">
        <f>SUM(EL67,EM67,2.3*EN67,2.3*EO67,2.3*EP67,2.3*EQ67,2*ER67,2*ES67,ET67,0.4*EU67,0.2*EV67)</f>
        <v>0</v>
      </c>
      <c r="EY67" s="27">
        <f>$A67</f>
        <v>0.74999999999999944</v>
      </c>
      <c r="EZ67" s="23"/>
      <c r="FA67" s="24"/>
      <c r="FB67" s="24"/>
      <c r="FC67" s="24"/>
      <c r="FD67" s="24"/>
      <c r="FE67" s="24"/>
      <c r="FF67" s="24"/>
      <c r="FG67" s="24"/>
      <c r="FH67" s="24"/>
      <c r="FI67" s="24"/>
      <c r="FJ67" s="25"/>
      <c r="FK67" s="26">
        <f>SUM(EZ67:FJ67)</f>
        <v>0</v>
      </c>
      <c r="FL67" s="26">
        <f>SUM(EZ67,FA67,2.3*FB67,2.3*FC67,2.3*FD67,2.3*FE67,2*FF67,2*FG67,FH67,0.4*FI67,0.2*FJ67)</f>
        <v>0</v>
      </c>
    </row>
    <row r="68" spans="1:168" ht="13.5" customHeight="1">
      <c r="A68" s="33">
        <f>A67+"00:15"</f>
        <v>0.76041666666666607</v>
      </c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7">
        <f>SUM(B68:L68)</f>
        <v>0</v>
      </c>
      <c r="N68" s="37">
        <f>SUM(B68,C68,2.3*D68,2.3*E68,2.3*F68,2.3*G68,2*H68,2*I68,J68,0.4*K68,0.2*L68)</f>
        <v>0</v>
      </c>
      <c r="O68" s="27">
        <f>$A68</f>
        <v>0.76041666666666607</v>
      </c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7">
        <f>SUM(P68:Z68)</f>
        <v>0</v>
      </c>
      <c r="AB68" s="37">
        <f>SUM(P68,Q68,2.3*R68,2.3*S68,2.3*T68,2.3*U68,2*V68,2*W68,X68,0.4*Y68,0.2*Z68)</f>
        <v>0</v>
      </c>
      <c r="AC68" s="27">
        <f>$A68</f>
        <v>0.76041666666666607</v>
      </c>
      <c r="AD68" s="34"/>
      <c r="AE68" s="35"/>
      <c r="AF68" s="35"/>
      <c r="AG68" s="35"/>
      <c r="AH68" s="35"/>
      <c r="AI68" s="35"/>
      <c r="AJ68" s="35"/>
      <c r="AK68" s="35"/>
      <c r="AL68" s="35"/>
      <c r="AM68" s="35"/>
      <c r="AN68" s="36"/>
      <c r="AO68" s="37">
        <f>SUM(AD68:AN68)</f>
        <v>0</v>
      </c>
      <c r="AP68" s="37">
        <f>SUM(AD68,AE68,2.3*AF68,2.3*AG68,2.3*AH68,2.3*AI68,2*AJ68,2*AK68,AL68,0.4*AM68,0.2*AN68)</f>
        <v>0</v>
      </c>
      <c r="AQ68" s="27">
        <f>$A68</f>
        <v>0.76041666666666607</v>
      </c>
      <c r="AR68" s="38">
        <v>3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40">
        <v>1</v>
      </c>
      <c r="BC68" s="41">
        <f>SUM(AR68:BB68)</f>
        <v>4</v>
      </c>
      <c r="BD68" s="41">
        <f>SUM(AR68,AS68,2.3*AT68,2.3*AU68,2.3*AV68,2.3*AW68,2*AX68,2*AY68,AZ68,0.4*BA68,0.2*BB68)</f>
        <v>3.2</v>
      </c>
      <c r="BE68" s="27">
        <f>$A68</f>
        <v>0.76041666666666607</v>
      </c>
      <c r="BF68" s="38">
        <v>41</v>
      </c>
      <c r="BG68" s="39">
        <v>2</v>
      </c>
      <c r="BH68" s="39">
        <v>1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40">
        <v>5</v>
      </c>
      <c r="BQ68" s="41">
        <f>SUM(BF68:BP68)</f>
        <v>49</v>
      </c>
      <c r="BR68" s="41">
        <f>SUM(BF68,BG68,2.3*BH68,2.3*BI68,2.3*BJ68,2.3*BK68,2*BL68,2*BM68,BN68,0.4*BO68,0.2*BP68)</f>
        <v>46.3</v>
      </c>
      <c r="BS68" s="27">
        <f>$A68</f>
        <v>0.76041666666666607</v>
      </c>
      <c r="BT68" s="34"/>
      <c r="BU68" s="35"/>
      <c r="BV68" s="35"/>
      <c r="BW68" s="35"/>
      <c r="BX68" s="35"/>
      <c r="BY68" s="35"/>
      <c r="BZ68" s="35"/>
      <c r="CA68" s="35"/>
      <c r="CB68" s="35"/>
      <c r="CC68" s="35"/>
      <c r="CD68" s="36"/>
      <c r="CE68" s="37">
        <f>SUM(BT68:CD68)</f>
        <v>0</v>
      </c>
      <c r="CF68" s="37">
        <f>SUM(BT68,BU68,2.3*BV68,2.3*BW68,2.3*BX68,2.3*BY68,2*BZ68,2*CA68,CB68,0.4*CC68,0.2*CD68)</f>
        <v>0</v>
      </c>
      <c r="CG68" s="27">
        <f>$A68</f>
        <v>0.76041666666666607</v>
      </c>
      <c r="CH68" s="38">
        <v>8</v>
      </c>
      <c r="CI68" s="39">
        <v>1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1</v>
      </c>
      <c r="CQ68" s="39">
        <v>0</v>
      </c>
      <c r="CR68" s="40">
        <v>1</v>
      </c>
      <c r="CS68" s="41">
        <f>SUM(CH68:CR68)</f>
        <v>11</v>
      </c>
      <c r="CT68" s="41">
        <f>SUM(CH68,CI68,2.3*CJ68,2.3*CK68,2.3*CL68,2.3*CM68,2*CN68,2*CO68,CP68,0.4*CQ68,0.2*CR68)</f>
        <v>10.199999999999999</v>
      </c>
      <c r="CU68" s="27">
        <f>$A68</f>
        <v>0.76041666666666607</v>
      </c>
      <c r="CV68" s="38">
        <v>56</v>
      </c>
      <c r="CW68" s="39">
        <v>8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3</v>
      </c>
      <c r="DE68" s="39">
        <v>1</v>
      </c>
      <c r="DF68" s="40">
        <v>4</v>
      </c>
      <c r="DG68" s="41">
        <f>SUM(CV68:DF68)</f>
        <v>72</v>
      </c>
      <c r="DH68" s="41">
        <f>SUM(CV68,CW68,2.3*CX68,2.3*CY68,2.3*CZ68,2.3*DA68,2*DB68,2*DC68,DD68,0.4*DE68,0.2*DF68)</f>
        <v>68.2</v>
      </c>
      <c r="DI68" s="27">
        <f>$A68</f>
        <v>0.76041666666666607</v>
      </c>
      <c r="DJ68" s="34">
        <v>0</v>
      </c>
      <c r="DK68" s="35">
        <v>1</v>
      </c>
      <c r="DL68" s="35">
        <v>0</v>
      </c>
      <c r="DM68" s="35">
        <v>0</v>
      </c>
      <c r="DN68" s="35">
        <v>0</v>
      </c>
      <c r="DO68" s="35">
        <v>0</v>
      </c>
      <c r="DP68" s="35">
        <v>0</v>
      </c>
      <c r="DQ68" s="35">
        <v>0</v>
      </c>
      <c r="DR68" s="35">
        <v>0</v>
      </c>
      <c r="DS68" s="35">
        <v>0</v>
      </c>
      <c r="DT68" s="36">
        <v>0</v>
      </c>
      <c r="DU68" s="37">
        <f>SUM(DJ68:DT68)</f>
        <v>1</v>
      </c>
      <c r="DV68" s="37">
        <f>SUM(DJ68,DK68,2.3*DL68,2.3*DM68,2.3*DN68,2.3*DO68,2*DP68,2*DQ68,DR68,0.4*DS68,0.2*DT68)</f>
        <v>1</v>
      </c>
      <c r="DW68" s="27">
        <f>$A68</f>
        <v>0.76041666666666607</v>
      </c>
      <c r="DX68" s="34"/>
      <c r="DY68" s="35"/>
      <c r="DZ68" s="35"/>
      <c r="EA68" s="35"/>
      <c r="EB68" s="35"/>
      <c r="EC68" s="35"/>
      <c r="ED68" s="35"/>
      <c r="EE68" s="35"/>
      <c r="EF68" s="35"/>
      <c r="EG68" s="35"/>
      <c r="EH68" s="36"/>
      <c r="EI68" s="37">
        <f>SUM(DX68:EH68)</f>
        <v>0</v>
      </c>
      <c r="EJ68" s="37">
        <f>SUM(DX68,DY68,2.3*DZ68,2.3*EA68,2.3*EB68,2.3*EC68,2*ED68,2*EE68,EF68,0.4*EG68,0.2*EH68)</f>
        <v>0</v>
      </c>
      <c r="EK68" s="27">
        <f>$A68</f>
        <v>0.76041666666666607</v>
      </c>
      <c r="EL68" s="34"/>
      <c r="EM68" s="35"/>
      <c r="EN68" s="35"/>
      <c r="EO68" s="35"/>
      <c r="EP68" s="35"/>
      <c r="EQ68" s="35"/>
      <c r="ER68" s="35"/>
      <c r="ES68" s="35"/>
      <c r="ET68" s="35"/>
      <c r="EU68" s="35"/>
      <c r="EV68" s="36"/>
      <c r="EW68" s="37">
        <f>SUM(EL68:EV68)</f>
        <v>0</v>
      </c>
      <c r="EX68" s="37">
        <f>SUM(EL68,EM68,2.3*EN68,2.3*EO68,2.3*EP68,2.3*EQ68,2*ER68,2*ES68,ET68,0.4*EU68,0.2*EV68)</f>
        <v>0</v>
      </c>
      <c r="EY68" s="27">
        <f>$A68</f>
        <v>0.76041666666666607</v>
      </c>
      <c r="EZ68" s="34"/>
      <c r="FA68" s="35"/>
      <c r="FB68" s="35"/>
      <c r="FC68" s="35"/>
      <c r="FD68" s="35"/>
      <c r="FE68" s="35"/>
      <c r="FF68" s="35"/>
      <c r="FG68" s="35"/>
      <c r="FH68" s="35"/>
      <c r="FI68" s="35"/>
      <c r="FJ68" s="36"/>
      <c r="FK68" s="37">
        <f>SUM(EZ68:FJ68)</f>
        <v>0</v>
      </c>
      <c r="FL68" s="37">
        <f>SUM(EZ68,FA68,2.3*FB68,2.3*FC68,2.3*FD68,2.3*FE68,2*FF68,2*FG68,FH68,0.4*FI68,0.2*FJ68)</f>
        <v>0</v>
      </c>
    </row>
    <row r="69" spans="1:168" ht="13.5" customHeight="1">
      <c r="A69" s="33">
        <f>A68+"00:15"</f>
        <v>0.7708333333333327</v>
      </c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7">
        <f>SUM(B69:L69)</f>
        <v>0</v>
      </c>
      <c r="N69" s="37">
        <f>SUM(B69,C69,2.3*D69,2.3*E69,2.3*F69,2.3*G69,2*H69,2*I69,J69,0.4*K69,0.2*L69)</f>
        <v>0</v>
      </c>
      <c r="O69" s="27">
        <f>$A69</f>
        <v>0.7708333333333327</v>
      </c>
      <c r="P69" s="34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37">
        <f>SUM(P69:Z69)</f>
        <v>0</v>
      </c>
      <c r="AB69" s="37">
        <f>SUM(P69,Q69,2.3*R69,2.3*S69,2.3*T69,2.3*U69,2*V69,2*W69,X69,0.4*Y69,0.2*Z69)</f>
        <v>0</v>
      </c>
      <c r="AC69" s="27">
        <f>$A69</f>
        <v>0.7708333333333327</v>
      </c>
      <c r="AD69" s="34"/>
      <c r="AE69" s="35"/>
      <c r="AF69" s="35"/>
      <c r="AG69" s="35"/>
      <c r="AH69" s="35"/>
      <c r="AI69" s="35"/>
      <c r="AJ69" s="35"/>
      <c r="AK69" s="35"/>
      <c r="AL69" s="35"/>
      <c r="AM69" s="35"/>
      <c r="AN69" s="36"/>
      <c r="AO69" s="37">
        <f>SUM(AD69:AN69)</f>
        <v>0</v>
      </c>
      <c r="AP69" s="37">
        <f>SUM(AD69,AE69,2.3*AF69,2.3*AG69,2.3*AH69,2.3*AI69,2*AJ69,2*AK69,AL69,0.4*AM69,0.2*AN69)</f>
        <v>0</v>
      </c>
      <c r="AQ69" s="27">
        <f>$A69</f>
        <v>0.7708333333333327</v>
      </c>
      <c r="AR69" s="38">
        <v>1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40">
        <v>0</v>
      </c>
      <c r="BC69" s="41">
        <f>SUM(AR69:BB69)</f>
        <v>1</v>
      </c>
      <c r="BD69" s="41">
        <f>SUM(AR69,AS69,2.3*AT69,2.3*AU69,2.3*AV69,2.3*AW69,2*AX69,2*AY69,AZ69,0.4*BA69,0.2*BB69)</f>
        <v>1</v>
      </c>
      <c r="BE69" s="27">
        <f>$A69</f>
        <v>0.7708333333333327</v>
      </c>
      <c r="BF69" s="38">
        <v>46</v>
      </c>
      <c r="BG69" s="39">
        <v>1</v>
      </c>
      <c r="BH69" s="39">
        <v>0</v>
      </c>
      <c r="BI69" s="39">
        <v>0</v>
      </c>
      <c r="BJ69" s="39">
        <v>1</v>
      </c>
      <c r="BK69" s="39">
        <v>0</v>
      </c>
      <c r="BL69" s="39">
        <v>0</v>
      </c>
      <c r="BM69" s="39">
        <v>0</v>
      </c>
      <c r="BN69" s="39">
        <v>1</v>
      </c>
      <c r="BO69" s="39">
        <v>0</v>
      </c>
      <c r="BP69" s="40">
        <v>5</v>
      </c>
      <c r="BQ69" s="41">
        <f>SUM(BF69:BP69)</f>
        <v>54</v>
      </c>
      <c r="BR69" s="41">
        <f>SUM(BF69,BG69,2.3*BH69,2.3*BI69,2.3*BJ69,2.3*BK69,2*BL69,2*BM69,BN69,0.4*BO69,0.2*BP69)</f>
        <v>51.3</v>
      </c>
      <c r="BS69" s="27">
        <f>$A69</f>
        <v>0.7708333333333327</v>
      </c>
      <c r="BT69" s="34"/>
      <c r="BU69" s="35"/>
      <c r="BV69" s="35"/>
      <c r="BW69" s="35"/>
      <c r="BX69" s="35"/>
      <c r="BY69" s="35"/>
      <c r="BZ69" s="35"/>
      <c r="CA69" s="35"/>
      <c r="CB69" s="35"/>
      <c r="CC69" s="35"/>
      <c r="CD69" s="36"/>
      <c r="CE69" s="37">
        <f>SUM(BT69:CD69)</f>
        <v>0</v>
      </c>
      <c r="CF69" s="37">
        <f>SUM(BT69,BU69,2.3*BV69,2.3*BW69,2.3*BX69,2.3*BY69,2*BZ69,2*CA69,CB69,0.4*CC69,0.2*CD69)</f>
        <v>0</v>
      </c>
      <c r="CG69" s="27">
        <f>$A69</f>
        <v>0.7708333333333327</v>
      </c>
      <c r="CH69" s="38">
        <v>15</v>
      </c>
      <c r="CI69" s="39">
        <v>2</v>
      </c>
      <c r="CJ69" s="39">
        <v>0</v>
      </c>
      <c r="CK69" s="39">
        <v>0</v>
      </c>
      <c r="CL69" s="39">
        <v>0</v>
      </c>
      <c r="CM69" s="39">
        <v>0</v>
      </c>
      <c r="CN69" s="39">
        <v>0</v>
      </c>
      <c r="CO69" s="39">
        <v>0</v>
      </c>
      <c r="CP69" s="39">
        <v>0</v>
      </c>
      <c r="CQ69" s="39">
        <v>0</v>
      </c>
      <c r="CR69" s="40">
        <v>2</v>
      </c>
      <c r="CS69" s="41">
        <f>SUM(CH69:CR69)</f>
        <v>19</v>
      </c>
      <c r="CT69" s="41">
        <f>SUM(CH69,CI69,2.3*CJ69,2.3*CK69,2.3*CL69,2.3*CM69,2*CN69,2*CO69,CP69,0.4*CQ69,0.2*CR69)</f>
        <v>17.399999999999999</v>
      </c>
      <c r="CU69" s="27">
        <f>$A69</f>
        <v>0.7708333333333327</v>
      </c>
      <c r="CV69" s="38">
        <v>55</v>
      </c>
      <c r="CW69" s="39">
        <v>4</v>
      </c>
      <c r="CX69" s="39">
        <v>0</v>
      </c>
      <c r="CY69" s="39">
        <v>0</v>
      </c>
      <c r="CZ69" s="39">
        <v>0</v>
      </c>
      <c r="DA69" s="39">
        <v>0</v>
      </c>
      <c r="DB69" s="39">
        <v>0</v>
      </c>
      <c r="DC69" s="39">
        <v>0</v>
      </c>
      <c r="DD69" s="39">
        <v>1</v>
      </c>
      <c r="DE69" s="39">
        <v>0</v>
      </c>
      <c r="DF69" s="40">
        <v>3</v>
      </c>
      <c r="DG69" s="41">
        <f>SUM(CV69:DF69)</f>
        <v>63</v>
      </c>
      <c r="DH69" s="41">
        <f>SUM(CV69,CW69,2.3*CX69,2.3*CY69,2.3*CZ69,2.3*DA69,2*DB69,2*DC69,DD69,0.4*DE69,0.2*DF69)</f>
        <v>60.6</v>
      </c>
      <c r="DI69" s="27">
        <f>$A69</f>
        <v>0.7708333333333327</v>
      </c>
      <c r="DJ69" s="34">
        <v>0</v>
      </c>
      <c r="DK69" s="35">
        <v>0</v>
      </c>
      <c r="DL69" s="35">
        <v>0</v>
      </c>
      <c r="DM69" s="35">
        <v>0</v>
      </c>
      <c r="DN69" s="35">
        <v>0</v>
      </c>
      <c r="DO69" s="35">
        <v>0</v>
      </c>
      <c r="DP69" s="35">
        <v>0</v>
      </c>
      <c r="DQ69" s="35">
        <v>0</v>
      </c>
      <c r="DR69" s="35">
        <v>0</v>
      </c>
      <c r="DS69" s="35">
        <v>0</v>
      </c>
      <c r="DT69" s="36">
        <v>0</v>
      </c>
      <c r="DU69" s="37">
        <f>SUM(DJ69:DT69)</f>
        <v>0</v>
      </c>
      <c r="DV69" s="37">
        <f>SUM(DJ69,DK69,2.3*DL69,2.3*DM69,2.3*DN69,2.3*DO69,2*DP69,2*DQ69,DR69,0.4*DS69,0.2*DT69)</f>
        <v>0</v>
      </c>
      <c r="DW69" s="27">
        <f>$A69</f>
        <v>0.7708333333333327</v>
      </c>
      <c r="DX69" s="34"/>
      <c r="DY69" s="35"/>
      <c r="DZ69" s="35"/>
      <c r="EA69" s="35"/>
      <c r="EB69" s="35"/>
      <c r="EC69" s="35"/>
      <c r="ED69" s="35"/>
      <c r="EE69" s="35"/>
      <c r="EF69" s="35"/>
      <c r="EG69" s="35"/>
      <c r="EH69" s="36"/>
      <c r="EI69" s="37">
        <f>SUM(DX69:EH69)</f>
        <v>0</v>
      </c>
      <c r="EJ69" s="37">
        <f>SUM(DX69,DY69,2.3*DZ69,2.3*EA69,2.3*EB69,2.3*EC69,2*ED69,2*EE69,EF69,0.4*EG69,0.2*EH69)</f>
        <v>0</v>
      </c>
      <c r="EK69" s="27">
        <f>$A69</f>
        <v>0.7708333333333327</v>
      </c>
      <c r="EL69" s="34"/>
      <c r="EM69" s="35"/>
      <c r="EN69" s="35"/>
      <c r="EO69" s="35"/>
      <c r="EP69" s="35"/>
      <c r="EQ69" s="35"/>
      <c r="ER69" s="35"/>
      <c r="ES69" s="35"/>
      <c r="ET69" s="35"/>
      <c r="EU69" s="35"/>
      <c r="EV69" s="36"/>
      <c r="EW69" s="37">
        <f>SUM(EL69:EV69)</f>
        <v>0</v>
      </c>
      <c r="EX69" s="37">
        <f>SUM(EL69,EM69,2.3*EN69,2.3*EO69,2.3*EP69,2.3*EQ69,2*ER69,2*ES69,ET69,0.4*EU69,0.2*EV69)</f>
        <v>0</v>
      </c>
      <c r="EY69" s="27">
        <f>$A69</f>
        <v>0.7708333333333327</v>
      </c>
      <c r="EZ69" s="34"/>
      <c r="FA69" s="35"/>
      <c r="FB69" s="35"/>
      <c r="FC69" s="35"/>
      <c r="FD69" s="35"/>
      <c r="FE69" s="35"/>
      <c r="FF69" s="35"/>
      <c r="FG69" s="35"/>
      <c r="FH69" s="35"/>
      <c r="FI69" s="35"/>
      <c r="FJ69" s="36"/>
      <c r="FK69" s="37">
        <f>SUM(EZ69:FJ69)</f>
        <v>0</v>
      </c>
      <c r="FL69" s="37">
        <f>SUM(EZ69,FA69,2.3*FB69,2.3*FC69,2.3*FD69,2.3*FE69,2*FF69,2*FG69,FH69,0.4*FI69,0.2*FJ69)</f>
        <v>0</v>
      </c>
    </row>
    <row r="70" spans="1:168" ht="13.5" customHeight="1">
      <c r="A70" s="42">
        <f>A69+"00:15"</f>
        <v>0.78124999999999933</v>
      </c>
      <c r="B70" s="43"/>
      <c r="C70" s="44"/>
      <c r="D70" s="44"/>
      <c r="E70" s="44"/>
      <c r="F70" s="44"/>
      <c r="G70" s="44"/>
      <c r="H70" s="44"/>
      <c r="I70" s="44"/>
      <c r="J70" s="44"/>
      <c r="K70" s="44"/>
      <c r="L70" s="45"/>
      <c r="M70" s="46">
        <f>SUM(B70:L70)</f>
        <v>0</v>
      </c>
      <c r="N70" s="46">
        <f>SUM(B70,C70,2.3*D70,2.3*E70,2.3*F70,2.3*G70,2*H70,2*I70,J70,0.4*K70,0.2*L70)</f>
        <v>0</v>
      </c>
      <c r="O70" s="47">
        <f>$A70</f>
        <v>0.78124999999999933</v>
      </c>
      <c r="P70" s="43"/>
      <c r="Q70" s="44"/>
      <c r="R70" s="44"/>
      <c r="S70" s="44"/>
      <c r="T70" s="44"/>
      <c r="U70" s="44"/>
      <c r="V70" s="44"/>
      <c r="W70" s="44"/>
      <c r="X70" s="44"/>
      <c r="Y70" s="44"/>
      <c r="Z70" s="45"/>
      <c r="AA70" s="46">
        <f>SUM(P70:Z70)</f>
        <v>0</v>
      </c>
      <c r="AB70" s="46">
        <f>SUM(P70,Q70,2.3*R70,2.3*S70,2.3*T70,2.3*U70,2*V70,2*W70,X70,0.4*Y70,0.2*Z70)</f>
        <v>0</v>
      </c>
      <c r="AC70" s="47">
        <f>$A70</f>
        <v>0.78124999999999933</v>
      </c>
      <c r="AD70" s="43"/>
      <c r="AE70" s="44"/>
      <c r="AF70" s="44"/>
      <c r="AG70" s="44"/>
      <c r="AH70" s="44"/>
      <c r="AI70" s="44"/>
      <c r="AJ70" s="44"/>
      <c r="AK70" s="44"/>
      <c r="AL70" s="44"/>
      <c r="AM70" s="44"/>
      <c r="AN70" s="45"/>
      <c r="AO70" s="46">
        <f>SUM(AD70:AN70)</f>
        <v>0</v>
      </c>
      <c r="AP70" s="46">
        <f>SUM(AD70,AE70,2.3*AF70,2.3*AG70,2.3*AH70,2.3*AI70,2*AJ70,2*AK70,AL70,0.4*AM70,0.2*AN70)</f>
        <v>0</v>
      </c>
      <c r="AQ70" s="47">
        <f>$A70</f>
        <v>0.78124999999999933</v>
      </c>
      <c r="AR70" s="48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0</v>
      </c>
      <c r="AY70" s="49">
        <v>0</v>
      </c>
      <c r="AZ70" s="49">
        <v>0</v>
      </c>
      <c r="BA70" s="49">
        <v>0</v>
      </c>
      <c r="BB70" s="50">
        <v>0</v>
      </c>
      <c r="BC70" s="51">
        <f>SUM(AR70:BB70)</f>
        <v>0</v>
      </c>
      <c r="BD70" s="51">
        <f>SUM(AR70,AS70,2.3*AT70,2.3*AU70,2.3*AV70,2.3*AW70,2*AX70,2*AY70,AZ70,0.4*BA70,0.2*BB70)</f>
        <v>0</v>
      </c>
      <c r="BE70" s="47">
        <f>$A70</f>
        <v>0.78124999999999933</v>
      </c>
      <c r="BF70" s="48">
        <v>42</v>
      </c>
      <c r="BG70" s="49">
        <v>3</v>
      </c>
      <c r="BH70" s="49">
        <v>0</v>
      </c>
      <c r="BI70" s="49">
        <v>0</v>
      </c>
      <c r="BJ70" s="49">
        <v>0</v>
      </c>
      <c r="BK70" s="49">
        <v>0</v>
      </c>
      <c r="BL70" s="49">
        <v>0</v>
      </c>
      <c r="BM70" s="49">
        <v>0</v>
      </c>
      <c r="BN70" s="49">
        <v>0</v>
      </c>
      <c r="BO70" s="49">
        <v>0</v>
      </c>
      <c r="BP70" s="50">
        <v>6</v>
      </c>
      <c r="BQ70" s="51">
        <f>SUM(BF70:BP70)</f>
        <v>51</v>
      </c>
      <c r="BR70" s="51">
        <f>SUM(BF70,BG70,2.3*BH70,2.3*BI70,2.3*BJ70,2.3*BK70,2*BL70,2*BM70,BN70,0.4*BO70,0.2*BP70)</f>
        <v>46.2</v>
      </c>
      <c r="BS70" s="47">
        <f>$A70</f>
        <v>0.78124999999999933</v>
      </c>
      <c r="BT70" s="43"/>
      <c r="BU70" s="44"/>
      <c r="BV70" s="44"/>
      <c r="BW70" s="44"/>
      <c r="BX70" s="44"/>
      <c r="BY70" s="44"/>
      <c r="BZ70" s="44"/>
      <c r="CA70" s="44"/>
      <c r="CB70" s="44"/>
      <c r="CC70" s="44"/>
      <c r="CD70" s="45"/>
      <c r="CE70" s="46">
        <f>SUM(BT70:CD70)</f>
        <v>0</v>
      </c>
      <c r="CF70" s="46">
        <f>SUM(BT70,BU70,2.3*BV70,2.3*BW70,2.3*BX70,2.3*BY70,2*BZ70,2*CA70,CB70,0.4*CC70,0.2*CD70)</f>
        <v>0</v>
      </c>
      <c r="CG70" s="47">
        <f>$A70</f>
        <v>0.78124999999999933</v>
      </c>
      <c r="CH70" s="48">
        <v>6</v>
      </c>
      <c r="CI70" s="49">
        <v>1</v>
      </c>
      <c r="CJ70" s="49">
        <v>0</v>
      </c>
      <c r="CK70" s="49">
        <v>0</v>
      </c>
      <c r="CL70" s="49">
        <v>1</v>
      </c>
      <c r="CM70" s="49">
        <v>0</v>
      </c>
      <c r="CN70" s="49">
        <v>1</v>
      </c>
      <c r="CO70" s="49">
        <v>0</v>
      </c>
      <c r="CP70" s="49">
        <v>0</v>
      </c>
      <c r="CQ70" s="49">
        <v>0</v>
      </c>
      <c r="CR70" s="50">
        <v>0</v>
      </c>
      <c r="CS70" s="51">
        <f>SUM(CH70:CR70)</f>
        <v>9</v>
      </c>
      <c r="CT70" s="51">
        <f>SUM(CH70,CI70,2.3*CJ70,2.3*CK70,2.3*CL70,2.3*CM70,2*CN70,2*CO70,CP70,0.4*CQ70,0.2*CR70)</f>
        <v>11.3</v>
      </c>
      <c r="CU70" s="47">
        <f>$A70</f>
        <v>0.78124999999999933</v>
      </c>
      <c r="CV70" s="48">
        <v>88</v>
      </c>
      <c r="CW70" s="49">
        <v>1</v>
      </c>
      <c r="CX70" s="49">
        <v>1</v>
      </c>
      <c r="CY70" s="49">
        <v>0</v>
      </c>
      <c r="CZ70" s="49">
        <v>0</v>
      </c>
      <c r="DA70" s="49">
        <v>0</v>
      </c>
      <c r="DB70" s="49">
        <v>0</v>
      </c>
      <c r="DC70" s="49">
        <v>0</v>
      </c>
      <c r="DD70" s="49">
        <v>1</v>
      </c>
      <c r="DE70" s="49">
        <v>0</v>
      </c>
      <c r="DF70" s="50">
        <v>3</v>
      </c>
      <c r="DG70" s="51">
        <f>SUM(CV70:DF70)</f>
        <v>94</v>
      </c>
      <c r="DH70" s="51">
        <f>SUM(CV70,CW70,2.3*CX70,2.3*CY70,2.3*CZ70,2.3*DA70,2*DB70,2*DC70,DD70,0.4*DE70,0.2*DF70)</f>
        <v>92.899999999999991</v>
      </c>
      <c r="DI70" s="47">
        <f>$A70</f>
        <v>0.78124999999999933</v>
      </c>
      <c r="DJ70" s="43">
        <v>0</v>
      </c>
      <c r="DK70" s="44">
        <v>0</v>
      </c>
      <c r="DL70" s="44">
        <v>0</v>
      </c>
      <c r="DM70" s="44">
        <v>0</v>
      </c>
      <c r="DN70" s="44">
        <v>0</v>
      </c>
      <c r="DO70" s="44">
        <v>0</v>
      </c>
      <c r="DP70" s="44">
        <v>0</v>
      </c>
      <c r="DQ70" s="44">
        <v>0</v>
      </c>
      <c r="DR70" s="44">
        <v>0</v>
      </c>
      <c r="DS70" s="44">
        <v>0</v>
      </c>
      <c r="DT70" s="45">
        <v>0</v>
      </c>
      <c r="DU70" s="46">
        <f>SUM(DJ70:DT70)</f>
        <v>0</v>
      </c>
      <c r="DV70" s="46">
        <f>SUM(DJ70,DK70,2.3*DL70,2.3*DM70,2.3*DN70,2.3*DO70,2*DP70,2*DQ70,DR70,0.4*DS70,0.2*DT70)</f>
        <v>0</v>
      </c>
      <c r="DW70" s="47">
        <f>$A70</f>
        <v>0.78124999999999933</v>
      </c>
      <c r="DX70" s="43"/>
      <c r="DY70" s="44"/>
      <c r="DZ70" s="44"/>
      <c r="EA70" s="44"/>
      <c r="EB70" s="44"/>
      <c r="EC70" s="44"/>
      <c r="ED70" s="44"/>
      <c r="EE70" s="44"/>
      <c r="EF70" s="44"/>
      <c r="EG70" s="44"/>
      <c r="EH70" s="45"/>
      <c r="EI70" s="46">
        <f>SUM(DX70:EH70)</f>
        <v>0</v>
      </c>
      <c r="EJ70" s="46">
        <f>SUM(DX70,DY70,2.3*DZ70,2.3*EA70,2.3*EB70,2.3*EC70,2*ED70,2*EE70,EF70,0.4*EG70,0.2*EH70)</f>
        <v>0</v>
      </c>
      <c r="EK70" s="47">
        <f>$A70</f>
        <v>0.78124999999999933</v>
      </c>
      <c r="EL70" s="43"/>
      <c r="EM70" s="44"/>
      <c r="EN70" s="44"/>
      <c r="EO70" s="44"/>
      <c r="EP70" s="44"/>
      <c r="EQ70" s="44"/>
      <c r="ER70" s="44"/>
      <c r="ES70" s="44"/>
      <c r="ET70" s="44"/>
      <c r="EU70" s="44"/>
      <c r="EV70" s="45"/>
      <c r="EW70" s="46">
        <f>SUM(EL70:EV70)</f>
        <v>0</v>
      </c>
      <c r="EX70" s="46">
        <f>SUM(EL70,EM70,2.3*EN70,2.3*EO70,2.3*EP70,2.3*EQ70,2*ER70,2*ES70,ET70,0.4*EU70,0.2*EV70)</f>
        <v>0</v>
      </c>
      <c r="EY70" s="47">
        <f>$A70</f>
        <v>0.78124999999999933</v>
      </c>
      <c r="EZ70" s="43"/>
      <c r="FA70" s="44"/>
      <c r="FB70" s="44"/>
      <c r="FC70" s="44"/>
      <c r="FD70" s="44"/>
      <c r="FE70" s="44"/>
      <c r="FF70" s="44"/>
      <c r="FG70" s="44"/>
      <c r="FH70" s="44"/>
      <c r="FI70" s="44"/>
      <c r="FJ70" s="45"/>
      <c r="FK70" s="46">
        <f>SUM(EZ70:FJ70)</f>
        <v>0</v>
      </c>
      <c r="FL70" s="46">
        <f>SUM(EZ70,FA70,2.3*FB70,2.3*FC70,2.3*FD70,2.3*FE70,2*FF70,2*FG70,FH70,0.4*FI70,0.2*FJ70)</f>
        <v>0</v>
      </c>
    </row>
    <row r="71" spans="1:168" s="61" customFormat="1" ht="12" customHeight="1">
      <c r="A71" s="52" t="s">
        <v>20</v>
      </c>
      <c r="B71" s="57">
        <f t="shared" ref="B71:N71" si="168">SUM(B67:B70)</f>
        <v>0</v>
      </c>
      <c r="C71" s="58">
        <f t="shared" si="168"/>
        <v>0</v>
      </c>
      <c r="D71" s="58">
        <f t="shared" si="168"/>
        <v>0</v>
      </c>
      <c r="E71" s="58">
        <f t="shared" si="168"/>
        <v>0</v>
      </c>
      <c r="F71" s="58">
        <f t="shared" si="168"/>
        <v>0</v>
      </c>
      <c r="G71" s="58">
        <f t="shared" si="168"/>
        <v>0</v>
      </c>
      <c r="H71" s="58">
        <f t="shared" si="168"/>
        <v>0</v>
      </c>
      <c r="I71" s="58">
        <f t="shared" si="168"/>
        <v>0</v>
      </c>
      <c r="J71" s="58">
        <f t="shared" si="168"/>
        <v>0</v>
      </c>
      <c r="K71" s="58">
        <f t="shared" si="168"/>
        <v>0</v>
      </c>
      <c r="L71" s="59">
        <f t="shared" si="168"/>
        <v>0</v>
      </c>
      <c r="M71" s="60">
        <f t="shared" si="168"/>
        <v>0</v>
      </c>
      <c r="N71" s="60">
        <f t="shared" si="168"/>
        <v>0</v>
      </c>
      <c r="O71" s="52" t="s">
        <v>20</v>
      </c>
      <c r="P71" s="57">
        <f t="shared" ref="P71:AB71" si="169">SUM(P67:P70)</f>
        <v>0</v>
      </c>
      <c r="Q71" s="58">
        <f t="shared" si="169"/>
        <v>0</v>
      </c>
      <c r="R71" s="58">
        <f t="shared" si="169"/>
        <v>0</v>
      </c>
      <c r="S71" s="58">
        <f t="shared" si="169"/>
        <v>0</v>
      </c>
      <c r="T71" s="58">
        <f t="shared" si="169"/>
        <v>0</v>
      </c>
      <c r="U71" s="58">
        <f t="shared" si="169"/>
        <v>0</v>
      </c>
      <c r="V71" s="58">
        <f t="shared" si="169"/>
        <v>0</v>
      </c>
      <c r="W71" s="58">
        <f t="shared" si="169"/>
        <v>0</v>
      </c>
      <c r="X71" s="58">
        <f t="shared" si="169"/>
        <v>0</v>
      </c>
      <c r="Y71" s="58">
        <f t="shared" si="169"/>
        <v>0</v>
      </c>
      <c r="Z71" s="59">
        <f t="shared" si="169"/>
        <v>0</v>
      </c>
      <c r="AA71" s="60">
        <f t="shared" si="169"/>
        <v>0</v>
      </c>
      <c r="AB71" s="60">
        <f t="shared" si="169"/>
        <v>0</v>
      </c>
      <c r="AC71" s="52" t="s">
        <v>20</v>
      </c>
      <c r="AD71" s="57">
        <f t="shared" ref="AD71:AP71" si="170">SUM(AD67:AD70)</f>
        <v>0</v>
      </c>
      <c r="AE71" s="58">
        <f t="shared" si="170"/>
        <v>0</v>
      </c>
      <c r="AF71" s="58">
        <f t="shared" si="170"/>
        <v>0</v>
      </c>
      <c r="AG71" s="58">
        <f t="shared" si="170"/>
        <v>0</v>
      </c>
      <c r="AH71" s="58">
        <f t="shared" si="170"/>
        <v>0</v>
      </c>
      <c r="AI71" s="58">
        <f t="shared" si="170"/>
        <v>0</v>
      </c>
      <c r="AJ71" s="58">
        <f t="shared" si="170"/>
        <v>0</v>
      </c>
      <c r="AK71" s="58">
        <f t="shared" si="170"/>
        <v>0</v>
      </c>
      <c r="AL71" s="58">
        <f t="shared" si="170"/>
        <v>0</v>
      </c>
      <c r="AM71" s="58">
        <f t="shared" si="170"/>
        <v>0</v>
      </c>
      <c r="AN71" s="59">
        <f t="shared" si="170"/>
        <v>0</v>
      </c>
      <c r="AO71" s="60">
        <f t="shared" si="170"/>
        <v>0</v>
      </c>
      <c r="AP71" s="60">
        <f t="shared" si="170"/>
        <v>0</v>
      </c>
      <c r="AQ71" s="52" t="s">
        <v>20</v>
      </c>
      <c r="AR71" s="57">
        <f t="shared" ref="AR71:BD71" si="171">SUM(AR67:AR70)</f>
        <v>6</v>
      </c>
      <c r="AS71" s="58">
        <f t="shared" si="171"/>
        <v>0</v>
      </c>
      <c r="AT71" s="58">
        <f t="shared" si="171"/>
        <v>0</v>
      </c>
      <c r="AU71" s="58">
        <f t="shared" si="171"/>
        <v>0</v>
      </c>
      <c r="AV71" s="58">
        <f t="shared" si="171"/>
        <v>0</v>
      </c>
      <c r="AW71" s="58">
        <f t="shared" si="171"/>
        <v>0</v>
      </c>
      <c r="AX71" s="58">
        <f t="shared" si="171"/>
        <v>0</v>
      </c>
      <c r="AY71" s="58">
        <f t="shared" si="171"/>
        <v>0</v>
      </c>
      <c r="AZ71" s="58">
        <f t="shared" si="171"/>
        <v>0</v>
      </c>
      <c r="BA71" s="58">
        <f t="shared" si="171"/>
        <v>0</v>
      </c>
      <c r="BB71" s="59">
        <f t="shared" si="171"/>
        <v>1</v>
      </c>
      <c r="BC71" s="60">
        <f t="shared" si="171"/>
        <v>7</v>
      </c>
      <c r="BD71" s="60">
        <f t="shared" si="171"/>
        <v>6.2</v>
      </c>
      <c r="BE71" s="52" t="s">
        <v>20</v>
      </c>
      <c r="BF71" s="57">
        <f t="shared" ref="BF71:BR71" si="172">SUM(BF67:BF70)</f>
        <v>175</v>
      </c>
      <c r="BG71" s="58">
        <f t="shared" si="172"/>
        <v>6</v>
      </c>
      <c r="BH71" s="58">
        <f t="shared" si="172"/>
        <v>1</v>
      </c>
      <c r="BI71" s="58">
        <f t="shared" si="172"/>
        <v>0</v>
      </c>
      <c r="BJ71" s="58">
        <f t="shared" si="172"/>
        <v>2</v>
      </c>
      <c r="BK71" s="58">
        <f t="shared" si="172"/>
        <v>0</v>
      </c>
      <c r="BL71" s="58">
        <f t="shared" si="172"/>
        <v>0</v>
      </c>
      <c r="BM71" s="58">
        <f t="shared" si="172"/>
        <v>0</v>
      </c>
      <c r="BN71" s="58">
        <f t="shared" si="172"/>
        <v>1</v>
      </c>
      <c r="BO71" s="58">
        <f t="shared" si="172"/>
        <v>1</v>
      </c>
      <c r="BP71" s="59">
        <f t="shared" si="172"/>
        <v>18</v>
      </c>
      <c r="BQ71" s="60">
        <f t="shared" si="172"/>
        <v>204</v>
      </c>
      <c r="BR71" s="60">
        <f t="shared" si="172"/>
        <v>192.89999999999998</v>
      </c>
      <c r="BS71" s="52" t="s">
        <v>20</v>
      </c>
      <c r="BT71" s="57">
        <f t="shared" ref="BT71:CF71" si="173">SUM(BT67:BT70)</f>
        <v>0</v>
      </c>
      <c r="BU71" s="58">
        <f t="shared" si="173"/>
        <v>0</v>
      </c>
      <c r="BV71" s="58">
        <f t="shared" si="173"/>
        <v>0</v>
      </c>
      <c r="BW71" s="58">
        <f t="shared" si="173"/>
        <v>0</v>
      </c>
      <c r="BX71" s="58">
        <f t="shared" si="173"/>
        <v>0</v>
      </c>
      <c r="BY71" s="58">
        <f t="shared" si="173"/>
        <v>0</v>
      </c>
      <c r="BZ71" s="58">
        <f t="shared" si="173"/>
        <v>0</v>
      </c>
      <c r="CA71" s="58">
        <f t="shared" si="173"/>
        <v>0</v>
      </c>
      <c r="CB71" s="58">
        <f t="shared" si="173"/>
        <v>0</v>
      </c>
      <c r="CC71" s="58">
        <f t="shared" si="173"/>
        <v>0</v>
      </c>
      <c r="CD71" s="59">
        <f t="shared" si="173"/>
        <v>0</v>
      </c>
      <c r="CE71" s="60">
        <f t="shared" si="173"/>
        <v>0</v>
      </c>
      <c r="CF71" s="60">
        <f t="shared" si="173"/>
        <v>0</v>
      </c>
      <c r="CG71" s="52" t="s">
        <v>20</v>
      </c>
      <c r="CH71" s="57">
        <f t="shared" ref="CH71:CT71" si="174">SUM(CH67:CH70)</f>
        <v>44</v>
      </c>
      <c r="CI71" s="58">
        <f t="shared" si="174"/>
        <v>4</v>
      </c>
      <c r="CJ71" s="58">
        <f t="shared" si="174"/>
        <v>0</v>
      </c>
      <c r="CK71" s="58">
        <f t="shared" si="174"/>
        <v>0</v>
      </c>
      <c r="CL71" s="58">
        <f t="shared" si="174"/>
        <v>1</v>
      </c>
      <c r="CM71" s="58">
        <f t="shared" si="174"/>
        <v>0</v>
      </c>
      <c r="CN71" s="58">
        <f t="shared" si="174"/>
        <v>1</v>
      </c>
      <c r="CO71" s="58">
        <f t="shared" si="174"/>
        <v>1</v>
      </c>
      <c r="CP71" s="58">
        <f t="shared" si="174"/>
        <v>1</v>
      </c>
      <c r="CQ71" s="58">
        <f t="shared" si="174"/>
        <v>0</v>
      </c>
      <c r="CR71" s="59">
        <f t="shared" si="174"/>
        <v>4</v>
      </c>
      <c r="CS71" s="60">
        <f t="shared" si="174"/>
        <v>56</v>
      </c>
      <c r="CT71" s="60">
        <f t="shared" si="174"/>
        <v>56.099999999999994</v>
      </c>
      <c r="CU71" s="52" t="s">
        <v>20</v>
      </c>
      <c r="CV71" s="57">
        <f t="shared" ref="CV71:DH71" si="175">SUM(CV67:CV70)</f>
        <v>259</v>
      </c>
      <c r="CW71" s="58">
        <f t="shared" si="175"/>
        <v>14</v>
      </c>
      <c r="CX71" s="58">
        <f t="shared" si="175"/>
        <v>1</v>
      </c>
      <c r="CY71" s="58">
        <f t="shared" si="175"/>
        <v>0</v>
      </c>
      <c r="CZ71" s="58">
        <f t="shared" si="175"/>
        <v>0</v>
      </c>
      <c r="DA71" s="58">
        <f t="shared" si="175"/>
        <v>0</v>
      </c>
      <c r="DB71" s="58">
        <f t="shared" si="175"/>
        <v>0</v>
      </c>
      <c r="DC71" s="58">
        <f t="shared" si="175"/>
        <v>0</v>
      </c>
      <c r="DD71" s="58">
        <f t="shared" si="175"/>
        <v>7</v>
      </c>
      <c r="DE71" s="58">
        <f t="shared" si="175"/>
        <v>2</v>
      </c>
      <c r="DF71" s="59">
        <f t="shared" si="175"/>
        <v>22</v>
      </c>
      <c r="DG71" s="60">
        <f t="shared" si="175"/>
        <v>305</v>
      </c>
      <c r="DH71" s="60">
        <f t="shared" si="175"/>
        <v>287.5</v>
      </c>
      <c r="DI71" s="52" t="s">
        <v>20</v>
      </c>
      <c r="DJ71" s="57">
        <f t="shared" ref="DJ71:DV71" si="176">SUM(DJ67:DJ70)</f>
        <v>1</v>
      </c>
      <c r="DK71" s="58">
        <f t="shared" si="176"/>
        <v>1</v>
      </c>
      <c r="DL71" s="58">
        <f t="shared" si="176"/>
        <v>0</v>
      </c>
      <c r="DM71" s="58">
        <f t="shared" si="176"/>
        <v>0</v>
      </c>
      <c r="DN71" s="58">
        <f t="shared" si="176"/>
        <v>0</v>
      </c>
      <c r="DO71" s="58">
        <f t="shared" si="176"/>
        <v>0</v>
      </c>
      <c r="DP71" s="58">
        <f t="shared" si="176"/>
        <v>0</v>
      </c>
      <c r="DQ71" s="58">
        <f t="shared" si="176"/>
        <v>0</v>
      </c>
      <c r="DR71" s="58">
        <f t="shared" si="176"/>
        <v>0</v>
      </c>
      <c r="DS71" s="58">
        <f t="shared" si="176"/>
        <v>1</v>
      </c>
      <c r="DT71" s="59">
        <f t="shared" si="176"/>
        <v>0</v>
      </c>
      <c r="DU71" s="60">
        <f t="shared" si="176"/>
        <v>3</v>
      </c>
      <c r="DV71" s="60">
        <f t="shared" si="176"/>
        <v>2.4</v>
      </c>
      <c r="DW71" s="52" t="s">
        <v>20</v>
      </c>
      <c r="DX71" s="57">
        <f t="shared" ref="DX71:EJ71" si="177">SUM(DX67:DX70)</f>
        <v>0</v>
      </c>
      <c r="DY71" s="58">
        <f t="shared" si="177"/>
        <v>0</v>
      </c>
      <c r="DZ71" s="58">
        <f t="shared" si="177"/>
        <v>0</v>
      </c>
      <c r="EA71" s="58">
        <f t="shared" si="177"/>
        <v>0</v>
      </c>
      <c r="EB71" s="58">
        <f t="shared" si="177"/>
        <v>0</v>
      </c>
      <c r="EC71" s="58">
        <f t="shared" si="177"/>
        <v>0</v>
      </c>
      <c r="ED71" s="58">
        <f t="shared" si="177"/>
        <v>0</v>
      </c>
      <c r="EE71" s="58">
        <f t="shared" si="177"/>
        <v>0</v>
      </c>
      <c r="EF71" s="58">
        <f t="shared" si="177"/>
        <v>0</v>
      </c>
      <c r="EG71" s="58">
        <f t="shared" si="177"/>
        <v>0</v>
      </c>
      <c r="EH71" s="59">
        <f t="shared" si="177"/>
        <v>0</v>
      </c>
      <c r="EI71" s="60">
        <f t="shared" si="177"/>
        <v>0</v>
      </c>
      <c r="EJ71" s="60">
        <f t="shared" si="177"/>
        <v>0</v>
      </c>
      <c r="EK71" s="52" t="s">
        <v>20</v>
      </c>
      <c r="EL71" s="57">
        <f t="shared" ref="EL71:EX71" si="178">SUM(EL67:EL70)</f>
        <v>0</v>
      </c>
      <c r="EM71" s="58">
        <f t="shared" si="178"/>
        <v>0</v>
      </c>
      <c r="EN71" s="58">
        <f t="shared" si="178"/>
        <v>0</v>
      </c>
      <c r="EO71" s="58">
        <f t="shared" si="178"/>
        <v>0</v>
      </c>
      <c r="EP71" s="58">
        <f t="shared" si="178"/>
        <v>0</v>
      </c>
      <c r="EQ71" s="58">
        <f t="shared" si="178"/>
        <v>0</v>
      </c>
      <c r="ER71" s="58">
        <f t="shared" si="178"/>
        <v>0</v>
      </c>
      <c r="ES71" s="58">
        <f t="shared" si="178"/>
        <v>0</v>
      </c>
      <c r="ET71" s="58">
        <f t="shared" si="178"/>
        <v>0</v>
      </c>
      <c r="EU71" s="58">
        <f t="shared" si="178"/>
        <v>0</v>
      </c>
      <c r="EV71" s="59">
        <f t="shared" si="178"/>
        <v>0</v>
      </c>
      <c r="EW71" s="60">
        <f t="shared" si="178"/>
        <v>0</v>
      </c>
      <c r="EX71" s="60">
        <f t="shared" si="178"/>
        <v>0</v>
      </c>
      <c r="EY71" s="52" t="s">
        <v>20</v>
      </c>
      <c r="EZ71" s="57">
        <f t="shared" ref="EZ71:FL71" si="179">SUM(EZ67:EZ70)</f>
        <v>0</v>
      </c>
      <c r="FA71" s="58">
        <f t="shared" si="179"/>
        <v>0</v>
      </c>
      <c r="FB71" s="58">
        <f t="shared" si="179"/>
        <v>0</v>
      </c>
      <c r="FC71" s="58">
        <f t="shared" si="179"/>
        <v>0</v>
      </c>
      <c r="FD71" s="58">
        <f t="shared" si="179"/>
        <v>0</v>
      </c>
      <c r="FE71" s="58">
        <f t="shared" si="179"/>
        <v>0</v>
      </c>
      <c r="FF71" s="58">
        <f t="shared" si="179"/>
        <v>0</v>
      </c>
      <c r="FG71" s="58">
        <f t="shared" si="179"/>
        <v>0</v>
      </c>
      <c r="FH71" s="58">
        <f t="shared" si="179"/>
        <v>0</v>
      </c>
      <c r="FI71" s="58">
        <f t="shared" si="179"/>
        <v>0</v>
      </c>
      <c r="FJ71" s="59">
        <f t="shared" si="179"/>
        <v>0</v>
      </c>
      <c r="FK71" s="60">
        <f t="shared" si="179"/>
        <v>0</v>
      </c>
      <c r="FL71" s="60">
        <f t="shared" si="179"/>
        <v>0</v>
      </c>
    </row>
    <row r="72" spans="1:168" s="61" customFormat="1" ht="12" customHeight="1" thickBot="1">
      <c r="A72" s="52" t="s">
        <v>21</v>
      </c>
      <c r="B72" s="57">
        <f t="shared" ref="B72:N72" si="180">SUM(B61,B66,B71)</f>
        <v>0</v>
      </c>
      <c r="C72" s="58">
        <f t="shared" si="180"/>
        <v>0</v>
      </c>
      <c r="D72" s="58">
        <f t="shared" si="180"/>
        <v>0</v>
      </c>
      <c r="E72" s="58">
        <f t="shared" si="180"/>
        <v>0</v>
      </c>
      <c r="F72" s="58">
        <f t="shared" si="180"/>
        <v>0</v>
      </c>
      <c r="G72" s="58">
        <f t="shared" si="180"/>
        <v>0</v>
      </c>
      <c r="H72" s="58">
        <f t="shared" si="180"/>
        <v>0</v>
      </c>
      <c r="I72" s="58">
        <f t="shared" si="180"/>
        <v>0</v>
      </c>
      <c r="J72" s="58">
        <f t="shared" si="180"/>
        <v>0</v>
      </c>
      <c r="K72" s="58">
        <f t="shared" si="180"/>
        <v>0</v>
      </c>
      <c r="L72" s="59">
        <f t="shared" si="180"/>
        <v>0</v>
      </c>
      <c r="M72" s="60">
        <f t="shared" si="180"/>
        <v>0</v>
      </c>
      <c r="N72" s="60">
        <f t="shared" si="180"/>
        <v>0</v>
      </c>
      <c r="O72" s="52" t="s">
        <v>21</v>
      </c>
      <c r="P72" s="57">
        <f t="shared" ref="P72:AB72" si="181">SUM(P61,P66,P71)</f>
        <v>0</v>
      </c>
      <c r="Q72" s="58">
        <f t="shared" si="181"/>
        <v>0</v>
      </c>
      <c r="R72" s="58">
        <f t="shared" si="181"/>
        <v>0</v>
      </c>
      <c r="S72" s="58">
        <f t="shared" si="181"/>
        <v>0</v>
      </c>
      <c r="T72" s="58">
        <f t="shared" si="181"/>
        <v>0</v>
      </c>
      <c r="U72" s="58">
        <f t="shared" si="181"/>
        <v>0</v>
      </c>
      <c r="V72" s="58">
        <f t="shared" si="181"/>
        <v>0</v>
      </c>
      <c r="W72" s="58">
        <f t="shared" si="181"/>
        <v>0</v>
      </c>
      <c r="X72" s="58">
        <f t="shared" si="181"/>
        <v>0</v>
      </c>
      <c r="Y72" s="58">
        <f t="shared" si="181"/>
        <v>0</v>
      </c>
      <c r="Z72" s="59">
        <f t="shared" si="181"/>
        <v>0</v>
      </c>
      <c r="AA72" s="60">
        <f t="shared" si="181"/>
        <v>0</v>
      </c>
      <c r="AB72" s="60">
        <f t="shared" si="181"/>
        <v>0</v>
      </c>
      <c r="AC72" s="52" t="s">
        <v>21</v>
      </c>
      <c r="AD72" s="57">
        <f t="shared" ref="AD72:AP72" si="182">SUM(AD61,AD66,AD71)</f>
        <v>0</v>
      </c>
      <c r="AE72" s="58">
        <f t="shared" si="182"/>
        <v>0</v>
      </c>
      <c r="AF72" s="58">
        <f t="shared" si="182"/>
        <v>0</v>
      </c>
      <c r="AG72" s="58">
        <f t="shared" si="182"/>
        <v>0</v>
      </c>
      <c r="AH72" s="58">
        <f t="shared" si="182"/>
        <v>0</v>
      </c>
      <c r="AI72" s="58">
        <f t="shared" si="182"/>
        <v>0</v>
      </c>
      <c r="AJ72" s="58">
        <f t="shared" si="182"/>
        <v>0</v>
      </c>
      <c r="AK72" s="58">
        <f t="shared" si="182"/>
        <v>0</v>
      </c>
      <c r="AL72" s="58">
        <f t="shared" si="182"/>
        <v>0</v>
      </c>
      <c r="AM72" s="58">
        <f t="shared" si="182"/>
        <v>0</v>
      </c>
      <c r="AN72" s="59">
        <f t="shared" si="182"/>
        <v>0</v>
      </c>
      <c r="AO72" s="60">
        <f t="shared" si="182"/>
        <v>0</v>
      </c>
      <c r="AP72" s="60">
        <f t="shared" si="182"/>
        <v>0</v>
      </c>
      <c r="AQ72" s="52" t="s">
        <v>21</v>
      </c>
      <c r="AR72" s="57">
        <f t="shared" ref="AR72:BD72" si="183">SUM(AR61,AR66,AR71)</f>
        <v>8</v>
      </c>
      <c r="AS72" s="58">
        <f t="shared" si="183"/>
        <v>0</v>
      </c>
      <c r="AT72" s="58">
        <f t="shared" si="183"/>
        <v>0</v>
      </c>
      <c r="AU72" s="58">
        <f t="shared" si="183"/>
        <v>0</v>
      </c>
      <c r="AV72" s="58">
        <f t="shared" si="183"/>
        <v>0</v>
      </c>
      <c r="AW72" s="58">
        <f t="shared" si="183"/>
        <v>0</v>
      </c>
      <c r="AX72" s="58">
        <f t="shared" si="183"/>
        <v>0</v>
      </c>
      <c r="AY72" s="58">
        <f t="shared" si="183"/>
        <v>0</v>
      </c>
      <c r="AZ72" s="58">
        <f t="shared" si="183"/>
        <v>0</v>
      </c>
      <c r="BA72" s="58">
        <f t="shared" si="183"/>
        <v>0</v>
      </c>
      <c r="BB72" s="59">
        <f t="shared" si="183"/>
        <v>2</v>
      </c>
      <c r="BC72" s="60">
        <f t="shared" si="183"/>
        <v>10</v>
      </c>
      <c r="BD72" s="60">
        <f t="shared" si="183"/>
        <v>8.4</v>
      </c>
      <c r="BE72" s="52" t="s">
        <v>21</v>
      </c>
      <c r="BF72" s="57">
        <f t="shared" ref="BF72:BR72" si="184">SUM(BF61,BF66,BF71)</f>
        <v>623</v>
      </c>
      <c r="BG72" s="58">
        <f t="shared" si="184"/>
        <v>39</v>
      </c>
      <c r="BH72" s="58">
        <f t="shared" si="184"/>
        <v>16</v>
      </c>
      <c r="BI72" s="58">
        <f t="shared" si="184"/>
        <v>1</v>
      </c>
      <c r="BJ72" s="58">
        <f t="shared" si="184"/>
        <v>5</v>
      </c>
      <c r="BK72" s="58">
        <f t="shared" si="184"/>
        <v>0</v>
      </c>
      <c r="BL72" s="58">
        <f t="shared" si="184"/>
        <v>0</v>
      </c>
      <c r="BM72" s="58">
        <f t="shared" si="184"/>
        <v>0</v>
      </c>
      <c r="BN72" s="58">
        <f t="shared" si="184"/>
        <v>11</v>
      </c>
      <c r="BO72" s="58">
        <f t="shared" si="184"/>
        <v>10</v>
      </c>
      <c r="BP72" s="59">
        <f t="shared" si="184"/>
        <v>34</v>
      </c>
      <c r="BQ72" s="60">
        <f t="shared" si="184"/>
        <v>739</v>
      </c>
      <c r="BR72" s="60">
        <f t="shared" si="184"/>
        <v>734.4</v>
      </c>
      <c r="BS72" s="52" t="s">
        <v>21</v>
      </c>
      <c r="BT72" s="57">
        <f t="shared" ref="BT72:CF72" si="185">SUM(BT61,BT66,BT71)</f>
        <v>0</v>
      </c>
      <c r="BU72" s="58">
        <f t="shared" si="185"/>
        <v>0</v>
      </c>
      <c r="BV72" s="58">
        <f t="shared" si="185"/>
        <v>0</v>
      </c>
      <c r="BW72" s="58">
        <f t="shared" si="185"/>
        <v>0</v>
      </c>
      <c r="BX72" s="58">
        <f t="shared" si="185"/>
        <v>0</v>
      </c>
      <c r="BY72" s="58">
        <f t="shared" si="185"/>
        <v>0</v>
      </c>
      <c r="BZ72" s="58">
        <f t="shared" si="185"/>
        <v>0</v>
      </c>
      <c r="CA72" s="58">
        <f t="shared" si="185"/>
        <v>0</v>
      </c>
      <c r="CB72" s="58">
        <f t="shared" si="185"/>
        <v>0</v>
      </c>
      <c r="CC72" s="58">
        <f t="shared" si="185"/>
        <v>0</v>
      </c>
      <c r="CD72" s="59">
        <f t="shared" si="185"/>
        <v>0</v>
      </c>
      <c r="CE72" s="60">
        <f t="shared" si="185"/>
        <v>0</v>
      </c>
      <c r="CF72" s="60">
        <f t="shared" si="185"/>
        <v>0</v>
      </c>
      <c r="CG72" s="52" t="s">
        <v>21</v>
      </c>
      <c r="CH72" s="57">
        <f t="shared" ref="CH72:CT72" si="186">SUM(CH61,CH66,CH71)</f>
        <v>157</v>
      </c>
      <c r="CI72" s="58">
        <f t="shared" si="186"/>
        <v>13</v>
      </c>
      <c r="CJ72" s="58">
        <f t="shared" si="186"/>
        <v>2</v>
      </c>
      <c r="CK72" s="58">
        <f t="shared" si="186"/>
        <v>0</v>
      </c>
      <c r="CL72" s="58">
        <f t="shared" si="186"/>
        <v>4</v>
      </c>
      <c r="CM72" s="58">
        <f t="shared" si="186"/>
        <v>0</v>
      </c>
      <c r="CN72" s="58">
        <f t="shared" si="186"/>
        <v>1</v>
      </c>
      <c r="CO72" s="58">
        <f t="shared" si="186"/>
        <v>2</v>
      </c>
      <c r="CP72" s="58">
        <f t="shared" si="186"/>
        <v>6</v>
      </c>
      <c r="CQ72" s="58">
        <f t="shared" si="186"/>
        <v>0</v>
      </c>
      <c r="CR72" s="59">
        <f t="shared" si="186"/>
        <v>14</v>
      </c>
      <c r="CS72" s="60">
        <f t="shared" si="186"/>
        <v>199</v>
      </c>
      <c r="CT72" s="60">
        <f t="shared" si="186"/>
        <v>198.6</v>
      </c>
      <c r="CU72" s="52" t="s">
        <v>21</v>
      </c>
      <c r="CV72" s="57">
        <f t="shared" ref="CV72:DH72" si="187">SUM(CV61,CV66,CV71)</f>
        <v>657</v>
      </c>
      <c r="CW72" s="58">
        <f t="shared" si="187"/>
        <v>53</v>
      </c>
      <c r="CX72" s="58">
        <f t="shared" si="187"/>
        <v>4</v>
      </c>
      <c r="CY72" s="58">
        <f t="shared" si="187"/>
        <v>0</v>
      </c>
      <c r="CZ72" s="58">
        <f t="shared" si="187"/>
        <v>0</v>
      </c>
      <c r="DA72" s="58">
        <f t="shared" si="187"/>
        <v>0</v>
      </c>
      <c r="DB72" s="58">
        <f t="shared" si="187"/>
        <v>0</v>
      </c>
      <c r="DC72" s="58">
        <f t="shared" si="187"/>
        <v>1</v>
      </c>
      <c r="DD72" s="58">
        <f t="shared" si="187"/>
        <v>23</v>
      </c>
      <c r="DE72" s="58">
        <f t="shared" si="187"/>
        <v>13</v>
      </c>
      <c r="DF72" s="59">
        <f t="shared" si="187"/>
        <v>62</v>
      </c>
      <c r="DG72" s="60">
        <f t="shared" si="187"/>
        <v>813</v>
      </c>
      <c r="DH72" s="60">
        <f t="shared" si="187"/>
        <v>761.8</v>
      </c>
      <c r="DI72" s="52" t="s">
        <v>21</v>
      </c>
      <c r="DJ72" s="57">
        <f t="shared" ref="DJ72:DV72" si="188">SUM(DJ61,DJ66,DJ71)</f>
        <v>5</v>
      </c>
      <c r="DK72" s="58">
        <f t="shared" si="188"/>
        <v>1</v>
      </c>
      <c r="DL72" s="58">
        <f t="shared" si="188"/>
        <v>0</v>
      </c>
      <c r="DM72" s="58">
        <f t="shared" si="188"/>
        <v>0</v>
      </c>
      <c r="DN72" s="58">
        <f t="shared" si="188"/>
        <v>0</v>
      </c>
      <c r="DO72" s="58">
        <f t="shared" si="188"/>
        <v>0</v>
      </c>
      <c r="DP72" s="58">
        <f t="shared" si="188"/>
        <v>0</v>
      </c>
      <c r="DQ72" s="58">
        <f t="shared" si="188"/>
        <v>0</v>
      </c>
      <c r="DR72" s="58">
        <f t="shared" si="188"/>
        <v>1</v>
      </c>
      <c r="DS72" s="58">
        <f t="shared" si="188"/>
        <v>3</v>
      </c>
      <c r="DT72" s="59">
        <f t="shared" si="188"/>
        <v>2</v>
      </c>
      <c r="DU72" s="60">
        <f t="shared" si="188"/>
        <v>12</v>
      </c>
      <c r="DV72" s="60">
        <f t="shared" si="188"/>
        <v>8.6</v>
      </c>
      <c r="DW72" s="52" t="s">
        <v>21</v>
      </c>
      <c r="DX72" s="57">
        <f t="shared" ref="DX72:EJ72" si="189">SUM(DX61,DX66,DX71)</f>
        <v>0</v>
      </c>
      <c r="DY72" s="58">
        <f t="shared" si="189"/>
        <v>0</v>
      </c>
      <c r="DZ72" s="58">
        <f t="shared" si="189"/>
        <v>0</v>
      </c>
      <c r="EA72" s="58">
        <f t="shared" si="189"/>
        <v>0</v>
      </c>
      <c r="EB72" s="58">
        <f t="shared" si="189"/>
        <v>0</v>
      </c>
      <c r="EC72" s="58">
        <f t="shared" si="189"/>
        <v>0</v>
      </c>
      <c r="ED72" s="58">
        <f t="shared" si="189"/>
        <v>0</v>
      </c>
      <c r="EE72" s="58">
        <f t="shared" si="189"/>
        <v>0</v>
      </c>
      <c r="EF72" s="58">
        <f t="shared" si="189"/>
        <v>0</v>
      </c>
      <c r="EG72" s="58">
        <f t="shared" si="189"/>
        <v>0</v>
      </c>
      <c r="EH72" s="59">
        <f t="shared" si="189"/>
        <v>0</v>
      </c>
      <c r="EI72" s="60">
        <f t="shared" si="189"/>
        <v>0</v>
      </c>
      <c r="EJ72" s="60">
        <f t="shared" si="189"/>
        <v>0</v>
      </c>
      <c r="EK72" s="52" t="s">
        <v>21</v>
      </c>
      <c r="EL72" s="57">
        <f t="shared" ref="EL72:EX72" si="190">SUM(EL61,EL66,EL71)</f>
        <v>0</v>
      </c>
      <c r="EM72" s="58">
        <f t="shared" si="190"/>
        <v>0</v>
      </c>
      <c r="EN72" s="58">
        <f t="shared" si="190"/>
        <v>0</v>
      </c>
      <c r="EO72" s="58">
        <f t="shared" si="190"/>
        <v>0</v>
      </c>
      <c r="EP72" s="58">
        <f t="shared" si="190"/>
        <v>0</v>
      </c>
      <c r="EQ72" s="58">
        <f t="shared" si="190"/>
        <v>0</v>
      </c>
      <c r="ER72" s="58">
        <f t="shared" si="190"/>
        <v>0</v>
      </c>
      <c r="ES72" s="58">
        <f t="shared" si="190"/>
        <v>0</v>
      </c>
      <c r="ET72" s="58">
        <f t="shared" si="190"/>
        <v>0</v>
      </c>
      <c r="EU72" s="58">
        <f t="shared" si="190"/>
        <v>0</v>
      </c>
      <c r="EV72" s="59">
        <f t="shared" si="190"/>
        <v>0</v>
      </c>
      <c r="EW72" s="60">
        <f t="shared" si="190"/>
        <v>0</v>
      </c>
      <c r="EX72" s="60">
        <f t="shared" si="190"/>
        <v>0</v>
      </c>
      <c r="EY72" s="52" t="s">
        <v>21</v>
      </c>
      <c r="EZ72" s="57">
        <f t="shared" ref="EZ72:FL72" si="191">SUM(EZ61,EZ66,EZ71)</f>
        <v>0</v>
      </c>
      <c r="FA72" s="58">
        <f t="shared" si="191"/>
        <v>0</v>
      </c>
      <c r="FB72" s="58">
        <f t="shared" si="191"/>
        <v>0</v>
      </c>
      <c r="FC72" s="58">
        <f t="shared" si="191"/>
        <v>0</v>
      </c>
      <c r="FD72" s="58">
        <f t="shared" si="191"/>
        <v>0</v>
      </c>
      <c r="FE72" s="58">
        <f t="shared" si="191"/>
        <v>0</v>
      </c>
      <c r="FF72" s="58">
        <f t="shared" si="191"/>
        <v>0</v>
      </c>
      <c r="FG72" s="58">
        <f t="shared" si="191"/>
        <v>0</v>
      </c>
      <c r="FH72" s="58">
        <f t="shared" si="191"/>
        <v>0</v>
      </c>
      <c r="FI72" s="58">
        <f t="shared" si="191"/>
        <v>0</v>
      </c>
      <c r="FJ72" s="59">
        <f t="shared" si="191"/>
        <v>0</v>
      </c>
      <c r="FK72" s="60">
        <f t="shared" si="191"/>
        <v>0</v>
      </c>
      <c r="FL72" s="60">
        <f t="shared" si="191"/>
        <v>0</v>
      </c>
    </row>
    <row r="73" spans="1:168" ht="13.5" customHeight="1" thickTop="1" thickBot="1">
      <c r="A73" s="62" t="s">
        <v>22</v>
      </c>
      <c r="B73" s="63">
        <f t="shared" ref="B73:N73" si="192">SUM(B13,B18,B23,B29,B34,B39,B45,B50,B55,B61,B66,B71)</f>
        <v>0</v>
      </c>
      <c r="C73" s="64">
        <f t="shared" si="192"/>
        <v>0</v>
      </c>
      <c r="D73" s="64">
        <f t="shared" si="192"/>
        <v>0</v>
      </c>
      <c r="E73" s="64">
        <f t="shared" si="192"/>
        <v>0</v>
      </c>
      <c r="F73" s="64">
        <f t="shared" si="192"/>
        <v>0</v>
      </c>
      <c r="G73" s="64">
        <f t="shared" si="192"/>
        <v>0</v>
      </c>
      <c r="H73" s="64">
        <f t="shared" si="192"/>
        <v>0</v>
      </c>
      <c r="I73" s="64">
        <f t="shared" si="192"/>
        <v>0</v>
      </c>
      <c r="J73" s="64">
        <f t="shared" si="192"/>
        <v>0</v>
      </c>
      <c r="K73" s="64">
        <f t="shared" si="192"/>
        <v>0</v>
      </c>
      <c r="L73" s="65">
        <f t="shared" si="192"/>
        <v>0</v>
      </c>
      <c r="M73" s="66">
        <f t="shared" si="192"/>
        <v>0</v>
      </c>
      <c r="N73" s="66">
        <f t="shared" si="192"/>
        <v>0</v>
      </c>
      <c r="O73" s="62" t="s">
        <v>22</v>
      </c>
      <c r="P73" s="63">
        <f t="shared" ref="P73:AB73" si="193">SUM(P13,P18,P23,P29,P34,P39,P45,P50,P55,P61,P66,P71)</f>
        <v>0</v>
      </c>
      <c r="Q73" s="64">
        <f t="shared" si="193"/>
        <v>0</v>
      </c>
      <c r="R73" s="64">
        <f t="shared" si="193"/>
        <v>0</v>
      </c>
      <c r="S73" s="64">
        <f t="shared" si="193"/>
        <v>0</v>
      </c>
      <c r="T73" s="64">
        <f t="shared" si="193"/>
        <v>0</v>
      </c>
      <c r="U73" s="64">
        <f t="shared" si="193"/>
        <v>0</v>
      </c>
      <c r="V73" s="64">
        <f t="shared" si="193"/>
        <v>0</v>
      </c>
      <c r="W73" s="64">
        <f t="shared" si="193"/>
        <v>0</v>
      </c>
      <c r="X73" s="64">
        <f t="shared" si="193"/>
        <v>0</v>
      </c>
      <c r="Y73" s="64">
        <f t="shared" si="193"/>
        <v>0</v>
      </c>
      <c r="Z73" s="65">
        <f t="shared" si="193"/>
        <v>0</v>
      </c>
      <c r="AA73" s="66">
        <f t="shared" si="193"/>
        <v>0</v>
      </c>
      <c r="AB73" s="66">
        <f t="shared" si="193"/>
        <v>0</v>
      </c>
      <c r="AC73" s="62" t="s">
        <v>22</v>
      </c>
      <c r="AD73" s="63">
        <f t="shared" ref="AD73:AP73" si="194">SUM(AD13,AD18,AD23,AD29,AD34,AD39,AD45,AD50,AD55,AD61,AD66,AD71)</f>
        <v>0</v>
      </c>
      <c r="AE73" s="64">
        <f t="shared" si="194"/>
        <v>0</v>
      </c>
      <c r="AF73" s="64">
        <f t="shared" si="194"/>
        <v>0</v>
      </c>
      <c r="AG73" s="64">
        <f t="shared" si="194"/>
        <v>0</v>
      </c>
      <c r="AH73" s="64">
        <f t="shared" si="194"/>
        <v>0</v>
      </c>
      <c r="AI73" s="64">
        <f t="shared" si="194"/>
        <v>0</v>
      </c>
      <c r="AJ73" s="64">
        <f t="shared" si="194"/>
        <v>0</v>
      </c>
      <c r="AK73" s="64">
        <f t="shared" si="194"/>
        <v>0</v>
      </c>
      <c r="AL73" s="64">
        <f t="shared" si="194"/>
        <v>0</v>
      </c>
      <c r="AM73" s="64">
        <f t="shared" si="194"/>
        <v>0</v>
      </c>
      <c r="AN73" s="65">
        <f t="shared" si="194"/>
        <v>0</v>
      </c>
      <c r="AO73" s="66">
        <f t="shared" si="194"/>
        <v>0</v>
      </c>
      <c r="AP73" s="66">
        <f t="shared" si="194"/>
        <v>0</v>
      </c>
      <c r="AQ73" s="62" t="s">
        <v>22</v>
      </c>
      <c r="AR73" s="63">
        <f t="shared" ref="AR73:BD73" si="195">SUM(AR13,AR18,AR23,AR29,AR34,AR39,AR45,AR50,AR55,AR61,AR66,AR71)</f>
        <v>30</v>
      </c>
      <c r="AS73" s="64">
        <f t="shared" si="195"/>
        <v>2</v>
      </c>
      <c r="AT73" s="64">
        <f t="shared" si="195"/>
        <v>0</v>
      </c>
      <c r="AU73" s="64">
        <f t="shared" si="195"/>
        <v>0</v>
      </c>
      <c r="AV73" s="64">
        <f t="shared" si="195"/>
        <v>0</v>
      </c>
      <c r="AW73" s="64">
        <f t="shared" si="195"/>
        <v>0</v>
      </c>
      <c r="AX73" s="64">
        <f t="shared" si="195"/>
        <v>0</v>
      </c>
      <c r="AY73" s="64">
        <f t="shared" si="195"/>
        <v>0</v>
      </c>
      <c r="AZ73" s="64">
        <f t="shared" si="195"/>
        <v>0</v>
      </c>
      <c r="BA73" s="64">
        <f t="shared" si="195"/>
        <v>0</v>
      </c>
      <c r="BB73" s="65">
        <f t="shared" si="195"/>
        <v>27</v>
      </c>
      <c r="BC73" s="66">
        <f t="shared" si="195"/>
        <v>59</v>
      </c>
      <c r="BD73" s="66">
        <f t="shared" si="195"/>
        <v>37.400000000000006</v>
      </c>
      <c r="BE73" s="62" t="s">
        <v>22</v>
      </c>
      <c r="BF73" s="63">
        <f t="shared" ref="BF73:BR73" si="196">SUM(BF13,BF18,BF23,BF29,BF34,BF39,BF45,BF50,BF55,BF61,BF66,BF71)</f>
        <v>1459</v>
      </c>
      <c r="BG73" s="64">
        <f t="shared" si="196"/>
        <v>113</v>
      </c>
      <c r="BH73" s="64">
        <f t="shared" si="196"/>
        <v>66</v>
      </c>
      <c r="BI73" s="64">
        <f t="shared" si="196"/>
        <v>10</v>
      </c>
      <c r="BJ73" s="64">
        <f t="shared" si="196"/>
        <v>26</v>
      </c>
      <c r="BK73" s="64">
        <f t="shared" si="196"/>
        <v>3</v>
      </c>
      <c r="BL73" s="64">
        <f t="shared" si="196"/>
        <v>8</v>
      </c>
      <c r="BM73" s="64">
        <f t="shared" si="196"/>
        <v>7</v>
      </c>
      <c r="BN73" s="64">
        <f t="shared" si="196"/>
        <v>70</v>
      </c>
      <c r="BO73" s="64">
        <f t="shared" si="196"/>
        <v>20</v>
      </c>
      <c r="BP73" s="65">
        <f t="shared" si="196"/>
        <v>81</v>
      </c>
      <c r="BQ73" s="66">
        <f t="shared" si="196"/>
        <v>1863</v>
      </c>
      <c r="BR73" s="66">
        <f t="shared" si="196"/>
        <v>1937.7000000000003</v>
      </c>
      <c r="BS73" s="62" t="s">
        <v>22</v>
      </c>
      <c r="BT73" s="63">
        <f t="shared" ref="BT73:CF73" si="197">SUM(BT13,BT18,BT23,BT29,BT34,BT39,BT45,BT50,BT55,BT61,BT66,BT71)</f>
        <v>0</v>
      </c>
      <c r="BU73" s="64">
        <f t="shared" si="197"/>
        <v>0</v>
      </c>
      <c r="BV73" s="64">
        <f t="shared" si="197"/>
        <v>0</v>
      </c>
      <c r="BW73" s="64">
        <f t="shared" si="197"/>
        <v>0</v>
      </c>
      <c r="BX73" s="64">
        <f t="shared" si="197"/>
        <v>0</v>
      </c>
      <c r="BY73" s="64">
        <f t="shared" si="197"/>
        <v>0</v>
      </c>
      <c r="BZ73" s="64">
        <f t="shared" si="197"/>
        <v>0</v>
      </c>
      <c r="CA73" s="64">
        <f t="shared" si="197"/>
        <v>0</v>
      </c>
      <c r="CB73" s="64">
        <f t="shared" si="197"/>
        <v>0</v>
      </c>
      <c r="CC73" s="64">
        <f t="shared" si="197"/>
        <v>0</v>
      </c>
      <c r="CD73" s="65">
        <f t="shared" si="197"/>
        <v>0</v>
      </c>
      <c r="CE73" s="66">
        <f t="shared" si="197"/>
        <v>0</v>
      </c>
      <c r="CF73" s="66">
        <f t="shared" si="197"/>
        <v>0</v>
      </c>
      <c r="CG73" s="62" t="s">
        <v>22</v>
      </c>
      <c r="CH73" s="63">
        <f t="shared" ref="CH73:CT73" si="198">SUM(CH13,CH18,CH23,CH29,CH34,CH39,CH45,CH50,CH55,CH61,CH66,CH71)</f>
        <v>580</v>
      </c>
      <c r="CI73" s="64">
        <f t="shared" si="198"/>
        <v>71</v>
      </c>
      <c r="CJ73" s="64">
        <f t="shared" si="198"/>
        <v>58</v>
      </c>
      <c r="CK73" s="64">
        <f t="shared" si="198"/>
        <v>13</v>
      </c>
      <c r="CL73" s="64">
        <f t="shared" si="198"/>
        <v>30</v>
      </c>
      <c r="CM73" s="64">
        <f t="shared" si="198"/>
        <v>2</v>
      </c>
      <c r="CN73" s="64">
        <f t="shared" si="198"/>
        <v>5</v>
      </c>
      <c r="CO73" s="64">
        <f t="shared" si="198"/>
        <v>6</v>
      </c>
      <c r="CP73" s="64">
        <f t="shared" si="198"/>
        <v>28</v>
      </c>
      <c r="CQ73" s="64">
        <f t="shared" si="198"/>
        <v>6</v>
      </c>
      <c r="CR73" s="65">
        <f t="shared" si="198"/>
        <v>45</v>
      </c>
      <c r="CS73" s="66">
        <f t="shared" si="198"/>
        <v>844</v>
      </c>
      <c r="CT73" s="66">
        <f t="shared" si="198"/>
        <v>949.30000000000007</v>
      </c>
      <c r="CU73" s="62" t="s">
        <v>22</v>
      </c>
      <c r="CV73" s="63">
        <f t="shared" ref="CV73:DH73" si="199">SUM(CV13,CV18,CV23,CV29,CV34,CV39,CV45,CV50,CV55,CV61,CV66,CV71)</f>
        <v>2786</v>
      </c>
      <c r="CW73" s="64">
        <f t="shared" si="199"/>
        <v>350</v>
      </c>
      <c r="CX73" s="64">
        <f t="shared" si="199"/>
        <v>34</v>
      </c>
      <c r="CY73" s="64">
        <f t="shared" si="199"/>
        <v>1</v>
      </c>
      <c r="CZ73" s="64">
        <f t="shared" si="199"/>
        <v>0</v>
      </c>
      <c r="DA73" s="64">
        <f t="shared" si="199"/>
        <v>0</v>
      </c>
      <c r="DB73" s="64">
        <f t="shared" si="199"/>
        <v>0</v>
      </c>
      <c r="DC73" s="64">
        <f t="shared" si="199"/>
        <v>2</v>
      </c>
      <c r="DD73" s="64">
        <f t="shared" si="199"/>
        <v>121</v>
      </c>
      <c r="DE73" s="64">
        <f t="shared" si="199"/>
        <v>39</v>
      </c>
      <c r="DF73" s="65">
        <f t="shared" si="199"/>
        <v>205</v>
      </c>
      <c r="DG73" s="66">
        <f t="shared" si="199"/>
        <v>3538</v>
      </c>
      <c r="DH73" s="66">
        <f t="shared" si="199"/>
        <v>3398.1000000000004</v>
      </c>
      <c r="DI73" s="62" t="s">
        <v>22</v>
      </c>
      <c r="DJ73" s="63">
        <f t="shared" ref="DJ73:DV73" si="200">SUM(DJ13,DJ18,DJ23,DJ29,DJ34,DJ39,DJ45,DJ50,DJ55,DJ61,DJ66,DJ71)</f>
        <v>13</v>
      </c>
      <c r="DK73" s="64">
        <f t="shared" si="200"/>
        <v>1</v>
      </c>
      <c r="DL73" s="64">
        <f t="shared" si="200"/>
        <v>0</v>
      </c>
      <c r="DM73" s="64">
        <f t="shared" si="200"/>
        <v>0</v>
      </c>
      <c r="DN73" s="64">
        <f t="shared" si="200"/>
        <v>0</v>
      </c>
      <c r="DO73" s="64">
        <f t="shared" si="200"/>
        <v>0</v>
      </c>
      <c r="DP73" s="64">
        <f t="shared" si="200"/>
        <v>0</v>
      </c>
      <c r="DQ73" s="64">
        <f t="shared" si="200"/>
        <v>0</v>
      </c>
      <c r="DR73" s="64">
        <f t="shared" si="200"/>
        <v>1</v>
      </c>
      <c r="DS73" s="64">
        <f t="shared" si="200"/>
        <v>9</v>
      </c>
      <c r="DT73" s="65">
        <f t="shared" si="200"/>
        <v>5</v>
      </c>
      <c r="DU73" s="66">
        <f t="shared" si="200"/>
        <v>29</v>
      </c>
      <c r="DV73" s="66">
        <f t="shared" si="200"/>
        <v>19.599999999999998</v>
      </c>
      <c r="DW73" s="62" t="s">
        <v>22</v>
      </c>
      <c r="DX73" s="63">
        <f t="shared" ref="DX73:EJ73" si="201">SUM(DX13,DX18,DX23,DX29,DX34,DX39,DX45,DX50,DX55,DX61,DX66,DX71)</f>
        <v>0</v>
      </c>
      <c r="DY73" s="64">
        <f t="shared" si="201"/>
        <v>0</v>
      </c>
      <c r="DZ73" s="64">
        <f t="shared" si="201"/>
        <v>0</v>
      </c>
      <c r="EA73" s="64">
        <f t="shared" si="201"/>
        <v>0</v>
      </c>
      <c r="EB73" s="64">
        <f t="shared" si="201"/>
        <v>0</v>
      </c>
      <c r="EC73" s="64">
        <f t="shared" si="201"/>
        <v>0</v>
      </c>
      <c r="ED73" s="64">
        <f t="shared" si="201"/>
        <v>0</v>
      </c>
      <c r="EE73" s="64">
        <f t="shared" si="201"/>
        <v>0</v>
      </c>
      <c r="EF73" s="64">
        <f t="shared" si="201"/>
        <v>0</v>
      </c>
      <c r="EG73" s="64">
        <f t="shared" si="201"/>
        <v>0</v>
      </c>
      <c r="EH73" s="65">
        <f t="shared" si="201"/>
        <v>0</v>
      </c>
      <c r="EI73" s="66">
        <f t="shared" si="201"/>
        <v>0</v>
      </c>
      <c r="EJ73" s="66">
        <f t="shared" si="201"/>
        <v>0</v>
      </c>
      <c r="EK73" s="62" t="s">
        <v>22</v>
      </c>
      <c r="EL73" s="63">
        <f t="shared" ref="EL73:EX73" si="202">SUM(EL13,EL18,EL23,EL29,EL34,EL39,EL45,EL50,EL55,EL61,EL66,EL71)</f>
        <v>0</v>
      </c>
      <c r="EM73" s="64">
        <f t="shared" si="202"/>
        <v>0</v>
      </c>
      <c r="EN73" s="64">
        <f t="shared" si="202"/>
        <v>0</v>
      </c>
      <c r="EO73" s="64">
        <f t="shared" si="202"/>
        <v>0</v>
      </c>
      <c r="EP73" s="64">
        <f t="shared" si="202"/>
        <v>0</v>
      </c>
      <c r="EQ73" s="64">
        <f t="shared" si="202"/>
        <v>0</v>
      </c>
      <c r="ER73" s="64">
        <f t="shared" si="202"/>
        <v>0</v>
      </c>
      <c r="ES73" s="64">
        <f t="shared" si="202"/>
        <v>0</v>
      </c>
      <c r="ET73" s="64">
        <f t="shared" si="202"/>
        <v>0</v>
      </c>
      <c r="EU73" s="64">
        <f t="shared" si="202"/>
        <v>0</v>
      </c>
      <c r="EV73" s="65">
        <f t="shared" si="202"/>
        <v>0</v>
      </c>
      <c r="EW73" s="66">
        <f t="shared" si="202"/>
        <v>0</v>
      </c>
      <c r="EX73" s="66">
        <f t="shared" si="202"/>
        <v>0</v>
      </c>
      <c r="EY73" s="62" t="s">
        <v>22</v>
      </c>
      <c r="EZ73" s="63">
        <f t="shared" ref="EZ73:FL73" si="203">SUM(EZ13,EZ18,EZ23,EZ29,EZ34,EZ39,EZ45,EZ50,EZ55,EZ61,EZ66,EZ71)</f>
        <v>0</v>
      </c>
      <c r="FA73" s="64">
        <f t="shared" si="203"/>
        <v>0</v>
      </c>
      <c r="FB73" s="64">
        <f t="shared" si="203"/>
        <v>0</v>
      </c>
      <c r="FC73" s="64">
        <f t="shared" si="203"/>
        <v>0</v>
      </c>
      <c r="FD73" s="64">
        <f t="shared" si="203"/>
        <v>0</v>
      </c>
      <c r="FE73" s="64">
        <f t="shared" si="203"/>
        <v>0</v>
      </c>
      <c r="FF73" s="64">
        <f t="shared" si="203"/>
        <v>0</v>
      </c>
      <c r="FG73" s="64">
        <f t="shared" si="203"/>
        <v>0</v>
      </c>
      <c r="FH73" s="64">
        <f t="shared" si="203"/>
        <v>0</v>
      </c>
      <c r="FI73" s="64">
        <f t="shared" si="203"/>
        <v>0</v>
      </c>
      <c r="FJ73" s="65">
        <f t="shared" si="203"/>
        <v>0</v>
      </c>
      <c r="FK73" s="66">
        <f t="shared" si="203"/>
        <v>0</v>
      </c>
      <c r="FL73" s="66">
        <f t="shared" si="203"/>
        <v>0</v>
      </c>
    </row>
    <row r="74" spans="1:168" ht="15" customHeight="1" thickTop="1">
      <c r="A74" s="67"/>
      <c r="O74" s="67"/>
      <c r="AC74" s="67"/>
      <c r="AQ74" s="67"/>
      <c r="BE74" s="67"/>
      <c r="BS74" s="67"/>
      <c r="CG74" s="67"/>
      <c r="CU74" s="67"/>
      <c r="DI74" s="67"/>
      <c r="DW74" s="67"/>
      <c r="EK74" s="67"/>
      <c r="EY74" s="67"/>
    </row>
    <row r="75" spans="1:168" ht="15" customHeight="1">
      <c r="A75" s="67"/>
      <c r="O75" s="67"/>
      <c r="AC75" s="67"/>
      <c r="AQ75" s="67"/>
      <c r="BE75" s="67"/>
      <c r="BS75" s="67"/>
      <c r="CG75" s="67"/>
      <c r="CU75" s="67"/>
      <c r="DI75" s="67"/>
      <c r="DW75" s="67"/>
      <c r="EK75" s="67"/>
      <c r="EY75" s="67"/>
    </row>
    <row r="76" spans="1:168" ht="15" customHeight="1">
      <c r="A76" s="67"/>
      <c r="O76" s="67"/>
      <c r="AC76" s="67"/>
      <c r="AQ76" s="67"/>
      <c r="BE76" s="67"/>
      <c r="BS76" s="67"/>
      <c r="CG76" s="67"/>
      <c r="CU76" s="67"/>
      <c r="DI76" s="67"/>
      <c r="DW76" s="67"/>
      <c r="EK76" s="67"/>
      <c r="EY76" s="67"/>
    </row>
    <row r="77" spans="1:168" ht="15" customHeight="1">
      <c r="A77" s="67"/>
      <c r="O77" s="67"/>
      <c r="AC77" s="67"/>
      <c r="AQ77" s="67"/>
      <c r="BE77" s="67"/>
      <c r="BS77" s="67"/>
      <c r="CG77" s="67"/>
      <c r="CU77" s="67"/>
      <c r="DI77" s="67"/>
      <c r="DW77" s="67"/>
      <c r="EK77" s="67"/>
      <c r="EY77" s="67"/>
    </row>
    <row r="78" spans="1:168" ht="15" customHeight="1">
      <c r="A78" s="67"/>
      <c r="O78" s="67"/>
      <c r="AC78" s="67"/>
      <c r="AQ78" s="67"/>
      <c r="BE78" s="67"/>
      <c r="BS78" s="67"/>
      <c r="CG78" s="67"/>
      <c r="CU78" s="67"/>
      <c r="DI78" s="67"/>
      <c r="DW78" s="67"/>
      <c r="EK78" s="67"/>
      <c r="EY78" s="67"/>
    </row>
    <row r="79" spans="1:168" ht="15" customHeight="1">
      <c r="A79" s="67"/>
      <c r="O79" s="67"/>
      <c r="AC79" s="67"/>
      <c r="AQ79" s="67"/>
      <c r="BE79" s="67"/>
      <c r="BS79" s="67"/>
      <c r="CG79" s="67"/>
      <c r="CU79" s="67"/>
      <c r="DI79" s="67"/>
      <c r="DW79" s="67"/>
      <c r="EK79" s="67"/>
      <c r="EY79" s="67"/>
    </row>
    <row r="80" spans="1:168" ht="15" customHeight="1">
      <c r="A80" s="67"/>
      <c r="O80" s="67"/>
      <c r="AC80" s="67"/>
      <c r="AQ80" s="67"/>
      <c r="BE80" s="67"/>
      <c r="BS80" s="67"/>
      <c r="CG80" s="67"/>
      <c r="CU80" s="67"/>
      <c r="DI80" s="67"/>
      <c r="DW80" s="67"/>
      <c r="EK80" s="67"/>
      <c r="EY80" s="67"/>
    </row>
    <row r="81" spans="1:155" ht="15" customHeight="1">
      <c r="A81" s="67"/>
      <c r="O81" s="67"/>
      <c r="AC81" s="67"/>
      <c r="AQ81" s="67"/>
      <c r="BE81" s="67"/>
      <c r="BS81" s="67"/>
      <c r="CG81" s="67"/>
      <c r="CU81" s="67"/>
      <c r="DI81" s="67"/>
      <c r="DW81" s="67"/>
      <c r="EK81" s="67"/>
      <c r="EY81" s="67"/>
    </row>
    <row r="82" spans="1:155" ht="15" customHeight="1">
      <c r="A82" s="67"/>
      <c r="O82" s="67"/>
      <c r="AC82" s="67"/>
      <c r="AQ82" s="67"/>
      <c r="BE82" s="67"/>
      <c r="BS82" s="67"/>
      <c r="CG82" s="67"/>
      <c r="CU82" s="67"/>
      <c r="DI82" s="67"/>
      <c r="DW82" s="67"/>
      <c r="EK82" s="67"/>
      <c r="EY82" s="67"/>
    </row>
    <row r="83" spans="1:155" ht="15" customHeight="1">
      <c r="A83" s="67"/>
      <c r="O83" s="67"/>
      <c r="AC83" s="67"/>
      <c r="AQ83" s="67"/>
      <c r="BE83" s="67"/>
      <c r="BS83" s="67"/>
      <c r="CG83" s="67"/>
      <c r="CU83" s="67"/>
      <c r="DI83" s="67"/>
      <c r="DW83" s="67"/>
      <c r="EK83" s="67"/>
      <c r="EY83" s="67"/>
    </row>
    <row r="84" spans="1:155" ht="15" customHeight="1">
      <c r="A84" s="67"/>
      <c r="O84" s="67"/>
      <c r="AC84" s="67"/>
      <c r="AQ84" s="67"/>
      <c r="BE84" s="67"/>
      <c r="BS84" s="67"/>
      <c r="CG84" s="67"/>
      <c r="CU84" s="67"/>
      <c r="DI84" s="67"/>
      <c r="DW84" s="67"/>
      <c r="EK84" s="67"/>
      <c r="EY84" s="67"/>
    </row>
    <row r="85" spans="1:155" ht="15" customHeight="1">
      <c r="A85" s="67"/>
      <c r="O85" s="67"/>
      <c r="AC85" s="67"/>
      <c r="AQ85" s="67"/>
      <c r="BE85" s="67"/>
      <c r="BS85" s="67"/>
      <c r="CG85" s="67"/>
      <c r="CU85" s="67"/>
      <c r="DI85" s="67"/>
      <c r="DW85" s="67"/>
      <c r="EK85" s="67"/>
      <c r="EY85" s="67"/>
    </row>
    <row r="86" spans="1:155" ht="15" customHeight="1">
      <c r="A86" s="67"/>
      <c r="O86" s="67"/>
      <c r="AC86" s="67"/>
      <c r="AQ86" s="67"/>
      <c r="BE86" s="67"/>
      <c r="BS86" s="67"/>
      <c r="CG86" s="67"/>
      <c r="CU86" s="67"/>
      <c r="DI86" s="67"/>
      <c r="DW86" s="67"/>
      <c r="EK86" s="67"/>
      <c r="EY86" s="67"/>
    </row>
    <row r="87" spans="1:155" ht="15" customHeight="1">
      <c r="A87" s="67"/>
      <c r="O87" s="67"/>
      <c r="AC87" s="67"/>
      <c r="AQ87" s="67"/>
      <c r="BE87" s="67"/>
      <c r="BS87" s="67"/>
      <c r="CG87" s="67"/>
      <c r="CU87" s="67"/>
      <c r="DI87" s="67"/>
      <c r="DW87" s="67"/>
      <c r="EK87" s="67"/>
      <c r="EY87" s="67"/>
    </row>
    <row r="88" spans="1:155" ht="15" customHeight="1">
      <c r="A88" s="67"/>
      <c r="O88" s="67"/>
      <c r="AC88" s="67"/>
      <c r="AQ88" s="67"/>
      <c r="BE88" s="67"/>
      <c r="BS88" s="67"/>
      <c r="CG88" s="67"/>
      <c r="CU88" s="67"/>
      <c r="DI88" s="67"/>
      <c r="DW88" s="67"/>
      <c r="EK88" s="67"/>
      <c r="EY88" s="67"/>
    </row>
    <row r="89" spans="1:155" ht="15" customHeight="1">
      <c r="A89" s="67"/>
      <c r="O89" s="67"/>
      <c r="AC89" s="67"/>
      <c r="AQ89" s="67"/>
      <c r="BE89" s="67"/>
      <c r="BS89" s="67"/>
      <c r="CG89" s="67"/>
      <c r="CU89" s="67"/>
      <c r="DI89" s="67"/>
      <c r="DW89" s="67"/>
      <c r="EK89" s="67"/>
      <c r="EY89" s="67"/>
    </row>
    <row r="90" spans="1:155" ht="15" customHeight="1">
      <c r="A90" s="67"/>
      <c r="O90" s="67"/>
      <c r="AC90" s="67"/>
      <c r="AQ90" s="67"/>
      <c r="BE90" s="67"/>
      <c r="BS90" s="67"/>
      <c r="CG90" s="67"/>
      <c r="CU90" s="67"/>
      <c r="DI90" s="67"/>
      <c r="DW90" s="67"/>
      <c r="EK90" s="67"/>
      <c r="EY90" s="67"/>
    </row>
    <row r="91" spans="1:155" ht="15" customHeight="1">
      <c r="A91" s="67"/>
      <c r="O91" s="67"/>
      <c r="AC91" s="67"/>
      <c r="AQ91" s="67"/>
      <c r="BE91" s="67"/>
      <c r="BS91" s="67"/>
      <c r="CG91" s="67"/>
      <c r="CU91" s="67"/>
      <c r="DI91" s="67"/>
      <c r="DW91" s="67"/>
      <c r="EK91" s="67"/>
      <c r="EY91" s="67"/>
    </row>
    <row r="92" spans="1:155" ht="15" customHeight="1">
      <c r="A92" s="67"/>
      <c r="O92" s="67"/>
      <c r="AC92" s="67"/>
      <c r="AQ92" s="67"/>
      <c r="BE92" s="67"/>
      <c r="BS92" s="67"/>
      <c r="CG92" s="67"/>
      <c r="CU92" s="67"/>
      <c r="DI92" s="67"/>
      <c r="DW92" s="67"/>
      <c r="EK92" s="67"/>
      <c r="EY92" s="67"/>
    </row>
    <row r="93" spans="1:155" ht="15" customHeight="1">
      <c r="A93" s="67"/>
      <c r="O93" s="67"/>
      <c r="AC93" s="67"/>
      <c r="AQ93" s="67"/>
      <c r="BE93" s="67"/>
      <c r="BS93" s="67"/>
      <c r="CG93" s="67"/>
      <c r="CU93" s="67"/>
      <c r="DI93" s="67"/>
      <c r="DW93" s="67"/>
      <c r="EK93" s="67"/>
      <c r="EY93" s="67"/>
    </row>
    <row r="94" spans="1:155" ht="15" customHeight="1">
      <c r="A94" s="67"/>
      <c r="O94" s="67"/>
      <c r="AC94" s="67"/>
      <c r="AQ94" s="67"/>
      <c r="BE94" s="67"/>
      <c r="BS94" s="67"/>
      <c r="CG94" s="67"/>
      <c r="CU94" s="67"/>
      <c r="DI94" s="67"/>
      <c r="DW94" s="67"/>
      <c r="EK94" s="67"/>
      <c r="EY94" s="67"/>
    </row>
    <row r="95" spans="1:155" ht="15" customHeight="1">
      <c r="A95" s="67"/>
      <c r="O95" s="67"/>
      <c r="AC95" s="67"/>
      <c r="AQ95" s="67"/>
      <c r="BE95" s="67"/>
      <c r="BS95" s="67"/>
      <c r="CG95" s="67"/>
      <c r="CU95" s="67"/>
      <c r="DI95" s="67"/>
      <c r="DW95" s="67"/>
      <c r="EK95" s="67"/>
      <c r="EY95" s="67"/>
    </row>
    <row r="96" spans="1:155" ht="15" customHeight="1">
      <c r="A96" s="67"/>
      <c r="O96" s="67"/>
      <c r="AC96" s="67"/>
      <c r="AQ96" s="67"/>
      <c r="BE96" s="67"/>
      <c r="BS96" s="67"/>
      <c r="CG96" s="67"/>
      <c r="CU96" s="67"/>
      <c r="DI96" s="67"/>
      <c r="DW96" s="67"/>
      <c r="EK96" s="67"/>
      <c r="EY96" s="67"/>
    </row>
    <row r="97" spans="1:155" ht="15" customHeight="1">
      <c r="A97" s="67"/>
      <c r="O97" s="67"/>
      <c r="AC97" s="67"/>
      <c r="AQ97" s="67"/>
      <c r="BE97" s="67"/>
      <c r="BS97" s="67"/>
      <c r="CG97" s="67"/>
      <c r="CU97" s="67"/>
      <c r="DI97" s="67"/>
      <c r="DW97" s="67"/>
      <c r="EK97" s="67"/>
      <c r="EY97" s="67"/>
    </row>
    <row r="98" spans="1:155" ht="15" customHeight="1">
      <c r="A98" s="67"/>
      <c r="O98" s="67"/>
      <c r="AC98" s="67"/>
      <c r="AQ98" s="67"/>
      <c r="BE98" s="67"/>
      <c r="BS98" s="67"/>
      <c r="CG98" s="67"/>
      <c r="CU98" s="67"/>
      <c r="DI98" s="67"/>
      <c r="DW98" s="67"/>
      <c r="EK98" s="67"/>
      <c r="EY98" s="67"/>
    </row>
    <row r="99" spans="1:155" ht="15" customHeight="1">
      <c r="A99" s="67"/>
      <c r="O99" s="67"/>
      <c r="AC99" s="67"/>
      <c r="AQ99" s="67"/>
      <c r="BE99" s="67"/>
      <c r="BS99" s="67"/>
      <c r="CG99" s="67"/>
      <c r="CU99" s="67"/>
      <c r="DI99" s="67"/>
      <c r="DW99" s="67"/>
      <c r="EK99" s="67"/>
      <c r="EY99" s="67"/>
    </row>
    <row r="100" spans="1:155" ht="15" customHeight="1">
      <c r="A100" s="67"/>
      <c r="O100" s="67"/>
      <c r="AC100" s="67"/>
      <c r="AQ100" s="67"/>
      <c r="BE100" s="67"/>
      <c r="BS100" s="67"/>
      <c r="CG100" s="67"/>
      <c r="CU100" s="67"/>
      <c r="DI100" s="67"/>
      <c r="DW100" s="67"/>
      <c r="EK100" s="67"/>
      <c r="EY100" s="67"/>
    </row>
    <row r="101" spans="1:155" ht="15" customHeight="1">
      <c r="A101" s="67"/>
      <c r="O101" s="67"/>
      <c r="AC101" s="67"/>
      <c r="AQ101" s="67"/>
      <c r="BE101" s="67"/>
      <c r="BS101" s="67"/>
      <c r="CG101" s="67"/>
      <c r="CU101" s="67"/>
      <c r="DI101" s="67"/>
      <c r="DW101" s="67"/>
      <c r="EK101" s="67"/>
      <c r="EY101" s="67"/>
    </row>
    <row r="102" spans="1:155" ht="15" customHeight="1">
      <c r="A102" s="67"/>
      <c r="O102" s="67"/>
      <c r="AC102" s="67"/>
      <c r="AQ102" s="67"/>
      <c r="BE102" s="67"/>
      <c r="BS102" s="67"/>
      <c r="CG102" s="67"/>
      <c r="CU102" s="67"/>
      <c r="DI102" s="67"/>
      <c r="DW102" s="67"/>
      <c r="EK102" s="67"/>
      <c r="EY102" s="67"/>
    </row>
    <row r="103" spans="1:155" ht="15" customHeight="1">
      <c r="A103" s="67"/>
      <c r="O103" s="67"/>
      <c r="AC103" s="67"/>
      <c r="AQ103" s="67"/>
      <c r="BE103" s="67"/>
      <c r="BS103" s="67"/>
      <c r="CG103" s="67"/>
      <c r="CU103" s="67"/>
      <c r="DI103" s="67"/>
      <c r="DW103" s="67"/>
      <c r="EK103" s="67"/>
      <c r="EY103" s="67"/>
    </row>
    <row r="104" spans="1:155" ht="15" customHeight="1">
      <c r="A104" s="67"/>
      <c r="O104" s="67"/>
      <c r="AC104" s="67"/>
      <c r="AQ104" s="67"/>
      <c r="BE104" s="67"/>
      <c r="BS104" s="67"/>
      <c r="CG104" s="67"/>
      <c r="CU104" s="67"/>
      <c r="DI104" s="67"/>
      <c r="DW104" s="67"/>
      <c r="EK104" s="67"/>
      <c r="EY104" s="67"/>
    </row>
    <row r="105" spans="1:155" ht="15" customHeight="1">
      <c r="A105" s="67"/>
      <c r="O105" s="67"/>
      <c r="AC105" s="67"/>
      <c r="AQ105" s="67"/>
      <c r="BE105" s="67"/>
      <c r="BS105" s="67"/>
      <c r="CG105" s="67"/>
      <c r="CU105" s="67"/>
      <c r="DI105" s="67"/>
      <c r="DW105" s="67"/>
      <c r="EK105" s="67"/>
      <c r="EY105" s="67"/>
    </row>
    <row r="106" spans="1:155" ht="15" customHeight="1">
      <c r="A106" s="67"/>
      <c r="O106" s="67"/>
      <c r="AC106" s="67"/>
      <c r="AQ106" s="67"/>
      <c r="BE106" s="67"/>
      <c r="BS106" s="67"/>
      <c r="CG106" s="67"/>
      <c r="CU106" s="67"/>
      <c r="DI106" s="67"/>
      <c r="DW106" s="67"/>
      <c r="EK106" s="67"/>
      <c r="EY106" s="67"/>
    </row>
    <row r="107" spans="1:155" ht="15" customHeight="1">
      <c r="A107" s="67"/>
      <c r="O107" s="67"/>
      <c r="AC107" s="67"/>
      <c r="AQ107" s="67"/>
      <c r="BE107" s="67"/>
      <c r="BS107" s="67"/>
      <c r="CG107" s="67"/>
      <c r="CU107" s="67"/>
      <c r="DI107" s="67"/>
      <c r="DW107" s="67"/>
      <c r="EK107" s="67"/>
      <c r="EY107" s="67"/>
    </row>
    <row r="108" spans="1:155" ht="15" customHeight="1">
      <c r="A108" s="67"/>
      <c r="O108" s="67"/>
      <c r="AC108" s="67"/>
      <c r="AQ108" s="67"/>
      <c r="BE108" s="67"/>
      <c r="BS108" s="67"/>
      <c r="CG108" s="67"/>
      <c r="CU108" s="67"/>
      <c r="DI108" s="67"/>
      <c r="DW108" s="67"/>
      <c r="EK108" s="67"/>
      <c r="EY108" s="67"/>
    </row>
    <row r="109" spans="1:155" ht="15" customHeight="1">
      <c r="A109" s="67"/>
      <c r="O109" s="67"/>
      <c r="AC109" s="67"/>
      <c r="AQ109" s="67"/>
      <c r="BE109" s="67"/>
      <c r="BS109" s="67"/>
      <c r="CG109" s="67"/>
      <c r="CU109" s="67"/>
      <c r="DI109" s="67"/>
      <c r="DW109" s="67"/>
      <c r="EK109" s="67"/>
      <c r="EY109" s="67"/>
    </row>
    <row r="110" spans="1:155" ht="15" customHeight="1">
      <c r="A110" s="67"/>
      <c r="O110" s="67"/>
      <c r="AC110" s="67"/>
      <c r="AQ110" s="67"/>
      <c r="BE110" s="67"/>
      <c r="BS110" s="67"/>
      <c r="CG110" s="67"/>
      <c r="CU110" s="67"/>
      <c r="DI110" s="67"/>
      <c r="DW110" s="67"/>
      <c r="EK110" s="67"/>
      <c r="EY110" s="67"/>
    </row>
    <row r="111" spans="1:155" ht="15" customHeight="1">
      <c r="A111" s="67"/>
      <c r="O111" s="67"/>
      <c r="AC111" s="67"/>
      <c r="AQ111" s="67"/>
      <c r="BE111" s="67"/>
      <c r="BS111" s="67"/>
      <c r="CG111" s="67"/>
      <c r="CU111" s="67"/>
      <c r="DI111" s="67"/>
      <c r="DW111" s="67"/>
      <c r="EK111" s="67"/>
      <c r="EY111" s="67"/>
    </row>
    <row r="112" spans="1:155" ht="15" customHeight="1">
      <c r="A112" s="67"/>
      <c r="O112" s="67"/>
      <c r="AC112" s="67"/>
      <c r="AQ112" s="67"/>
      <c r="BE112" s="67"/>
      <c r="BS112" s="67"/>
      <c r="CG112" s="67"/>
      <c r="CU112" s="67"/>
      <c r="DI112" s="67"/>
      <c r="DW112" s="67"/>
      <c r="EK112" s="67"/>
      <c r="EY112" s="67"/>
    </row>
    <row r="113" spans="1:155" ht="15" customHeight="1">
      <c r="A113" s="67"/>
      <c r="O113" s="67"/>
      <c r="AC113" s="67"/>
      <c r="AQ113" s="67"/>
      <c r="BE113" s="67"/>
      <c r="BS113" s="67"/>
      <c r="CG113" s="67"/>
      <c r="CU113" s="67"/>
      <c r="DI113" s="67"/>
      <c r="DW113" s="67"/>
      <c r="EK113" s="67"/>
      <c r="EY113" s="67"/>
    </row>
  </sheetData>
  <mergeCells count="156">
    <mergeCell ref="EW7:EW8"/>
    <mergeCell ref="EX7:EX8"/>
    <mergeCell ref="EY7:EY8"/>
    <mergeCell ref="EZ7:FJ7"/>
    <mergeCell ref="FK7:FK8"/>
    <mergeCell ref="FL7:FL8"/>
    <mergeCell ref="DW7:DW8"/>
    <mergeCell ref="DX7:EH7"/>
    <mergeCell ref="EI7:EI8"/>
    <mergeCell ref="EJ7:EJ8"/>
    <mergeCell ref="EK7:EK8"/>
    <mergeCell ref="EL7:EV7"/>
    <mergeCell ref="DG7:DG8"/>
    <mergeCell ref="DH7:DH8"/>
    <mergeCell ref="DI7:DI8"/>
    <mergeCell ref="DJ7:DT7"/>
    <mergeCell ref="DU7:DU8"/>
    <mergeCell ref="DV7:DV8"/>
    <mergeCell ref="CG7:CG8"/>
    <mergeCell ref="CH7:CR7"/>
    <mergeCell ref="CS7:CS8"/>
    <mergeCell ref="CT7:CT8"/>
    <mergeCell ref="CU7:CU8"/>
    <mergeCell ref="CV7:DF7"/>
    <mergeCell ref="BQ7:BQ8"/>
    <mergeCell ref="BR7:BR8"/>
    <mergeCell ref="BS7:BS8"/>
    <mergeCell ref="BT7:CD7"/>
    <mergeCell ref="CE7:CE8"/>
    <mergeCell ref="CF7:CF8"/>
    <mergeCell ref="AQ7:AQ8"/>
    <mergeCell ref="AR7:BB7"/>
    <mergeCell ref="BC7:BC8"/>
    <mergeCell ref="BD7:BD8"/>
    <mergeCell ref="BE7:BE8"/>
    <mergeCell ref="BF7:BP7"/>
    <mergeCell ref="AA7:AA8"/>
    <mergeCell ref="AB7:AB8"/>
    <mergeCell ref="AC7:AC8"/>
    <mergeCell ref="AD7:AN7"/>
    <mergeCell ref="AO7:AO8"/>
    <mergeCell ref="AP7:AP8"/>
    <mergeCell ref="A7:A8"/>
    <mergeCell ref="B7:L7"/>
    <mergeCell ref="M7:M8"/>
    <mergeCell ref="N7:N8"/>
    <mergeCell ref="O7:O8"/>
    <mergeCell ref="P7:Z7"/>
    <mergeCell ref="DW6:DX6"/>
    <mergeCell ref="DY6:EJ6"/>
    <mergeCell ref="EK6:EL6"/>
    <mergeCell ref="EM6:EX6"/>
    <mergeCell ref="EY6:EZ6"/>
    <mergeCell ref="FA6:FL6"/>
    <mergeCell ref="CG6:CH6"/>
    <mergeCell ref="CI6:CT6"/>
    <mergeCell ref="CU6:CV6"/>
    <mergeCell ref="CW6:DH6"/>
    <mergeCell ref="DI6:DJ6"/>
    <mergeCell ref="DK6:DV6"/>
    <mergeCell ref="AQ6:AR6"/>
    <mergeCell ref="AS6:BD6"/>
    <mergeCell ref="BE6:BF6"/>
    <mergeCell ref="BG6:BR6"/>
    <mergeCell ref="BS6:BT6"/>
    <mergeCell ref="BU6:CF6"/>
    <mergeCell ref="A6:B6"/>
    <mergeCell ref="C6:N6"/>
    <mergeCell ref="O6:P6"/>
    <mergeCell ref="Q6:AB6"/>
    <mergeCell ref="AC6:AD6"/>
    <mergeCell ref="AE6:AP6"/>
    <mergeCell ref="DW5:DX5"/>
    <mergeCell ref="DY5:EJ5"/>
    <mergeCell ref="EK5:EL5"/>
    <mergeCell ref="EM5:EX5"/>
    <mergeCell ref="EY5:EZ5"/>
    <mergeCell ref="FA5:FL5"/>
    <mergeCell ref="CG5:CH5"/>
    <mergeCell ref="CI5:CT5"/>
    <mergeCell ref="CU5:CV5"/>
    <mergeCell ref="CW5:DH5"/>
    <mergeCell ref="DI5:DJ5"/>
    <mergeCell ref="DK5:DV5"/>
    <mergeCell ref="AQ5:AR5"/>
    <mergeCell ref="AS5:BD5"/>
    <mergeCell ref="BE5:BF5"/>
    <mergeCell ref="BG5:BR5"/>
    <mergeCell ref="BS5:BT5"/>
    <mergeCell ref="BU5:CF5"/>
    <mergeCell ref="A5:B5"/>
    <mergeCell ref="C5:N5"/>
    <mergeCell ref="O5:P5"/>
    <mergeCell ref="Q5:AB5"/>
    <mergeCell ref="AC5:AD5"/>
    <mergeCell ref="AE5:AP5"/>
    <mergeCell ref="DW4:DX4"/>
    <mergeCell ref="DY4:EJ4"/>
    <mergeCell ref="EK4:EL4"/>
    <mergeCell ref="EM4:EX4"/>
    <mergeCell ref="EY4:EZ4"/>
    <mergeCell ref="FA4:FL4"/>
    <mergeCell ref="CG4:CH4"/>
    <mergeCell ref="CI4:CT4"/>
    <mergeCell ref="CU4:CV4"/>
    <mergeCell ref="CW4:DH4"/>
    <mergeCell ref="DI4:DJ4"/>
    <mergeCell ref="DK4:DV4"/>
    <mergeCell ref="AQ4:AR4"/>
    <mergeCell ref="AS4:BD4"/>
    <mergeCell ref="BE4:BF4"/>
    <mergeCell ref="BG4:BR4"/>
    <mergeCell ref="BS4:BT4"/>
    <mergeCell ref="BU4:CF4"/>
    <mergeCell ref="A4:B4"/>
    <mergeCell ref="C4:N4"/>
    <mergeCell ref="O4:P4"/>
    <mergeCell ref="Q4:AB4"/>
    <mergeCell ref="AC4:AD4"/>
    <mergeCell ref="AE4:AP4"/>
    <mergeCell ref="CG3:CT3"/>
    <mergeCell ref="CU3:DH3"/>
    <mergeCell ref="DI3:DV3"/>
    <mergeCell ref="DW3:EJ3"/>
    <mergeCell ref="EK3:EX3"/>
    <mergeCell ref="EY3:FL3"/>
    <mergeCell ref="A3:N3"/>
    <mergeCell ref="O3:AB3"/>
    <mergeCell ref="AC3:AP3"/>
    <mergeCell ref="AQ3:BD3"/>
    <mergeCell ref="BE3:BR3"/>
    <mergeCell ref="BS3:CF3"/>
    <mergeCell ref="CG2:CT2"/>
    <mergeCell ref="CU2:DH2"/>
    <mergeCell ref="DI2:DV2"/>
    <mergeCell ref="DW2:EJ2"/>
    <mergeCell ref="EK2:EX2"/>
    <mergeCell ref="EY2:FL2"/>
    <mergeCell ref="A2:N2"/>
    <mergeCell ref="O2:AB2"/>
    <mergeCell ref="AC2:AP2"/>
    <mergeCell ref="AQ2:BD2"/>
    <mergeCell ref="BE2:BR2"/>
    <mergeCell ref="BS2:CF2"/>
    <mergeCell ref="CG1:CT1"/>
    <mergeCell ref="CU1:DH1"/>
    <mergeCell ref="DI1:DV1"/>
    <mergeCell ref="DW1:EJ1"/>
    <mergeCell ref="EK1:EX1"/>
    <mergeCell ref="EY1:FL1"/>
    <mergeCell ref="A1:N1"/>
    <mergeCell ref="O1:AB1"/>
    <mergeCell ref="AC1:AP1"/>
    <mergeCell ref="AQ1:BD1"/>
    <mergeCell ref="BE1:BR1"/>
    <mergeCell ref="BS1:CF1"/>
  </mergeCells>
  <pageMargins left="0.35433070866141736" right="0.35433070866141736" top="0.27559055118110237" bottom="0.19685039370078741" header="0.39370078740157483" footer="0.19685039370078741"/>
  <pageSetup paperSize="9" scale="85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K113"/>
  <sheetViews>
    <sheetView zoomScaleNormal="100" zoomScaleSheetLayoutView="75" workbookViewId="0">
      <selection activeCell="A7" sqref="A7:A8"/>
    </sheetView>
  </sheetViews>
  <sheetFormatPr defaultColWidth="5.42578125" defaultRowHeight="15" customHeight="1"/>
  <cols>
    <col min="1" max="112" width="8.140625" style="68" customWidth="1"/>
    <col min="113" max="113" width="11.7109375" style="93" hidden="1" customWidth="1"/>
    <col min="114" max="114" width="9.7109375" style="93" hidden="1" customWidth="1"/>
    <col min="115" max="115" width="5.28515625" style="93" hidden="1" customWidth="1"/>
    <col min="116" max="241" width="5.28515625" style="84" customWidth="1"/>
    <col min="242" max="16384" width="5.42578125" style="84"/>
  </cols>
  <sheetData>
    <row r="1" spans="1:115" s="2" customFormat="1" ht="12.75" customHeight="1">
      <c r="A1" s="1" t="str">
        <f>'Site 57 - Data'!BS1</f>
        <v>2887 / DCC Counts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tr">
        <f>A1</f>
        <v>2887 / DCC Counts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tr">
        <f>O1</f>
        <v>2887 / DCC Counts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tr">
        <f>AC1</f>
        <v>2887 / DCC Counts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tr">
        <f>AQ1</f>
        <v>2887 / DCC Counts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tr">
        <f>BE1</f>
        <v>2887 / DCC Counts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tr">
        <f>BS1</f>
        <v>2887 / DCC Counts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 t="str">
        <f>CG1</f>
        <v>2887 / DCC Counts</v>
      </c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69" t="s">
        <v>23</v>
      </c>
      <c r="DJ1" s="70" t="s">
        <v>24</v>
      </c>
      <c r="DK1" s="71"/>
    </row>
    <row r="2" spans="1:115" s="2" customFormat="1" ht="12.75" customHeight="1">
      <c r="A2" s="1" t="str">
        <f>'Site 57 - Data'!BS2</f>
        <v>May 2013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tr">
        <f>A2</f>
        <v>May 2013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tr">
        <f>O2</f>
        <v>May 2013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tr">
        <f>AC2</f>
        <v>May 2013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 t="str">
        <f>AQ2</f>
        <v>May 2013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tr">
        <f>BE2</f>
        <v>May 2013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 t="str">
        <f>BS2</f>
        <v>May 2013</v>
      </c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tr">
        <f>CG2</f>
        <v>May 2013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69" t="s">
        <v>25</v>
      </c>
      <c r="DJ2" s="70" t="s">
        <v>26</v>
      </c>
      <c r="DK2" s="71"/>
    </row>
    <row r="3" spans="1:115" s="2" customFormat="1" ht="12.75" customHeight="1">
      <c r="A3" s="4" t="str">
        <f>'Site 57 - Data'!BS3</f>
        <v>Junction Turning Count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tr">
        <f>A3</f>
        <v>Junction Turning Count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tr">
        <f>O3</f>
        <v>Junction Turning Count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 t="str">
        <f>AC3</f>
        <v>Junction Turning Count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 t="str">
        <f>AQ3</f>
        <v>Junction Turning Count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tr">
        <f>BE3</f>
        <v>Junction Turning Count</v>
      </c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 t="str">
        <f>BS3</f>
        <v>Junction Turning Count</v>
      </c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 t="str">
        <f>CG3</f>
        <v>Junction Turning Count</v>
      </c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72" t="s">
        <v>27</v>
      </c>
      <c r="DJ3" s="73" t="s">
        <v>28</v>
      </c>
      <c r="DK3" s="74"/>
    </row>
    <row r="4" spans="1:115" s="2" customFormat="1" ht="12.75" customHeight="1">
      <c r="A4" s="5" t="s">
        <v>3</v>
      </c>
      <c r="B4" s="5"/>
      <c r="C4" s="6">
        <f>'Site 57 - Data'!BU4</f>
        <v>57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 t="s">
        <v>3</v>
      </c>
      <c r="P4" s="5"/>
      <c r="Q4" s="6">
        <f>C4</f>
        <v>57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 t="s">
        <v>3</v>
      </c>
      <c r="AD4" s="5"/>
      <c r="AE4" s="6">
        <f>Q4</f>
        <v>57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5" t="s">
        <v>3</v>
      </c>
      <c r="AR4" s="5"/>
      <c r="AS4" s="6">
        <f>AE4</f>
        <v>57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5" t="s">
        <v>3</v>
      </c>
      <c r="BF4" s="5"/>
      <c r="BG4" s="6">
        <f>AS4</f>
        <v>57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5" t="s">
        <v>3</v>
      </c>
      <c r="BT4" s="5"/>
      <c r="BU4" s="6">
        <f>BG4</f>
        <v>57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5" t="s">
        <v>3</v>
      </c>
      <c r="CH4" s="5"/>
      <c r="CI4" s="6">
        <f>BU4</f>
        <v>57</v>
      </c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5" t="s">
        <v>3</v>
      </c>
      <c r="CV4" s="5"/>
      <c r="CW4" s="6">
        <f>CI4</f>
        <v>57</v>
      </c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9" t="s">
        <v>29</v>
      </c>
      <c r="DJ4" s="70" t="s">
        <v>30</v>
      </c>
      <c r="DK4" s="71"/>
    </row>
    <row r="5" spans="1:115" s="2" customFormat="1" ht="12.75" customHeight="1">
      <c r="A5" s="5" t="s">
        <v>4</v>
      </c>
      <c r="B5" s="5"/>
      <c r="C5" s="7" t="str">
        <f>'Site 57 - Data'!BU5</f>
        <v>Bath Street / Church Avenue(SW) / Beach Road / Church Avenue(NE)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5" t="s">
        <v>4</v>
      </c>
      <c r="P5" s="5"/>
      <c r="Q5" s="7" t="str">
        <f>C5</f>
        <v>Bath Street / Church Avenue(SW) / Beach Road / Church Avenue(NE)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5" t="s">
        <v>4</v>
      </c>
      <c r="AD5" s="5"/>
      <c r="AE5" s="7" t="str">
        <f>Q5</f>
        <v>Bath Street / Church Avenue(SW) / Beach Road / Church Avenue(NE)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5" t="s">
        <v>4</v>
      </c>
      <c r="AR5" s="5"/>
      <c r="AS5" s="7" t="str">
        <f>AE5</f>
        <v>Bath Street / Church Avenue(SW) / Beach Road / Church Avenue(NE)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5" t="s">
        <v>4</v>
      </c>
      <c r="BF5" s="5"/>
      <c r="BG5" s="7" t="str">
        <f>AS5</f>
        <v>Bath Street / Church Avenue(SW) / Beach Road / Church Avenue(NE)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5" t="s">
        <v>4</v>
      </c>
      <c r="BT5" s="5"/>
      <c r="BU5" s="7" t="str">
        <f>BG5</f>
        <v>Bath Street / Church Avenue(SW) / Beach Road / Church Avenue(NE)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5" t="s">
        <v>4</v>
      </c>
      <c r="CH5" s="5"/>
      <c r="CI5" s="7" t="str">
        <f>BU5</f>
        <v>Bath Street / Church Avenue(SW) / Beach Road / Church Avenue(NE)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5" t="s">
        <v>4</v>
      </c>
      <c r="CV5" s="5"/>
      <c r="CW5" s="7" t="str">
        <f>CI5</f>
        <v>Bath Street / Church Avenue(SW) / Beach Road / Church Avenue(NE)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69"/>
      <c r="DJ5" s="70"/>
      <c r="DK5" s="71"/>
    </row>
    <row r="6" spans="1:115" s="2" customFormat="1" ht="12.75" customHeight="1" thickBot="1">
      <c r="A6" s="5" t="s">
        <v>5</v>
      </c>
      <c r="B6" s="5"/>
      <c r="C6" s="8">
        <f>'Site 57 - Data'!BU6</f>
        <v>41408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5" t="s">
        <v>5</v>
      </c>
      <c r="P6" s="5"/>
      <c r="Q6" s="8">
        <f>C6</f>
        <v>41408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5" t="s">
        <v>5</v>
      </c>
      <c r="AD6" s="5"/>
      <c r="AE6" s="8">
        <f>Q6</f>
        <v>41408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5" t="s">
        <v>5</v>
      </c>
      <c r="AR6" s="5"/>
      <c r="AS6" s="8">
        <f>AE6</f>
        <v>41408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5" t="s">
        <v>5</v>
      </c>
      <c r="BF6" s="5"/>
      <c r="BG6" s="8">
        <f>AS6</f>
        <v>41408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5" t="s">
        <v>5</v>
      </c>
      <c r="BT6" s="5"/>
      <c r="BU6" s="8">
        <f>BG6</f>
        <v>41408</v>
      </c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5" t="s">
        <v>5</v>
      </c>
      <c r="CH6" s="5"/>
      <c r="CI6" s="8">
        <f>BU6</f>
        <v>41408</v>
      </c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5" t="s">
        <v>5</v>
      </c>
      <c r="CV6" s="5"/>
      <c r="CW6" s="8">
        <f>CI6</f>
        <v>41408</v>
      </c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69"/>
      <c r="DJ6" s="70"/>
    </row>
    <row r="7" spans="1:115" s="14" customFormat="1" ht="13.5" customHeight="1" thickTop="1">
      <c r="A7" s="9" t="s">
        <v>6</v>
      </c>
      <c r="B7" s="10" t="str">
        <f>"To Arm A - "&amp;$DJ$1</f>
        <v>To Arm A - Bath Street</v>
      </c>
      <c r="C7" s="11"/>
      <c r="D7" s="11"/>
      <c r="E7" s="11"/>
      <c r="F7" s="11"/>
      <c r="G7" s="11"/>
      <c r="H7" s="11"/>
      <c r="I7" s="11"/>
      <c r="J7" s="11"/>
      <c r="K7" s="11"/>
      <c r="L7" s="12"/>
      <c r="M7" s="13" t="s">
        <v>7</v>
      </c>
      <c r="N7" s="13" t="s">
        <v>8</v>
      </c>
      <c r="O7" s="9" t="s">
        <v>6</v>
      </c>
      <c r="P7" s="10" t="str">
        <f>"From Arm A - "&amp;$DJ$1</f>
        <v>From Arm A - Bath Street</v>
      </c>
      <c r="Q7" s="11"/>
      <c r="R7" s="11"/>
      <c r="S7" s="11"/>
      <c r="T7" s="11"/>
      <c r="U7" s="11"/>
      <c r="V7" s="11"/>
      <c r="W7" s="11"/>
      <c r="X7" s="11"/>
      <c r="Y7" s="11"/>
      <c r="Z7" s="12"/>
      <c r="AA7" s="13" t="s">
        <v>7</v>
      </c>
      <c r="AB7" s="13" t="s">
        <v>8</v>
      </c>
      <c r="AC7" s="9" t="s">
        <v>6</v>
      </c>
      <c r="AD7" s="10" t="str">
        <f>"To Arm B - "&amp;$DJ$2</f>
        <v>To Arm B - Church Avenue(SW)</v>
      </c>
      <c r="AE7" s="11"/>
      <c r="AF7" s="11"/>
      <c r="AG7" s="11"/>
      <c r="AH7" s="11"/>
      <c r="AI7" s="11"/>
      <c r="AJ7" s="11"/>
      <c r="AK7" s="11"/>
      <c r="AL7" s="11"/>
      <c r="AM7" s="11"/>
      <c r="AN7" s="12"/>
      <c r="AO7" s="13" t="s">
        <v>7</v>
      </c>
      <c r="AP7" s="13" t="s">
        <v>8</v>
      </c>
      <c r="AQ7" s="9" t="s">
        <v>6</v>
      </c>
      <c r="AR7" s="10" t="str">
        <f>"From Arm B - "&amp;$DJ$2</f>
        <v>From Arm B - Church Avenue(SW)</v>
      </c>
      <c r="AS7" s="11"/>
      <c r="AT7" s="11"/>
      <c r="AU7" s="11"/>
      <c r="AV7" s="11"/>
      <c r="AW7" s="11"/>
      <c r="AX7" s="11"/>
      <c r="AY7" s="11"/>
      <c r="AZ7" s="11"/>
      <c r="BA7" s="11"/>
      <c r="BB7" s="12"/>
      <c r="BC7" s="13" t="s">
        <v>7</v>
      </c>
      <c r="BD7" s="13" t="s">
        <v>8</v>
      </c>
      <c r="BE7" s="9" t="s">
        <v>6</v>
      </c>
      <c r="BF7" s="10" t="str">
        <f>"To Arm C - "&amp;$DJ$3</f>
        <v>To Arm C - Beach Road</v>
      </c>
      <c r="BG7" s="11"/>
      <c r="BH7" s="11"/>
      <c r="BI7" s="11"/>
      <c r="BJ7" s="11"/>
      <c r="BK7" s="11"/>
      <c r="BL7" s="11"/>
      <c r="BM7" s="11"/>
      <c r="BN7" s="11"/>
      <c r="BO7" s="11"/>
      <c r="BP7" s="12"/>
      <c r="BQ7" s="13" t="s">
        <v>7</v>
      </c>
      <c r="BR7" s="13" t="s">
        <v>8</v>
      </c>
      <c r="BS7" s="9" t="s">
        <v>6</v>
      </c>
      <c r="BT7" s="10" t="str">
        <f>"From Arm C - "&amp;$DJ$3</f>
        <v>From Arm C - Beach Road</v>
      </c>
      <c r="BU7" s="11"/>
      <c r="BV7" s="11"/>
      <c r="BW7" s="11"/>
      <c r="BX7" s="11"/>
      <c r="BY7" s="11"/>
      <c r="BZ7" s="11"/>
      <c r="CA7" s="11"/>
      <c r="CB7" s="11"/>
      <c r="CC7" s="11"/>
      <c r="CD7" s="12"/>
      <c r="CE7" s="13" t="s">
        <v>7</v>
      </c>
      <c r="CF7" s="13" t="s">
        <v>8</v>
      </c>
      <c r="CG7" s="9" t="s">
        <v>6</v>
      </c>
      <c r="CH7" s="10" t="str">
        <f>"To Arm D - "&amp;$DJ$4</f>
        <v>To Arm D - Church Avenue(NE)</v>
      </c>
      <c r="CI7" s="11"/>
      <c r="CJ7" s="11"/>
      <c r="CK7" s="11"/>
      <c r="CL7" s="11"/>
      <c r="CM7" s="11"/>
      <c r="CN7" s="11"/>
      <c r="CO7" s="11"/>
      <c r="CP7" s="11"/>
      <c r="CQ7" s="11"/>
      <c r="CR7" s="12"/>
      <c r="CS7" s="13" t="s">
        <v>7</v>
      </c>
      <c r="CT7" s="13" t="s">
        <v>8</v>
      </c>
      <c r="CU7" s="9" t="s">
        <v>6</v>
      </c>
      <c r="CV7" s="10" t="str">
        <f>"From Arm D - "&amp;$DJ$4</f>
        <v>From Arm D - Church Avenue(NE)</v>
      </c>
      <c r="CW7" s="11"/>
      <c r="CX7" s="11"/>
      <c r="CY7" s="11"/>
      <c r="CZ7" s="11"/>
      <c r="DA7" s="11"/>
      <c r="DB7" s="11"/>
      <c r="DC7" s="11"/>
      <c r="DD7" s="11"/>
      <c r="DE7" s="11"/>
      <c r="DF7" s="12"/>
      <c r="DG7" s="13" t="s">
        <v>7</v>
      </c>
      <c r="DH7" s="13" t="s">
        <v>8</v>
      </c>
      <c r="DI7" s="75" t="s">
        <v>31</v>
      </c>
      <c r="DJ7" s="76" t="s">
        <v>32</v>
      </c>
      <c r="DK7" s="77"/>
    </row>
    <row r="8" spans="1:115" s="14" customFormat="1" ht="13.5" customHeight="1" thickBot="1">
      <c r="A8" s="15"/>
      <c r="B8" s="19" t="str">
        <f>'Site 57 - Data'!$B$8</f>
        <v>CAR</v>
      </c>
      <c r="C8" s="20" t="str">
        <f>'Site 57 - Data'!$C$8</f>
        <v>LGV</v>
      </c>
      <c r="D8" s="20" t="str">
        <f>'Site 57 - Data'!$D$8</f>
        <v>HGV 2X</v>
      </c>
      <c r="E8" s="20" t="str">
        <f>'Site 57 - Data'!$E$8</f>
        <v>HGV 3X</v>
      </c>
      <c r="F8" s="20" t="str">
        <f>'Site 57 - Data'!$F$8</f>
        <v>HGV 4X</v>
      </c>
      <c r="G8" s="20" t="str">
        <f>'Site 57 - Data'!$G$8</f>
        <v>HGV 5+X</v>
      </c>
      <c r="H8" s="20" t="str">
        <f>'Site 57 - Data'!$H$8</f>
        <v>DBUS</v>
      </c>
      <c r="I8" s="20" t="str">
        <f>'Site 57 - Data'!$I$8</f>
        <v>OBUS</v>
      </c>
      <c r="J8" s="20" t="str">
        <f>'Site 57 - Data'!$J$8</f>
        <v>TAXI</v>
      </c>
      <c r="K8" s="20" t="str">
        <f>'Site 57 - Data'!$K$8</f>
        <v>M/C</v>
      </c>
      <c r="L8" s="21" t="str">
        <f>'Site 57 - Data'!$L$8</f>
        <v>P/C</v>
      </c>
      <c r="M8" s="18"/>
      <c r="N8" s="18"/>
      <c r="O8" s="15"/>
      <c r="P8" s="19" t="str">
        <f>'Site 57 - Data'!$B$8</f>
        <v>CAR</v>
      </c>
      <c r="Q8" s="20" t="str">
        <f>'Site 57 - Data'!$C$8</f>
        <v>LGV</v>
      </c>
      <c r="R8" s="20" t="str">
        <f>'Site 57 - Data'!$D$8</f>
        <v>HGV 2X</v>
      </c>
      <c r="S8" s="20" t="str">
        <f>'Site 57 - Data'!$E$8</f>
        <v>HGV 3X</v>
      </c>
      <c r="T8" s="20" t="str">
        <f>'Site 57 - Data'!$F$8</f>
        <v>HGV 4X</v>
      </c>
      <c r="U8" s="20" t="str">
        <f>'Site 57 - Data'!$G$8</f>
        <v>HGV 5+X</v>
      </c>
      <c r="V8" s="20" t="str">
        <f>'Site 57 - Data'!$H$8</f>
        <v>DBUS</v>
      </c>
      <c r="W8" s="20" t="str">
        <f>'Site 57 - Data'!$I$8</f>
        <v>OBUS</v>
      </c>
      <c r="X8" s="20" t="str">
        <f>'Site 57 - Data'!$J$8</f>
        <v>TAXI</v>
      </c>
      <c r="Y8" s="20" t="str">
        <f>'Site 57 - Data'!$K$8</f>
        <v>M/C</v>
      </c>
      <c r="Z8" s="21" t="str">
        <f>'Site 57 - Data'!$L$8</f>
        <v>P/C</v>
      </c>
      <c r="AA8" s="18"/>
      <c r="AB8" s="18"/>
      <c r="AC8" s="15"/>
      <c r="AD8" s="19" t="str">
        <f>'Site 57 - Data'!$B$8</f>
        <v>CAR</v>
      </c>
      <c r="AE8" s="20" t="str">
        <f>'Site 57 - Data'!$C$8</f>
        <v>LGV</v>
      </c>
      <c r="AF8" s="20" t="str">
        <f>'Site 57 - Data'!$D$8</f>
        <v>HGV 2X</v>
      </c>
      <c r="AG8" s="20" t="str">
        <f>'Site 57 - Data'!$E$8</f>
        <v>HGV 3X</v>
      </c>
      <c r="AH8" s="20" t="str">
        <f>'Site 57 - Data'!$F$8</f>
        <v>HGV 4X</v>
      </c>
      <c r="AI8" s="20" t="str">
        <f>'Site 57 - Data'!$G$8</f>
        <v>HGV 5+X</v>
      </c>
      <c r="AJ8" s="20" t="str">
        <f>'Site 57 - Data'!$H$8</f>
        <v>DBUS</v>
      </c>
      <c r="AK8" s="20" t="str">
        <f>'Site 57 - Data'!$I$8</f>
        <v>OBUS</v>
      </c>
      <c r="AL8" s="20" t="str">
        <f>'Site 57 - Data'!$J$8</f>
        <v>TAXI</v>
      </c>
      <c r="AM8" s="20" t="str">
        <f>'Site 57 - Data'!$K$8</f>
        <v>M/C</v>
      </c>
      <c r="AN8" s="21" t="str">
        <f>'Site 57 - Data'!$L$8</f>
        <v>P/C</v>
      </c>
      <c r="AO8" s="18"/>
      <c r="AP8" s="18"/>
      <c r="AQ8" s="15"/>
      <c r="AR8" s="19" t="str">
        <f>'Site 57 - Data'!$B$8</f>
        <v>CAR</v>
      </c>
      <c r="AS8" s="20" t="str">
        <f>'Site 57 - Data'!$C$8</f>
        <v>LGV</v>
      </c>
      <c r="AT8" s="20" t="str">
        <f>'Site 57 - Data'!$D$8</f>
        <v>HGV 2X</v>
      </c>
      <c r="AU8" s="20" t="str">
        <f>'Site 57 - Data'!$E$8</f>
        <v>HGV 3X</v>
      </c>
      <c r="AV8" s="20" t="str">
        <f>'Site 57 - Data'!$F$8</f>
        <v>HGV 4X</v>
      </c>
      <c r="AW8" s="20" t="str">
        <f>'Site 57 - Data'!$G$8</f>
        <v>HGV 5+X</v>
      </c>
      <c r="AX8" s="20" t="str">
        <f>'Site 57 - Data'!$H$8</f>
        <v>DBUS</v>
      </c>
      <c r="AY8" s="20" t="str">
        <f>'Site 57 - Data'!$I$8</f>
        <v>OBUS</v>
      </c>
      <c r="AZ8" s="20" t="str">
        <f>'Site 57 - Data'!$J$8</f>
        <v>TAXI</v>
      </c>
      <c r="BA8" s="20" t="str">
        <f>'Site 57 - Data'!$K$8</f>
        <v>M/C</v>
      </c>
      <c r="BB8" s="21" t="str">
        <f>'Site 57 - Data'!$L$8</f>
        <v>P/C</v>
      </c>
      <c r="BC8" s="18"/>
      <c r="BD8" s="18"/>
      <c r="BE8" s="15"/>
      <c r="BF8" s="19" t="str">
        <f>'Site 57 - Data'!$B$8</f>
        <v>CAR</v>
      </c>
      <c r="BG8" s="20" t="str">
        <f>'Site 57 - Data'!$C$8</f>
        <v>LGV</v>
      </c>
      <c r="BH8" s="20" t="str">
        <f>'Site 57 - Data'!$D$8</f>
        <v>HGV 2X</v>
      </c>
      <c r="BI8" s="20" t="str">
        <f>'Site 57 - Data'!$E$8</f>
        <v>HGV 3X</v>
      </c>
      <c r="BJ8" s="20" t="str">
        <f>'Site 57 - Data'!$F$8</f>
        <v>HGV 4X</v>
      </c>
      <c r="BK8" s="20" t="str">
        <f>'Site 57 - Data'!$G$8</f>
        <v>HGV 5+X</v>
      </c>
      <c r="BL8" s="20" t="str">
        <f>'Site 57 - Data'!$H$8</f>
        <v>DBUS</v>
      </c>
      <c r="BM8" s="20" t="str">
        <f>'Site 57 - Data'!$I$8</f>
        <v>OBUS</v>
      </c>
      <c r="BN8" s="20" t="str">
        <f>'Site 57 - Data'!$J$8</f>
        <v>TAXI</v>
      </c>
      <c r="BO8" s="20" t="str">
        <f>'Site 57 - Data'!$K$8</f>
        <v>M/C</v>
      </c>
      <c r="BP8" s="21" t="str">
        <f>'Site 57 - Data'!$L$8</f>
        <v>P/C</v>
      </c>
      <c r="BQ8" s="18"/>
      <c r="BR8" s="18"/>
      <c r="BS8" s="15"/>
      <c r="BT8" s="19" t="str">
        <f>'Site 57 - Data'!$B$8</f>
        <v>CAR</v>
      </c>
      <c r="BU8" s="20" t="str">
        <f>'Site 57 - Data'!$C$8</f>
        <v>LGV</v>
      </c>
      <c r="BV8" s="20" t="str">
        <f>'Site 57 - Data'!$D$8</f>
        <v>HGV 2X</v>
      </c>
      <c r="BW8" s="20" t="str">
        <f>'Site 57 - Data'!$E$8</f>
        <v>HGV 3X</v>
      </c>
      <c r="BX8" s="20" t="str">
        <f>'Site 57 - Data'!$F$8</f>
        <v>HGV 4X</v>
      </c>
      <c r="BY8" s="20" t="str">
        <f>'Site 57 - Data'!$G$8</f>
        <v>HGV 5+X</v>
      </c>
      <c r="BZ8" s="20" t="str">
        <f>'Site 57 - Data'!$H$8</f>
        <v>DBUS</v>
      </c>
      <c r="CA8" s="20" t="str">
        <f>'Site 57 - Data'!$I$8</f>
        <v>OBUS</v>
      </c>
      <c r="CB8" s="20" t="str">
        <f>'Site 57 - Data'!$J$8</f>
        <v>TAXI</v>
      </c>
      <c r="CC8" s="20" t="str">
        <f>'Site 57 - Data'!$K$8</f>
        <v>M/C</v>
      </c>
      <c r="CD8" s="21" t="str">
        <f>'Site 57 - Data'!$L$8</f>
        <v>P/C</v>
      </c>
      <c r="CE8" s="18"/>
      <c r="CF8" s="18"/>
      <c r="CG8" s="15"/>
      <c r="CH8" s="19" t="str">
        <f>'Site 57 - Data'!$B$8</f>
        <v>CAR</v>
      </c>
      <c r="CI8" s="20" t="str">
        <f>'Site 57 - Data'!$C$8</f>
        <v>LGV</v>
      </c>
      <c r="CJ8" s="20" t="str">
        <f>'Site 57 - Data'!$D$8</f>
        <v>HGV 2X</v>
      </c>
      <c r="CK8" s="20" t="str">
        <f>'Site 57 - Data'!$E$8</f>
        <v>HGV 3X</v>
      </c>
      <c r="CL8" s="20" t="str">
        <f>'Site 57 - Data'!$F$8</f>
        <v>HGV 4X</v>
      </c>
      <c r="CM8" s="20" t="str">
        <f>'Site 57 - Data'!$G$8</f>
        <v>HGV 5+X</v>
      </c>
      <c r="CN8" s="20" t="str">
        <f>'Site 57 - Data'!$H$8</f>
        <v>DBUS</v>
      </c>
      <c r="CO8" s="20" t="str">
        <f>'Site 57 - Data'!$I$8</f>
        <v>OBUS</v>
      </c>
      <c r="CP8" s="20" t="str">
        <f>'Site 57 - Data'!$J$8</f>
        <v>TAXI</v>
      </c>
      <c r="CQ8" s="20" t="str">
        <f>'Site 57 - Data'!$K$8</f>
        <v>M/C</v>
      </c>
      <c r="CR8" s="21" t="str">
        <f>'Site 57 - Data'!$L$8</f>
        <v>P/C</v>
      </c>
      <c r="CS8" s="18"/>
      <c r="CT8" s="18"/>
      <c r="CU8" s="15"/>
      <c r="CV8" s="19" t="str">
        <f>'Site 57 - Data'!$B$8</f>
        <v>CAR</v>
      </c>
      <c r="CW8" s="20" t="str">
        <f>'Site 57 - Data'!$C$8</f>
        <v>LGV</v>
      </c>
      <c r="CX8" s="20" t="str">
        <f>'Site 57 - Data'!$D$8</f>
        <v>HGV 2X</v>
      </c>
      <c r="CY8" s="20" t="str">
        <f>'Site 57 - Data'!$E$8</f>
        <v>HGV 3X</v>
      </c>
      <c r="CZ8" s="20" t="str">
        <f>'Site 57 - Data'!$F$8</f>
        <v>HGV 4X</v>
      </c>
      <c r="DA8" s="20" t="str">
        <f>'Site 57 - Data'!$G$8</f>
        <v>HGV 5+X</v>
      </c>
      <c r="DB8" s="20" t="str">
        <f>'Site 57 - Data'!$H$8</f>
        <v>DBUS</v>
      </c>
      <c r="DC8" s="20" t="str">
        <f>'Site 57 - Data'!$I$8</f>
        <v>OBUS</v>
      </c>
      <c r="DD8" s="20" t="str">
        <f>'Site 57 - Data'!$J$8</f>
        <v>TAXI</v>
      </c>
      <c r="DE8" s="20" t="str">
        <f>'Site 57 - Data'!$K$8</f>
        <v>M/C</v>
      </c>
      <c r="DF8" s="21" t="str">
        <f>'Site 57 - Data'!$L$8</f>
        <v>P/C</v>
      </c>
      <c r="DG8" s="18"/>
      <c r="DH8" s="18"/>
      <c r="DI8" s="78"/>
      <c r="DJ8" s="79"/>
      <c r="DK8" s="77"/>
    </row>
    <row r="9" spans="1:115" ht="13.5" customHeight="1" thickTop="1">
      <c r="A9" s="27">
        <f>'Site 57 - Data'!$A9</f>
        <v>0.29166666666666669</v>
      </c>
      <c r="B9" s="80">
        <f>SUM('Site 57 - Data'!AR9,'Site 57 - Data'!CV9,'Site 57 - Data'!EZ9)</f>
        <v>58</v>
      </c>
      <c r="C9" s="81">
        <f>SUM('Site 57 - Data'!AS9,'Site 57 - Data'!CW9,'Site 57 - Data'!FA9)</f>
        <v>5</v>
      </c>
      <c r="D9" s="81">
        <f>SUM('Site 57 - Data'!AT9,'Site 57 - Data'!CX9,'Site 57 - Data'!FB9)</f>
        <v>0</v>
      </c>
      <c r="E9" s="81">
        <f>SUM('Site 57 - Data'!AU9,'Site 57 - Data'!CY9,'Site 57 - Data'!FC9)</f>
        <v>0</v>
      </c>
      <c r="F9" s="81">
        <f>SUM('Site 57 - Data'!AV9,'Site 57 - Data'!CZ9,'Site 57 - Data'!FD9)</f>
        <v>0</v>
      </c>
      <c r="G9" s="81">
        <f>SUM('Site 57 - Data'!AW9,'Site 57 - Data'!DA9,'Site 57 - Data'!FE9)</f>
        <v>0</v>
      </c>
      <c r="H9" s="81">
        <f>SUM('Site 57 - Data'!AX9,'Site 57 - Data'!DB9,'Site 57 - Data'!FF9)</f>
        <v>0</v>
      </c>
      <c r="I9" s="81">
        <f>SUM('Site 57 - Data'!AY9,'Site 57 - Data'!DC9,'Site 57 - Data'!FG9)</f>
        <v>0</v>
      </c>
      <c r="J9" s="81">
        <f>SUM('Site 57 - Data'!AZ9,'Site 57 - Data'!DD9,'Site 57 - Data'!FH9)</f>
        <v>1</v>
      </c>
      <c r="K9" s="81">
        <f>SUM('Site 57 - Data'!BA9,'Site 57 - Data'!DE9,'Site 57 - Data'!FI9)</f>
        <v>0</v>
      </c>
      <c r="L9" s="82">
        <f>SUM('Site 57 - Data'!BB9,'Site 57 - Data'!DF9,'Site 57 - Data'!FJ9)</f>
        <v>1</v>
      </c>
      <c r="M9" s="31">
        <f>SUM(B9:L9)</f>
        <v>65</v>
      </c>
      <c r="N9" s="31">
        <f>SUM(B9,C9,2.3*D9,2.3*E9,2.3*F9,2.3*G9,2*H9,2*I9,J9,0.4*K9,0.2*L9)</f>
        <v>64.2</v>
      </c>
      <c r="O9" s="27">
        <f>'Site 57 - Data'!$A9</f>
        <v>0.29166666666666669</v>
      </c>
      <c r="P9" s="80">
        <f>SUM('Site 57 - Data'!B9,'Site 57 - Data'!P9,'Site 57 - Data'!AD9)</f>
        <v>0</v>
      </c>
      <c r="Q9" s="81">
        <f>SUM('Site 57 - Data'!C9,'Site 57 - Data'!Q9,'Site 57 - Data'!AE9)</f>
        <v>0</v>
      </c>
      <c r="R9" s="81">
        <f>SUM('Site 57 - Data'!D9,'Site 57 - Data'!R9,'Site 57 - Data'!AF9)</f>
        <v>0</v>
      </c>
      <c r="S9" s="81">
        <f>SUM('Site 57 - Data'!E9,'Site 57 - Data'!S9,'Site 57 - Data'!AG9)</f>
        <v>0</v>
      </c>
      <c r="T9" s="81">
        <f>SUM('Site 57 - Data'!F9,'Site 57 - Data'!T9,'Site 57 - Data'!AH9)</f>
        <v>0</v>
      </c>
      <c r="U9" s="81">
        <f>SUM('Site 57 - Data'!G9,'Site 57 - Data'!U9,'Site 57 - Data'!AI9)</f>
        <v>0</v>
      </c>
      <c r="V9" s="81">
        <f>SUM('Site 57 - Data'!H9,'Site 57 - Data'!V9,'Site 57 - Data'!AJ9)</f>
        <v>0</v>
      </c>
      <c r="W9" s="81">
        <f>SUM('Site 57 - Data'!I9,'Site 57 - Data'!W9,'Site 57 - Data'!AK9)</f>
        <v>0</v>
      </c>
      <c r="X9" s="81">
        <f>SUM('Site 57 - Data'!J9,'Site 57 - Data'!X9,'Site 57 - Data'!AL9)</f>
        <v>0</v>
      </c>
      <c r="Y9" s="81">
        <f>SUM('Site 57 - Data'!K9,'Site 57 - Data'!Y9,'Site 57 - Data'!AM9)</f>
        <v>0</v>
      </c>
      <c r="Z9" s="82">
        <f>SUM('Site 57 - Data'!L9,'Site 57 - Data'!Z9,'Site 57 - Data'!AN9)</f>
        <v>0</v>
      </c>
      <c r="AA9" s="31">
        <f>SUM(P9:Z9)</f>
        <v>0</v>
      </c>
      <c r="AB9" s="31">
        <f>SUM(P9,Q9,2.3*R9,2.3*S9,2.3*T9,2.3*U9,2*V9,2*W9,X9,0.4*Y9,0.2*Z9)</f>
        <v>0</v>
      </c>
      <c r="AC9" s="27">
        <f>'Site 57 - Data'!$A9</f>
        <v>0.29166666666666669</v>
      </c>
      <c r="AD9" s="80">
        <f>SUM('Site 57 - Data'!AD9,'Site 57 - Data'!CH9,'Site 57 - Data'!EL9)</f>
        <v>2</v>
      </c>
      <c r="AE9" s="81">
        <f>SUM('Site 57 - Data'!AE9,'Site 57 - Data'!CI9,'Site 57 - Data'!EM9)</f>
        <v>2</v>
      </c>
      <c r="AF9" s="81">
        <f>SUM('Site 57 - Data'!AF9,'Site 57 - Data'!CJ9,'Site 57 - Data'!EN9)</f>
        <v>2</v>
      </c>
      <c r="AG9" s="81">
        <f>SUM('Site 57 - Data'!AG9,'Site 57 - Data'!CK9,'Site 57 - Data'!EO9)</f>
        <v>1</v>
      </c>
      <c r="AH9" s="81">
        <f>SUM('Site 57 - Data'!AH9,'Site 57 - Data'!CL9,'Site 57 - Data'!EP9)</f>
        <v>1</v>
      </c>
      <c r="AI9" s="81">
        <f>SUM('Site 57 - Data'!AI9,'Site 57 - Data'!CM9,'Site 57 - Data'!EQ9)</f>
        <v>0</v>
      </c>
      <c r="AJ9" s="81">
        <f>SUM('Site 57 - Data'!AJ9,'Site 57 - Data'!CN9,'Site 57 - Data'!ER9)</f>
        <v>0</v>
      </c>
      <c r="AK9" s="81">
        <f>SUM('Site 57 - Data'!AK9,'Site 57 - Data'!CO9,'Site 57 - Data'!ES9)</f>
        <v>0</v>
      </c>
      <c r="AL9" s="81">
        <f>SUM('Site 57 - Data'!AL9,'Site 57 - Data'!CP9,'Site 57 - Data'!ET9)</f>
        <v>0</v>
      </c>
      <c r="AM9" s="81">
        <f>SUM('Site 57 - Data'!AM9,'Site 57 - Data'!CQ9,'Site 57 - Data'!EU9)</f>
        <v>0</v>
      </c>
      <c r="AN9" s="82">
        <f>SUM('Site 57 - Data'!AN9,'Site 57 - Data'!CR9,'Site 57 - Data'!EV9)</f>
        <v>1</v>
      </c>
      <c r="AO9" s="31">
        <f>SUM(AD9:AN9)</f>
        <v>9</v>
      </c>
      <c r="AP9" s="31">
        <f>SUM(AD9,AE9,2.3*AF9,2.3*AG9,2.3*AH9,2.3*AI9,2*AJ9,2*AK9,AL9,0.4*AM9,0.2*AN9)</f>
        <v>13.399999999999999</v>
      </c>
      <c r="AQ9" s="27">
        <f>'Site 57 - Data'!$A9</f>
        <v>0.29166666666666669</v>
      </c>
      <c r="AR9" s="80">
        <f>SUM('Site 57 - Data'!AR9,'Site 57 - Data'!BF9,'Site 57 - Data'!BT9)</f>
        <v>5</v>
      </c>
      <c r="AS9" s="81">
        <f>SUM('Site 57 - Data'!AS9,'Site 57 - Data'!BG9,'Site 57 - Data'!BU9)</f>
        <v>0</v>
      </c>
      <c r="AT9" s="81">
        <f>SUM('Site 57 - Data'!AT9,'Site 57 - Data'!BH9,'Site 57 - Data'!BV9)</f>
        <v>0</v>
      </c>
      <c r="AU9" s="81">
        <f>SUM('Site 57 - Data'!AU9,'Site 57 - Data'!BI9,'Site 57 - Data'!BW9)</f>
        <v>0</v>
      </c>
      <c r="AV9" s="81">
        <f>SUM('Site 57 - Data'!AV9,'Site 57 - Data'!BJ9,'Site 57 - Data'!BX9)</f>
        <v>0</v>
      </c>
      <c r="AW9" s="81">
        <f>SUM('Site 57 - Data'!AW9,'Site 57 - Data'!BK9,'Site 57 - Data'!BY9)</f>
        <v>0</v>
      </c>
      <c r="AX9" s="81">
        <f>SUM('Site 57 - Data'!AX9,'Site 57 - Data'!BL9,'Site 57 - Data'!BZ9)</f>
        <v>0</v>
      </c>
      <c r="AY9" s="81">
        <f>SUM('Site 57 - Data'!AY9,'Site 57 - Data'!BM9,'Site 57 - Data'!CA9)</f>
        <v>0</v>
      </c>
      <c r="AZ9" s="81">
        <f>SUM('Site 57 - Data'!AZ9,'Site 57 - Data'!BN9,'Site 57 - Data'!CB9)</f>
        <v>2</v>
      </c>
      <c r="BA9" s="81">
        <f>SUM('Site 57 - Data'!BA9,'Site 57 - Data'!BO9,'Site 57 - Data'!CC9)</f>
        <v>0</v>
      </c>
      <c r="BB9" s="82">
        <f>SUM('Site 57 - Data'!BB9,'Site 57 - Data'!BP9,'Site 57 - Data'!CD9)</f>
        <v>1</v>
      </c>
      <c r="BC9" s="31">
        <f>SUM(AR9:BB9)</f>
        <v>8</v>
      </c>
      <c r="BD9" s="31">
        <f>SUM(AR9,AS9,2.3*AT9,2.3*AU9,2.3*AV9,2.3*AW9,2*AX9,2*AY9,AZ9,0.4*BA9,0.2*BB9)</f>
        <v>7.2</v>
      </c>
      <c r="BE9" s="27">
        <f>'Site 57 - Data'!$A9</f>
        <v>0.29166666666666669</v>
      </c>
      <c r="BF9" s="80">
        <f>SUM('Site 57 - Data'!P9,'Site 57 - Data'!BT9,'Site 57 - Data'!DX9)</f>
        <v>0</v>
      </c>
      <c r="BG9" s="81">
        <f>SUM('Site 57 - Data'!Q9,'Site 57 - Data'!BU9,'Site 57 - Data'!DY9)</f>
        <v>0</v>
      </c>
      <c r="BH9" s="81">
        <f>SUM('Site 57 - Data'!R9,'Site 57 - Data'!BV9,'Site 57 - Data'!DZ9)</f>
        <v>0</v>
      </c>
      <c r="BI9" s="81">
        <f>SUM('Site 57 - Data'!S9,'Site 57 - Data'!BW9,'Site 57 - Data'!EA9)</f>
        <v>0</v>
      </c>
      <c r="BJ9" s="81">
        <f>SUM('Site 57 - Data'!T9,'Site 57 - Data'!BX9,'Site 57 - Data'!EB9)</f>
        <v>0</v>
      </c>
      <c r="BK9" s="81">
        <f>SUM('Site 57 - Data'!U9,'Site 57 - Data'!BY9,'Site 57 - Data'!EC9)</f>
        <v>0</v>
      </c>
      <c r="BL9" s="81">
        <f>SUM('Site 57 - Data'!V9,'Site 57 - Data'!BZ9,'Site 57 - Data'!ED9)</f>
        <v>0</v>
      </c>
      <c r="BM9" s="81">
        <f>SUM('Site 57 - Data'!W9,'Site 57 - Data'!CA9,'Site 57 - Data'!EE9)</f>
        <v>0</v>
      </c>
      <c r="BN9" s="81">
        <f>SUM('Site 57 - Data'!X9,'Site 57 - Data'!CB9,'Site 57 - Data'!EF9)</f>
        <v>0</v>
      </c>
      <c r="BO9" s="81">
        <f>SUM('Site 57 - Data'!Y9,'Site 57 - Data'!CC9,'Site 57 - Data'!EG9)</f>
        <v>0</v>
      </c>
      <c r="BP9" s="82">
        <f>SUM('Site 57 - Data'!Z9,'Site 57 - Data'!CD9,'Site 57 - Data'!EH9)</f>
        <v>0</v>
      </c>
      <c r="BQ9" s="31">
        <f>SUM(BF9:BP9)</f>
        <v>0</v>
      </c>
      <c r="BR9" s="31">
        <f>SUM(BF9,BG9,2.3*BH9,2.3*BI9,2.3*BJ9,2.3*BK9,2*BL9,2*BM9,BN9,0.4*BO9,0.2*BP9)</f>
        <v>0</v>
      </c>
      <c r="BS9" s="27">
        <f>'Site 57 - Data'!$A9</f>
        <v>0.29166666666666669</v>
      </c>
      <c r="BT9" s="80">
        <f>SUM('Site 57 - Data'!CH9,'Site 57 - Data'!CV9,'Site 57 - Data'!DJ9)</f>
        <v>60</v>
      </c>
      <c r="BU9" s="81">
        <f>SUM('Site 57 - Data'!CI9,'Site 57 - Data'!CW9,'Site 57 - Data'!DK9)</f>
        <v>7</v>
      </c>
      <c r="BV9" s="81">
        <f>SUM('Site 57 - Data'!CJ9,'Site 57 - Data'!CX9,'Site 57 - Data'!DL9)</f>
        <v>2</v>
      </c>
      <c r="BW9" s="81">
        <f>SUM('Site 57 - Data'!CK9,'Site 57 - Data'!CY9,'Site 57 - Data'!DM9)</f>
        <v>1</v>
      </c>
      <c r="BX9" s="81">
        <f>SUM('Site 57 - Data'!CL9,'Site 57 - Data'!CZ9,'Site 57 - Data'!DN9)</f>
        <v>1</v>
      </c>
      <c r="BY9" s="81">
        <f>SUM('Site 57 - Data'!CM9,'Site 57 - Data'!DA9,'Site 57 - Data'!DO9)</f>
        <v>0</v>
      </c>
      <c r="BZ9" s="81">
        <f>SUM('Site 57 - Data'!CN9,'Site 57 - Data'!DB9,'Site 57 - Data'!DP9)</f>
        <v>0</v>
      </c>
      <c r="CA9" s="81">
        <f>SUM('Site 57 - Data'!CO9,'Site 57 - Data'!DC9,'Site 57 - Data'!DQ9)</f>
        <v>0</v>
      </c>
      <c r="CB9" s="81">
        <f>SUM('Site 57 - Data'!CP9,'Site 57 - Data'!DD9,'Site 57 - Data'!DR9)</f>
        <v>1</v>
      </c>
      <c r="CC9" s="81">
        <f>SUM('Site 57 - Data'!CQ9,'Site 57 - Data'!DE9,'Site 57 - Data'!DS9)</f>
        <v>0</v>
      </c>
      <c r="CD9" s="82">
        <f>SUM('Site 57 - Data'!CR9,'Site 57 - Data'!DF9,'Site 57 - Data'!DT9)</f>
        <v>2</v>
      </c>
      <c r="CE9" s="31">
        <f>SUM(BT9:CD9)</f>
        <v>74</v>
      </c>
      <c r="CF9" s="31">
        <f>SUM(BT9,BU9,2.3*BV9,2.3*BW9,2.3*BX9,2.3*BY9,2*BZ9,2*CA9,CB9,0.4*CC9,0.2*CD9)</f>
        <v>77.599999999999994</v>
      </c>
      <c r="CG9" s="27">
        <f>'Site 57 - Data'!$A9</f>
        <v>0.29166666666666669</v>
      </c>
      <c r="CH9" s="80">
        <f>SUM('Site 57 - Data'!B9,'Site 57 - Data'!BF9,'Site 57 - Data'!DJ9)</f>
        <v>5</v>
      </c>
      <c r="CI9" s="81">
        <f>SUM('Site 57 - Data'!C9,'Site 57 - Data'!BG9,'Site 57 - Data'!DK9)</f>
        <v>0</v>
      </c>
      <c r="CJ9" s="81">
        <f>SUM('Site 57 - Data'!D9,'Site 57 - Data'!BH9,'Site 57 - Data'!DL9)</f>
        <v>0</v>
      </c>
      <c r="CK9" s="81">
        <f>SUM('Site 57 - Data'!E9,'Site 57 - Data'!BI9,'Site 57 - Data'!DM9)</f>
        <v>0</v>
      </c>
      <c r="CL9" s="81">
        <f>SUM('Site 57 - Data'!F9,'Site 57 - Data'!BJ9,'Site 57 - Data'!DN9)</f>
        <v>0</v>
      </c>
      <c r="CM9" s="81">
        <f>SUM('Site 57 - Data'!G9,'Site 57 - Data'!BK9,'Site 57 - Data'!DO9)</f>
        <v>0</v>
      </c>
      <c r="CN9" s="81">
        <f>SUM('Site 57 - Data'!H9,'Site 57 - Data'!BL9,'Site 57 - Data'!DP9)</f>
        <v>0</v>
      </c>
      <c r="CO9" s="81">
        <f>SUM('Site 57 - Data'!I9,'Site 57 - Data'!BM9,'Site 57 - Data'!DQ9)</f>
        <v>0</v>
      </c>
      <c r="CP9" s="81">
        <f>SUM('Site 57 - Data'!J9,'Site 57 - Data'!BN9,'Site 57 - Data'!DR9)</f>
        <v>2</v>
      </c>
      <c r="CQ9" s="81">
        <f>SUM('Site 57 - Data'!K9,'Site 57 - Data'!BO9,'Site 57 - Data'!DS9)</f>
        <v>0</v>
      </c>
      <c r="CR9" s="82">
        <f>SUM('Site 57 - Data'!L9,'Site 57 - Data'!BP9,'Site 57 - Data'!DT9)</f>
        <v>1</v>
      </c>
      <c r="CS9" s="31">
        <f>SUM(CH9:CR9)</f>
        <v>8</v>
      </c>
      <c r="CT9" s="31">
        <f>SUM(CH9,CI9,2.3*CJ9,2.3*CK9,2.3*CL9,2.3*CM9,2*CN9,2*CO9,CP9,0.4*CQ9,0.2*CR9)</f>
        <v>7.2</v>
      </c>
      <c r="CU9" s="27">
        <f>'Site 57 - Data'!$A9</f>
        <v>0.29166666666666669</v>
      </c>
      <c r="CV9" s="80">
        <f>SUM('Site 57 - Data'!DX9,'Site 57 - Data'!EL9,'Site 57 - Data'!EZ9)</f>
        <v>0</v>
      </c>
      <c r="CW9" s="81">
        <f>SUM('Site 57 - Data'!DY9,'Site 57 - Data'!EM9,'Site 57 - Data'!FA9)</f>
        <v>0</v>
      </c>
      <c r="CX9" s="81">
        <f>SUM('Site 57 - Data'!DZ9,'Site 57 - Data'!EN9,'Site 57 - Data'!FB9)</f>
        <v>0</v>
      </c>
      <c r="CY9" s="81">
        <f>SUM('Site 57 - Data'!EA9,'Site 57 - Data'!EO9,'Site 57 - Data'!FC9)</f>
        <v>0</v>
      </c>
      <c r="CZ9" s="81">
        <f>SUM('Site 57 - Data'!EB9,'Site 57 - Data'!EP9,'Site 57 - Data'!FD9)</f>
        <v>0</v>
      </c>
      <c r="DA9" s="81">
        <f>SUM('Site 57 - Data'!EC9,'Site 57 - Data'!EQ9,'Site 57 - Data'!FE9)</f>
        <v>0</v>
      </c>
      <c r="DB9" s="81">
        <f>SUM('Site 57 - Data'!ED9,'Site 57 - Data'!ER9,'Site 57 - Data'!FF9)</f>
        <v>0</v>
      </c>
      <c r="DC9" s="81">
        <f>SUM('Site 57 - Data'!EE9,'Site 57 - Data'!ES9,'Site 57 - Data'!FG9)</f>
        <v>0</v>
      </c>
      <c r="DD9" s="81">
        <f>SUM('Site 57 - Data'!EF9,'Site 57 - Data'!ET9,'Site 57 - Data'!FH9)</f>
        <v>0</v>
      </c>
      <c r="DE9" s="81">
        <f>SUM('Site 57 - Data'!EG9,'Site 57 - Data'!EU9,'Site 57 - Data'!FI9)</f>
        <v>0</v>
      </c>
      <c r="DF9" s="82">
        <f>SUM('Site 57 - Data'!EH9,'Site 57 - Data'!EV9,'Site 57 - Data'!FJ9)</f>
        <v>0</v>
      </c>
      <c r="DG9" s="31">
        <f>SUM(CV9:DF9)</f>
        <v>0</v>
      </c>
      <c r="DH9" s="31">
        <f>SUM(CV9,CW9,2.3*CX9,2.3*CY9,2.3*CZ9,2.3*DA9,2*DB9,2*DC9,DD9,0.4*DE9,0.2*DF9)</f>
        <v>0</v>
      </c>
      <c r="DI9" s="83">
        <f>SUM(M9,AO9,BQ9,CS9)</f>
        <v>82</v>
      </c>
      <c r="DJ9" s="83">
        <f>SUM(DI9:DI12)</f>
        <v>548</v>
      </c>
      <c r="DK9" s="27">
        <f>'Site 57 - Data'!$A9</f>
        <v>0.29166666666666669</v>
      </c>
    </row>
    <row r="10" spans="1:115" ht="13.5" customHeight="1">
      <c r="A10" s="27">
        <f>'Site 57 - Data'!$A10</f>
        <v>0.30208333333333337</v>
      </c>
      <c r="B10" s="85">
        <f>SUM('Site 57 - Data'!AR10,'Site 57 - Data'!CV10,'Site 57 - Data'!EZ10)</f>
        <v>91</v>
      </c>
      <c r="C10" s="86">
        <f>SUM('Site 57 - Data'!AS10,'Site 57 - Data'!CW10,'Site 57 - Data'!FA10)</f>
        <v>10</v>
      </c>
      <c r="D10" s="86">
        <f>SUM('Site 57 - Data'!AT10,'Site 57 - Data'!CX10,'Site 57 - Data'!FB10)</f>
        <v>0</v>
      </c>
      <c r="E10" s="86">
        <f>SUM('Site 57 - Data'!AU10,'Site 57 - Data'!CY10,'Site 57 - Data'!FC10)</f>
        <v>0</v>
      </c>
      <c r="F10" s="86">
        <f>SUM('Site 57 - Data'!AV10,'Site 57 - Data'!CZ10,'Site 57 - Data'!FD10)</f>
        <v>0</v>
      </c>
      <c r="G10" s="86">
        <f>SUM('Site 57 - Data'!AW10,'Site 57 - Data'!DA10,'Site 57 - Data'!FE10)</f>
        <v>0</v>
      </c>
      <c r="H10" s="86">
        <f>SUM('Site 57 - Data'!AX10,'Site 57 - Data'!DB10,'Site 57 - Data'!FF10)</f>
        <v>0</v>
      </c>
      <c r="I10" s="86">
        <f>SUM('Site 57 - Data'!AY10,'Site 57 - Data'!DC10,'Site 57 - Data'!FG10)</f>
        <v>0</v>
      </c>
      <c r="J10" s="86">
        <f>SUM('Site 57 - Data'!AZ10,'Site 57 - Data'!DD10,'Site 57 - Data'!FH10)</f>
        <v>0</v>
      </c>
      <c r="K10" s="86">
        <f>SUM('Site 57 - Data'!BA10,'Site 57 - Data'!DE10,'Site 57 - Data'!FI10)</f>
        <v>0</v>
      </c>
      <c r="L10" s="87">
        <f>SUM('Site 57 - Data'!BB10,'Site 57 - Data'!DF10,'Site 57 - Data'!FJ10)</f>
        <v>3</v>
      </c>
      <c r="M10" s="41">
        <f>SUM(B10:L10)</f>
        <v>104</v>
      </c>
      <c r="N10" s="41">
        <f>SUM(B10,C10,2.3*D10,2.3*E10,2.3*F10,2.3*G10,2*H10,2*I10,J10,0.4*K10,0.2*L10)</f>
        <v>101.6</v>
      </c>
      <c r="O10" s="27">
        <f>'Site 57 - Data'!$A10</f>
        <v>0.30208333333333337</v>
      </c>
      <c r="P10" s="85">
        <f>SUM('Site 57 - Data'!B10,'Site 57 - Data'!P10,'Site 57 - Data'!AD10)</f>
        <v>0</v>
      </c>
      <c r="Q10" s="86">
        <f>SUM('Site 57 - Data'!C10,'Site 57 - Data'!Q10,'Site 57 - Data'!AE10)</f>
        <v>0</v>
      </c>
      <c r="R10" s="86">
        <f>SUM('Site 57 - Data'!D10,'Site 57 - Data'!R10,'Site 57 - Data'!AF10)</f>
        <v>0</v>
      </c>
      <c r="S10" s="86">
        <f>SUM('Site 57 - Data'!E10,'Site 57 - Data'!S10,'Site 57 - Data'!AG10)</f>
        <v>0</v>
      </c>
      <c r="T10" s="86">
        <f>SUM('Site 57 - Data'!F10,'Site 57 - Data'!T10,'Site 57 - Data'!AH10)</f>
        <v>0</v>
      </c>
      <c r="U10" s="86">
        <f>SUM('Site 57 - Data'!G10,'Site 57 - Data'!U10,'Site 57 - Data'!AI10)</f>
        <v>0</v>
      </c>
      <c r="V10" s="86">
        <f>SUM('Site 57 - Data'!H10,'Site 57 - Data'!V10,'Site 57 - Data'!AJ10)</f>
        <v>0</v>
      </c>
      <c r="W10" s="86">
        <f>SUM('Site 57 - Data'!I10,'Site 57 - Data'!W10,'Site 57 - Data'!AK10)</f>
        <v>0</v>
      </c>
      <c r="X10" s="86">
        <f>SUM('Site 57 - Data'!J10,'Site 57 - Data'!X10,'Site 57 - Data'!AL10)</f>
        <v>0</v>
      </c>
      <c r="Y10" s="86">
        <f>SUM('Site 57 - Data'!K10,'Site 57 - Data'!Y10,'Site 57 - Data'!AM10)</f>
        <v>0</v>
      </c>
      <c r="Z10" s="87">
        <f>SUM('Site 57 - Data'!L10,'Site 57 - Data'!Z10,'Site 57 - Data'!AN10)</f>
        <v>0</v>
      </c>
      <c r="AA10" s="41">
        <f>SUM(P10:Z10)</f>
        <v>0</v>
      </c>
      <c r="AB10" s="41">
        <f>SUM(P10,Q10,2.3*R10,2.3*S10,2.3*T10,2.3*U10,2*V10,2*W10,X10,0.4*Y10,0.2*Z10)</f>
        <v>0</v>
      </c>
      <c r="AC10" s="27">
        <f>'Site 57 - Data'!$A10</f>
        <v>0.30208333333333337</v>
      </c>
      <c r="AD10" s="85">
        <f>SUM('Site 57 - Data'!AD10,'Site 57 - Data'!CH10,'Site 57 - Data'!EL10)</f>
        <v>3</v>
      </c>
      <c r="AE10" s="86">
        <f>SUM('Site 57 - Data'!AE10,'Site 57 - Data'!CI10,'Site 57 - Data'!EM10)</f>
        <v>1</v>
      </c>
      <c r="AF10" s="86">
        <f>SUM('Site 57 - Data'!AF10,'Site 57 - Data'!CJ10,'Site 57 - Data'!EN10)</f>
        <v>0</v>
      </c>
      <c r="AG10" s="86">
        <f>SUM('Site 57 - Data'!AG10,'Site 57 - Data'!CK10,'Site 57 - Data'!EO10)</f>
        <v>1</v>
      </c>
      <c r="AH10" s="86">
        <f>SUM('Site 57 - Data'!AH10,'Site 57 - Data'!CL10,'Site 57 - Data'!EP10)</f>
        <v>0</v>
      </c>
      <c r="AI10" s="86">
        <f>SUM('Site 57 - Data'!AI10,'Site 57 - Data'!CM10,'Site 57 - Data'!EQ10)</f>
        <v>0</v>
      </c>
      <c r="AJ10" s="86">
        <f>SUM('Site 57 - Data'!AJ10,'Site 57 - Data'!CN10,'Site 57 - Data'!ER10)</f>
        <v>0</v>
      </c>
      <c r="AK10" s="86">
        <f>SUM('Site 57 - Data'!AK10,'Site 57 - Data'!CO10,'Site 57 - Data'!ES10)</f>
        <v>0</v>
      </c>
      <c r="AL10" s="86">
        <f>SUM('Site 57 - Data'!AL10,'Site 57 - Data'!CP10,'Site 57 - Data'!ET10)</f>
        <v>0</v>
      </c>
      <c r="AM10" s="86">
        <f>SUM('Site 57 - Data'!AM10,'Site 57 - Data'!CQ10,'Site 57 - Data'!EU10)</f>
        <v>0</v>
      </c>
      <c r="AN10" s="87">
        <f>SUM('Site 57 - Data'!AN10,'Site 57 - Data'!CR10,'Site 57 - Data'!EV10)</f>
        <v>2</v>
      </c>
      <c r="AO10" s="41">
        <f>SUM(AD10:AN10)</f>
        <v>7</v>
      </c>
      <c r="AP10" s="41">
        <f>SUM(AD10,AE10,2.3*AF10,2.3*AG10,2.3*AH10,2.3*AI10,2*AJ10,2*AK10,AL10,0.4*AM10,0.2*AN10)</f>
        <v>6.7</v>
      </c>
      <c r="AQ10" s="27">
        <f>'Site 57 - Data'!$A10</f>
        <v>0.30208333333333337</v>
      </c>
      <c r="AR10" s="85">
        <f>SUM('Site 57 - Data'!AR10,'Site 57 - Data'!BF10,'Site 57 - Data'!BT10)</f>
        <v>17</v>
      </c>
      <c r="AS10" s="86">
        <f>SUM('Site 57 - Data'!AS10,'Site 57 - Data'!BG10,'Site 57 - Data'!BU10)</f>
        <v>1</v>
      </c>
      <c r="AT10" s="86">
        <f>SUM('Site 57 - Data'!AT10,'Site 57 - Data'!BH10,'Site 57 - Data'!BV10)</f>
        <v>3</v>
      </c>
      <c r="AU10" s="86">
        <f>SUM('Site 57 - Data'!AU10,'Site 57 - Data'!BI10,'Site 57 - Data'!BW10)</f>
        <v>0</v>
      </c>
      <c r="AV10" s="86">
        <f>SUM('Site 57 - Data'!AV10,'Site 57 - Data'!BJ10,'Site 57 - Data'!BX10)</f>
        <v>1</v>
      </c>
      <c r="AW10" s="86">
        <f>SUM('Site 57 - Data'!AW10,'Site 57 - Data'!BK10,'Site 57 - Data'!BY10)</f>
        <v>0</v>
      </c>
      <c r="AX10" s="86">
        <f>SUM('Site 57 - Data'!AX10,'Site 57 - Data'!BL10,'Site 57 - Data'!BZ10)</f>
        <v>0</v>
      </c>
      <c r="AY10" s="86">
        <f>SUM('Site 57 - Data'!AY10,'Site 57 - Data'!BM10,'Site 57 - Data'!CA10)</f>
        <v>0</v>
      </c>
      <c r="AZ10" s="86">
        <f>SUM('Site 57 - Data'!AZ10,'Site 57 - Data'!BN10,'Site 57 - Data'!CB10)</f>
        <v>6</v>
      </c>
      <c r="BA10" s="86">
        <f>SUM('Site 57 - Data'!BA10,'Site 57 - Data'!BO10,'Site 57 - Data'!CC10)</f>
        <v>0</v>
      </c>
      <c r="BB10" s="87">
        <f>SUM('Site 57 - Data'!BB10,'Site 57 - Data'!BP10,'Site 57 - Data'!CD10)</f>
        <v>1</v>
      </c>
      <c r="BC10" s="41">
        <f>SUM(AR10:BB10)</f>
        <v>29</v>
      </c>
      <c r="BD10" s="41">
        <f>SUM(AR10,AS10,2.3*AT10,2.3*AU10,2.3*AV10,2.3*AW10,2*AX10,2*AY10,AZ10,0.4*BA10,0.2*BB10)</f>
        <v>33.400000000000006</v>
      </c>
      <c r="BE10" s="27">
        <f>'Site 57 - Data'!$A10</f>
        <v>0.30208333333333337</v>
      </c>
      <c r="BF10" s="85">
        <f>SUM('Site 57 - Data'!P10,'Site 57 - Data'!BT10,'Site 57 - Data'!DX10)</f>
        <v>0</v>
      </c>
      <c r="BG10" s="86">
        <f>SUM('Site 57 - Data'!Q10,'Site 57 - Data'!BU10,'Site 57 - Data'!DY10)</f>
        <v>0</v>
      </c>
      <c r="BH10" s="86">
        <f>SUM('Site 57 - Data'!R10,'Site 57 - Data'!BV10,'Site 57 - Data'!DZ10)</f>
        <v>0</v>
      </c>
      <c r="BI10" s="86">
        <f>SUM('Site 57 - Data'!S10,'Site 57 - Data'!BW10,'Site 57 - Data'!EA10)</f>
        <v>0</v>
      </c>
      <c r="BJ10" s="86">
        <f>SUM('Site 57 - Data'!T10,'Site 57 - Data'!BX10,'Site 57 - Data'!EB10)</f>
        <v>0</v>
      </c>
      <c r="BK10" s="86">
        <f>SUM('Site 57 - Data'!U10,'Site 57 - Data'!BY10,'Site 57 - Data'!EC10)</f>
        <v>0</v>
      </c>
      <c r="BL10" s="86">
        <f>SUM('Site 57 - Data'!V10,'Site 57 - Data'!BZ10,'Site 57 - Data'!ED10)</f>
        <v>0</v>
      </c>
      <c r="BM10" s="86">
        <f>SUM('Site 57 - Data'!W10,'Site 57 - Data'!CA10,'Site 57 - Data'!EE10)</f>
        <v>0</v>
      </c>
      <c r="BN10" s="86">
        <f>SUM('Site 57 - Data'!X10,'Site 57 - Data'!CB10,'Site 57 - Data'!EF10)</f>
        <v>0</v>
      </c>
      <c r="BO10" s="86">
        <f>SUM('Site 57 - Data'!Y10,'Site 57 - Data'!CC10,'Site 57 - Data'!EG10)</f>
        <v>0</v>
      </c>
      <c r="BP10" s="87">
        <f>SUM('Site 57 - Data'!Z10,'Site 57 - Data'!CD10,'Site 57 - Data'!EH10)</f>
        <v>0</v>
      </c>
      <c r="BQ10" s="41">
        <f>SUM(BF10:BP10)</f>
        <v>0</v>
      </c>
      <c r="BR10" s="41">
        <f>SUM(BF10,BG10,2.3*BH10,2.3*BI10,2.3*BJ10,2.3*BK10,2*BL10,2*BM10,BN10,0.4*BO10,0.2*BP10)</f>
        <v>0</v>
      </c>
      <c r="BS10" s="27">
        <f>'Site 57 - Data'!$A10</f>
        <v>0.30208333333333337</v>
      </c>
      <c r="BT10" s="85">
        <f>SUM('Site 57 - Data'!CH10,'Site 57 - Data'!CV10,'Site 57 - Data'!DJ10)</f>
        <v>94</v>
      </c>
      <c r="BU10" s="86">
        <f>SUM('Site 57 - Data'!CI10,'Site 57 - Data'!CW10,'Site 57 - Data'!DK10)</f>
        <v>11</v>
      </c>
      <c r="BV10" s="86">
        <f>SUM('Site 57 - Data'!CJ10,'Site 57 - Data'!CX10,'Site 57 - Data'!DL10)</f>
        <v>0</v>
      </c>
      <c r="BW10" s="86">
        <f>SUM('Site 57 - Data'!CK10,'Site 57 - Data'!CY10,'Site 57 - Data'!DM10)</f>
        <v>1</v>
      </c>
      <c r="BX10" s="86">
        <f>SUM('Site 57 - Data'!CL10,'Site 57 - Data'!CZ10,'Site 57 - Data'!DN10)</f>
        <v>0</v>
      </c>
      <c r="BY10" s="86">
        <f>SUM('Site 57 - Data'!CM10,'Site 57 - Data'!DA10,'Site 57 - Data'!DO10)</f>
        <v>0</v>
      </c>
      <c r="BZ10" s="86">
        <f>SUM('Site 57 - Data'!CN10,'Site 57 - Data'!DB10,'Site 57 - Data'!DP10)</f>
        <v>0</v>
      </c>
      <c r="CA10" s="86">
        <f>SUM('Site 57 - Data'!CO10,'Site 57 - Data'!DC10,'Site 57 - Data'!DQ10)</f>
        <v>0</v>
      </c>
      <c r="CB10" s="86">
        <f>SUM('Site 57 - Data'!CP10,'Site 57 - Data'!DD10,'Site 57 - Data'!DR10)</f>
        <v>0</v>
      </c>
      <c r="CC10" s="86">
        <f>SUM('Site 57 - Data'!CQ10,'Site 57 - Data'!DE10,'Site 57 - Data'!DS10)</f>
        <v>1</v>
      </c>
      <c r="CD10" s="87">
        <f>SUM('Site 57 - Data'!CR10,'Site 57 - Data'!DF10,'Site 57 - Data'!DT10)</f>
        <v>5</v>
      </c>
      <c r="CE10" s="41">
        <f>SUM(BT10:CD10)</f>
        <v>112</v>
      </c>
      <c r="CF10" s="41">
        <f>SUM(BT10,BU10,2.3*BV10,2.3*BW10,2.3*BX10,2.3*BY10,2*BZ10,2*CA10,CB10,0.4*CC10,0.2*CD10)</f>
        <v>108.7</v>
      </c>
      <c r="CG10" s="27">
        <f>'Site 57 - Data'!$A10</f>
        <v>0.30208333333333337</v>
      </c>
      <c r="CH10" s="85">
        <f>SUM('Site 57 - Data'!B10,'Site 57 - Data'!BF10,'Site 57 - Data'!DJ10)</f>
        <v>17</v>
      </c>
      <c r="CI10" s="86">
        <f>SUM('Site 57 - Data'!C10,'Site 57 - Data'!BG10,'Site 57 - Data'!DK10)</f>
        <v>1</v>
      </c>
      <c r="CJ10" s="86">
        <f>SUM('Site 57 - Data'!D10,'Site 57 - Data'!BH10,'Site 57 - Data'!DL10)</f>
        <v>3</v>
      </c>
      <c r="CK10" s="86">
        <f>SUM('Site 57 - Data'!E10,'Site 57 - Data'!BI10,'Site 57 - Data'!DM10)</f>
        <v>0</v>
      </c>
      <c r="CL10" s="86">
        <f>SUM('Site 57 - Data'!F10,'Site 57 - Data'!BJ10,'Site 57 - Data'!DN10)</f>
        <v>1</v>
      </c>
      <c r="CM10" s="86">
        <f>SUM('Site 57 - Data'!G10,'Site 57 - Data'!BK10,'Site 57 - Data'!DO10)</f>
        <v>0</v>
      </c>
      <c r="CN10" s="86">
        <f>SUM('Site 57 - Data'!H10,'Site 57 - Data'!BL10,'Site 57 - Data'!DP10)</f>
        <v>0</v>
      </c>
      <c r="CO10" s="86">
        <f>SUM('Site 57 - Data'!I10,'Site 57 - Data'!BM10,'Site 57 - Data'!DQ10)</f>
        <v>0</v>
      </c>
      <c r="CP10" s="86">
        <f>SUM('Site 57 - Data'!J10,'Site 57 - Data'!BN10,'Site 57 - Data'!DR10)</f>
        <v>6</v>
      </c>
      <c r="CQ10" s="86">
        <f>SUM('Site 57 - Data'!K10,'Site 57 - Data'!BO10,'Site 57 - Data'!DS10)</f>
        <v>1</v>
      </c>
      <c r="CR10" s="87">
        <f>SUM('Site 57 - Data'!L10,'Site 57 - Data'!BP10,'Site 57 - Data'!DT10)</f>
        <v>1</v>
      </c>
      <c r="CS10" s="41">
        <f>SUM(CH10:CR10)</f>
        <v>30</v>
      </c>
      <c r="CT10" s="41">
        <f>SUM(CH10,CI10,2.3*CJ10,2.3*CK10,2.3*CL10,2.3*CM10,2*CN10,2*CO10,CP10,0.4*CQ10,0.2*CR10)</f>
        <v>33.800000000000004</v>
      </c>
      <c r="CU10" s="27">
        <f>'Site 57 - Data'!$A10</f>
        <v>0.30208333333333337</v>
      </c>
      <c r="CV10" s="85">
        <f>SUM('Site 57 - Data'!DX10,'Site 57 - Data'!EL10,'Site 57 - Data'!EZ10)</f>
        <v>0</v>
      </c>
      <c r="CW10" s="86">
        <f>SUM('Site 57 - Data'!DY10,'Site 57 - Data'!EM10,'Site 57 - Data'!FA10)</f>
        <v>0</v>
      </c>
      <c r="CX10" s="86">
        <f>SUM('Site 57 - Data'!DZ10,'Site 57 - Data'!EN10,'Site 57 - Data'!FB10)</f>
        <v>0</v>
      </c>
      <c r="CY10" s="86">
        <f>SUM('Site 57 - Data'!EA10,'Site 57 - Data'!EO10,'Site 57 - Data'!FC10)</f>
        <v>0</v>
      </c>
      <c r="CZ10" s="86">
        <f>SUM('Site 57 - Data'!EB10,'Site 57 - Data'!EP10,'Site 57 - Data'!FD10)</f>
        <v>0</v>
      </c>
      <c r="DA10" s="86">
        <f>SUM('Site 57 - Data'!EC10,'Site 57 - Data'!EQ10,'Site 57 - Data'!FE10)</f>
        <v>0</v>
      </c>
      <c r="DB10" s="86">
        <f>SUM('Site 57 - Data'!ED10,'Site 57 - Data'!ER10,'Site 57 - Data'!FF10)</f>
        <v>0</v>
      </c>
      <c r="DC10" s="86">
        <f>SUM('Site 57 - Data'!EE10,'Site 57 - Data'!ES10,'Site 57 - Data'!FG10)</f>
        <v>0</v>
      </c>
      <c r="DD10" s="86">
        <f>SUM('Site 57 - Data'!EF10,'Site 57 - Data'!ET10,'Site 57 - Data'!FH10)</f>
        <v>0</v>
      </c>
      <c r="DE10" s="86">
        <f>SUM('Site 57 - Data'!EG10,'Site 57 - Data'!EU10,'Site 57 - Data'!FI10)</f>
        <v>0</v>
      </c>
      <c r="DF10" s="87">
        <f>SUM('Site 57 - Data'!EH10,'Site 57 - Data'!EV10,'Site 57 - Data'!FJ10)</f>
        <v>0</v>
      </c>
      <c r="DG10" s="41">
        <f>SUM(CV10:DF10)</f>
        <v>0</v>
      </c>
      <c r="DH10" s="41">
        <f>SUM(CV10,CW10,2.3*CX10,2.3*CY10,2.3*CZ10,2.3*DA10,2*DB10,2*DC10,DD10,0.4*DE10,0.2*DF10)</f>
        <v>0</v>
      </c>
      <c r="DI10" s="83">
        <f>SUM(M10,AO10,BQ10,CS10)</f>
        <v>141</v>
      </c>
      <c r="DJ10" s="83">
        <f>SUM(DI10:DI14)</f>
        <v>646</v>
      </c>
      <c r="DK10" s="27">
        <f>'Site 57 - Data'!$A10</f>
        <v>0.30208333333333337</v>
      </c>
    </row>
    <row r="11" spans="1:115" ht="13.5" customHeight="1">
      <c r="A11" s="27">
        <f>'Site 57 - Data'!$A11</f>
        <v>0.31250000000000006</v>
      </c>
      <c r="B11" s="85">
        <f>SUM('Site 57 - Data'!AR11,'Site 57 - Data'!CV11,'Site 57 - Data'!EZ11)</f>
        <v>89</v>
      </c>
      <c r="C11" s="86">
        <f>SUM('Site 57 - Data'!AS11,'Site 57 - Data'!CW11,'Site 57 - Data'!FA11)</f>
        <v>9</v>
      </c>
      <c r="D11" s="86">
        <f>SUM('Site 57 - Data'!AT11,'Site 57 - Data'!CX11,'Site 57 - Data'!FB11)</f>
        <v>0</v>
      </c>
      <c r="E11" s="86">
        <f>SUM('Site 57 - Data'!AU11,'Site 57 - Data'!CY11,'Site 57 - Data'!FC11)</f>
        <v>0</v>
      </c>
      <c r="F11" s="86">
        <f>SUM('Site 57 - Data'!AV11,'Site 57 - Data'!CZ11,'Site 57 - Data'!FD11)</f>
        <v>0</v>
      </c>
      <c r="G11" s="86">
        <f>SUM('Site 57 - Data'!AW11,'Site 57 - Data'!DA11,'Site 57 - Data'!FE11)</f>
        <v>0</v>
      </c>
      <c r="H11" s="86">
        <f>SUM('Site 57 - Data'!AX11,'Site 57 - Data'!DB11,'Site 57 - Data'!FF11)</f>
        <v>0</v>
      </c>
      <c r="I11" s="86">
        <f>SUM('Site 57 - Data'!AY11,'Site 57 - Data'!DC11,'Site 57 - Data'!FG11)</f>
        <v>0</v>
      </c>
      <c r="J11" s="86">
        <f>SUM('Site 57 - Data'!AZ11,'Site 57 - Data'!DD11,'Site 57 - Data'!FH11)</f>
        <v>1</v>
      </c>
      <c r="K11" s="86">
        <f>SUM('Site 57 - Data'!BA11,'Site 57 - Data'!DE11,'Site 57 - Data'!FI11)</f>
        <v>1</v>
      </c>
      <c r="L11" s="87">
        <f>SUM('Site 57 - Data'!BB11,'Site 57 - Data'!DF11,'Site 57 - Data'!FJ11)</f>
        <v>6</v>
      </c>
      <c r="M11" s="41">
        <f>SUM(B11:L11)</f>
        <v>106</v>
      </c>
      <c r="N11" s="41">
        <f>SUM(B11,C11,2.3*D11,2.3*E11,2.3*F11,2.3*G11,2*H11,2*I11,J11,0.4*K11,0.2*L11)</f>
        <v>100.60000000000001</v>
      </c>
      <c r="O11" s="27">
        <f>'Site 57 - Data'!$A11</f>
        <v>0.31250000000000006</v>
      </c>
      <c r="P11" s="85">
        <f>SUM('Site 57 - Data'!B11,'Site 57 - Data'!P11,'Site 57 - Data'!AD11)</f>
        <v>0</v>
      </c>
      <c r="Q11" s="86">
        <f>SUM('Site 57 - Data'!C11,'Site 57 - Data'!Q11,'Site 57 - Data'!AE11)</f>
        <v>0</v>
      </c>
      <c r="R11" s="86">
        <f>SUM('Site 57 - Data'!D11,'Site 57 - Data'!R11,'Site 57 - Data'!AF11)</f>
        <v>0</v>
      </c>
      <c r="S11" s="86">
        <f>SUM('Site 57 - Data'!E11,'Site 57 - Data'!S11,'Site 57 - Data'!AG11)</f>
        <v>0</v>
      </c>
      <c r="T11" s="86">
        <f>SUM('Site 57 - Data'!F11,'Site 57 - Data'!T11,'Site 57 - Data'!AH11)</f>
        <v>0</v>
      </c>
      <c r="U11" s="86">
        <f>SUM('Site 57 - Data'!G11,'Site 57 - Data'!U11,'Site 57 - Data'!AI11)</f>
        <v>0</v>
      </c>
      <c r="V11" s="86">
        <f>SUM('Site 57 - Data'!H11,'Site 57 - Data'!V11,'Site 57 - Data'!AJ11)</f>
        <v>0</v>
      </c>
      <c r="W11" s="86">
        <f>SUM('Site 57 - Data'!I11,'Site 57 - Data'!W11,'Site 57 - Data'!AK11)</f>
        <v>0</v>
      </c>
      <c r="X11" s="86">
        <f>SUM('Site 57 - Data'!J11,'Site 57 - Data'!X11,'Site 57 - Data'!AL11)</f>
        <v>0</v>
      </c>
      <c r="Y11" s="86">
        <f>SUM('Site 57 - Data'!K11,'Site 57 - Data'!Y11,'Site 57 - Data'!AM11)</f>
        <v>0</v>
      </c>
      <c r="Z11" s="87">
        <f>SUM('Site 57 - Data'!L11,'Site 57 - Data'!Z11,'Site 57 - Data'!AN11)</f>
        <v>0</v>
      </c>
      <c r="AA11" s="41">
        <f>SUM(P11:Z11)</f>
        <v>0</v>
      </c>
      <c r="AB11" s="41">
        <f>SUM(P11,Q11,2.3*R11,2.3*S11,2.3*T11,2.3*U11,2*V11,2*W11,X11,0.4*Y11,0.2*Z11)</f>
        <v>0</v>
      </c>
      <c r="AC11" s="27">
        <f>'Site 57 - Data'!$A11</f>
        <v>0.31250000000000006</v>
      </c>
      <c r="AD11" s="85">
        <f>SUM('Site 57 - Data'!AD11,'Site 57 - Data'!CH11,'Site 57 - Data'!EL11)</f>
        <v>8</v>
      </c>
      <c r="AE11" s="86">
        <f>SUM('Site 57 - Data'!AE11,'Site 57 - Data'!CI11,'Site 57 - Data'!EM11)</f>
        <v>0</v>
      </c>
      <c r="AF11" s="86">
        <f>SUM('Site 57 - Data'!AF11,'Site 57 - Data'!CJ11,'Site 57 - Data'!EN11)</f>
        <v>1</v>
      </c>
      <c r="AG11" s="86">
        <f>SUM('Site 57 - Data'!AG11,'Site 57 - Data'!CK11,'Site 57 - Data'!EO11)</f>
        <v>0</v>
      </c>
      <c r="AH11" s="86">
        <f>SUM('Site 57 - Data'!AH11,'Site 57 - Data'!CL11,'Site 57 - Data'!EP11)</f>
        <v>1</v>
      </c>
      <c r="AI11" s="86">
        <f>SUM('Site 57 - Data'!AI11,'Site 57 - Data'!CM11,'Site 57 - Data'!EQ11)</f>
        <v>0</v>
      </c>
      <c r="AJ11" s="86">
        <f>SUM('Site 57 - Data'!AJ11,'Site 57 - Data'!CN11,'Site 57 - Data'!ER11)</f>
        <v>0</v>
      </c>
      <c r="AK11" s="86">
        <f>SUM('Site 57 - Data'!AK11,'Site 57 - Data'!CO11,'Site 57 - Data'!ES11)</f>
        <v>0</v>
      </c>
      <c r="AL11" s="86">
        <f>SUM('Site 57 - Data'!AL11,'Site 57 - Data'!CP11,'Site 57 - Data'!ET11)</f>
        <v>1</v>
      </c>
      <c r="AM11" s="86">
        <f>SUM('Site 57 - Data'!AM11,'Site 57 - Data'!CQ11,'Site 57 - Data'!EU11)</f>
        <v>0</v>
      </c>
      <c r="AN11" s="87">
        <f>SUM('Site 57 - Data'!AN11,'Site 57 - Data'!CR11,'Site 57 - Data'!EV11)</f>
        <v>1</v>
      </c>
      <c r="AO11" s="41">
        <f>SUM(AD11:AN11)</f>
        <v>12</v>
      </c>
      <c r="AP11" s="41">
        <f>SUM(AD11,AE11,2.3*AF11,2.3*AG11,2.3*AH11,2.3*AI11,2*AJ11,2*AK11,AL11,0.4*AM11,0.2*AN11)</f>
        <v>13.8</v>
      </c>
      <c r="AQ11" s="27">
        <f>'Site 57 - Data'!$A11</f>
        <v>0.31250000000000006</v>
      </c>
      <c r="AR11" s="85">
        <f>SUM('Site 57 - Data'!AR11,'Site 57 - Data'!BF11,'Site 57 - Data'!BT11)</f>
        <v>23</v>
      </c>
      <c r="AS11" s="86">
        <f>SUM('Site 57 - Data'!AS11,'Site 57 - Data'!BG11,'Site 57 - Data'!BU11)</f>
        <v>2</v>
      </c>
      <c r="AT11" s="86">
        <f>SUM('Site 57 - Data'!AT11,'Site 57 - Data'!BH11,'Site 57 - Data'!BV11)</f>
        <v>1</v>
      </c>
      <c r="AU11" s="86">
        <f>SUM('Site 57 - Data'!AU11,'Site 57 - Data'!BI11,'Site 57 - Data'!BW11)</f>
        <v>0</v>
      </c>
      <c r="AV11" s="86">
        <f>SUM('Site 57 - Data'!AV11,'Site 57 - Data'!BJ11,'Site 57 - Data'!BX11)</f>
        <v>1</v>
      </c>
      <c r="AW11" s="86">
        <f>SUM('Site 57 - Data'!AW11,'Site 57 - Data'!BK11,'Site 57 - Data'!BY11)</f>
        <v>0</v>
      </c>
      <c r="AX11" s="86">
        <f>SUM('Site 57 - Data'!AX11,'Site 57 - Data'!BL11,'Site 57 - Data'!BZ11)</f>
        <v>0</v>
      </c>
      <c r="AY11" s="86">
        <f>SUM('Site 57 - Data'!AY11,'Site 57 - Data'!BM11,'Site 57 - Data'!CA11)</f>
        <v>0</v>
      </c>
      <c r="AZ11" s="86">
        <f>SUM('Site 57 - Data'!AZ11,'Site 57 - Data'!BN11,'Site 57 - Data'!CB11)</f>
        <v>3</v>
      </c>
      <c r="BA11" s="86">
        <f>SUM('Site 57 - Data'!BA11,'Site 57 - Data'!BO11,'Site 57 - Data'!CC11)</f>
        <v>1</v>
      </c>
      <c r="BB11" s="87">
        <f>SUM('Site 57 - Data'!BB11,'Site 57 - Data'!BP11,'Site 57 - Data'!CD11)</f>
        <v>1</v>
      </c>
      <c r="BC11" s="41">
        <f>SUM(AR11:BB11)</f>
        <v>32</v>
      </c>
      <c r="BD11" s="41">
        <f>SUM(AR11,AS11,2.3*AT11,2.3*AU11,2.3*AV11,2.3*AW11,2*AX11,2*AY11,AZ11,0.4*BA11,0.2*BB11)</f>
        <v>33.200000000000003</v>
      </c>
      <c r="BE11" s="27">
        <f>'Site 57 - Data'!$A11</f>
        <v>0.31250000000000006</v>
      </c>
      <c r="BF11" s="85">
        <f>SUM('Site 57 - Data'!P11,'Site 57 - Data'!BT11,'Site 57 - Data'!DX11)</f>
        <v>0</v>
      </c>
      <c r="BG11" s="86">
        <f>SUM('Site 57 - Data'!Q11,'Site 57 - Data'!BU11,'Site 57 - Data'!DY11)</f>
        <v>0</v>
      </c>
      <c r="BH11" s="86">
        <f>SUM('Site 57 - Data'!R11,'Site 57 - Data'!BV11,'Site 57 - Data'!DZ11)</f>
        <v>0</v>
      </c>
      <c r="BI11" s="86">
        <f>SUM('Site 57 - Data'!S11,'Site 57 - Data'!BW11,'Site 57 - Data'!EA11)</f>
        <v>0</v>
      </c>
      <c r="BJ11" s="86">
        <f>SUM('Site 57 - Data'!T11,'Site 57 - Data'!BX11,'Site 57 - Data'!EB11)</f>
        <v>0</v>
      </c>
      <c r="BK11" s="86">
        <f>SUM('Site 57 - Data'!U11,'Site 57 - Data'!BY11,'Site 57 - Data'!EC11)</f>
        <v>0</v>
      </c>
      <c r="BL11" s="86">
        <f>SUM('Site 57 - Data'!V11,'Site 57 - Data'!BZ11,'Site 57 - Data'!ED11)</f>
        <v>0</v>
      </c>
      <c r="BM11" s="86">
        <f>SUM('Site 57 - Data'!W11,'Site 57 - Data'!CA11,'Site 57 - Data'!EE11)</f>
        <v>0</v>
      </c>
      <c r="BN11" s="86">
        <f>SUM('Site 57 - Data'!X11,'Site 57 - Data'!CB11,'Site 57 - Data'!EF11)</f>
        <v>0</v>
      </c>
      <c r="BO11" s="86">
        <f>SUM('Site 57 - Data'!Y11,'Site 57 - Data'!CC11,'Site 57 - Data'!EG11)</f>
        <v>0</v>
      </c>
      <c r="BP11" s="87">
        <f>SUM('Site 57 - Data'!Z11,'Site 57 - Data'!CD11,'Site 57 - Data'!EH11)</f>
        <v>0</v>
      </c>
      <c r="BQ11" s="41">
        <f>SUM(BF11:BP11)</f>
        <v>0</v>
      </c>
      <c r="BR11" s="41">
        <f>SUM(BF11,BG11,2.3*BH11,2.3*BI11,2.3*BJ11,2.3*BK11,2*BL11,2*BM11,BN11,0.4*BO11,0.2*BP11)</f>
        <v>0</v>
      </c>
      <c r="BS11" s="27">
        <f>'Site 57 - Data'!$A11</f>
        <v>0.31250000000000006</v>
      </c>
      <c r="BT11" s="85">
        <f>SUM('Site 57 - Data'!CH11,'Site 57 - Data'!CV11,'Site 57 - Data'!DJ11)</f>
        <v>97</v>
      </c>
      <c r="BU11" s="86">
        <f>SUM('Site 57 - Data'!CI11,'Site 57 - Data'!CW11,'Site 57 - Data'!DK11)</f>
        <v>9</v>
      </c>
      <c r="BV11" s="86">
        <f>SUM('Site 57 - Data'!CJ11,'Site 57 - Data'!CX11,'Site 57 - Data'!DL11)</f>
        <v>1</v>
      </c>
      <c r="BW11" s="86">
        <f>SUM('Site 57 - Data'!CK11,'Site 57 - Data'!CY11,'Site 57 - Data'!DM11)</f>
        <v>0</v>
      </c>
      <c r="BX11" s="86">
        <f>SUM('Site 57 - Data'!CL11,'Site 57 - Data'!CZ11,'Site 57 - Data'!DN11)</f>
        <v>1</v>
      </c>
      <c r="BY11" s="86">
        <f>SUM('Site 57 - Data'!CM11,'Site 57 - Data'!DA11,'Site 57 - Data'!DO11)</f>
        <v>0</v>
      </c>
      <c r="BZ11" s="86">
        <f>SUM('Site 57 - Data'!CN11,'Site 57 - Data'!DB11,'Site 57 - Data'!DP11)</f>
        <v>0</v>
      </c>
      <c r="CA11" s="86">
        <f>SUM('Site 57 - Data'!CO11,'Site 57 - Data'!DC11,'Site 57 - Data'!DQ11)</f>
        <v>0</v>
      </c>
      <c r="CB11" s="86">
        <f>SUM('Site 57 - Data'!CP11,'Site 57 - Data'!DD11,'Site 57 - Data'!DR11)</f>
        <v>2</v>
      </c>
      <c r="CC11" s="86">
        <f>SUM('Site 57 - Data'!CQ11,'Site 57 - Data'!DE11,'Site 57 - Data'!DS11)</f>
        <v>1</v>
      </c>
      <c r="CD11" s="87">
        <f>SUM('Site 57 - Data'!CR11,'Site 57 - Data'!DF11,'Site 57 - Data'!DT11)</f>
        <v>7</v>
      </c>
      <c r="CE11" s="41">
        <f>SUM(BT11:CD11)</f>
        <v>118</v>
      </c>
      <c r="CF11" s="41">
        <f>SUM(BT11,BU11,2.3*BV11,2.3*BW11,2.3*BX11,2.3*BY11,2*BZ11,2*CA11,CB11,0.4*CC11,0.2*CD11)</f>
        <v>114.4</v>
      </c>
      <c r="CG11" s="27">
        <f>'Site 57 - Data'!$A11</f>
        <v>0.31250000000000006</v>
      </c>
      <c r="CH11" s="85">
        <f>SUM('Site 57 - Data'!B11,'Site 57 - Data'!BF11,'Site 57 - Data'!DJ11)</f>
        <v>23</v>
      </c>
      <c r="CI11" s="86">
        <f>SUM('Site 57 - Data'!C11,'Site 57 - Data'!BG11,'Site 57 - Data'!DK11)</f>
        <v>2</v>
      </c>
      <c r="CJ11" s="86">
        <f>SUM('Site 57 - Data'!D11,'Site 57 - Data'!BH11,'Site 57 - Data'!DL11)</f>
        <v>1</v>
      </c>
      <c r="CK11" s="86">
        <f>SUM('Site 57 - Data'!E11,'Site 57 - Data'!BI11,'Site 57 - Data'!DM11)</f>
        <v>0</v>
      </c>
      <c r="CL11" s="86">
        <f>SUM('Site 57 - Data'!F11,'Site 57 - Data'!BJ11,'Site 57 - Data'!DN11)</f>
        <v>1</v>
      </c>
      <c r="CM11" s="86">
        <f>SUM('Site 57 - Data'!G11,'Site 57 - Data'!BK11,'Site 57 - Data'!DO11)</f>
        <v>0</v>
      </c>
      <c r="CN11" s="86">
        <f>SUM('Site 57 - Data'!H11,'Site 57 - Data'!BL11,'Site 57 - Data'!DP11)</f>
        <v>0</v>
      </c>
      <c r="CO11" s="86">
        <f>SUM('Site 57 - Data'!I11,'Site 57 - Data'!BM11,'Site 57 - Data'!DQ11)</f>
        <v>0</v>
      </c>
      <c r="CP11" s="86">
        <f>SUM('Site 57 - Data'!J11,'Site 57 - Data'!BN11,'Site 57 - Data'!DR11)</f>
        <v>3</v>
      </c>
      <c r="CQ11" s="86">
        <f>SUM('Site 57 - Data'!K11,'Site 57 - Data'!BO11,'Site 57 - Data'!DS11)</f>
        <v>1</v>
      </c>
      <c r="CR11" s="87">
        <f>SUM('Site 57 - Data'!L11,'Site 57 - Data'!BP11,'Site 57 - Data'!DT11)</f>
        <v>1</v>
      </c>
      <c r="CS11" s="41">
        <f>SUM(CH11:CR11)</f>
        <v>32</v>
      </c>
      <c r="CT11" s="41">
        <f>SUM(CH11,CI11,2.3*CJ11,2.3*CK11,2.3*CL11,2.3*CM11,2*CN11,2*CO11,CP11,0.4*CQ11,0.2*CR11)</f>
        <v>33.200000000000003</v>
      </c>
      <c r="CU11" s="27">
        <f>'Site 57 - Data'!$A11</f>
        <v>0.31250000000000006</v>
      </c>
      <c r="CV11" s="85">
        <f>SUM('Site 57 - Data'!DX11,'Site 57 - Data'!EL11,'Site 57 - Data'!EZ11)</f>
        <v>0</v>
      </c>
      <c r="CW11" s="86">
        <f>SUM('Site 57 - Data'!DY11,'Site 57 - Data'!EM11,'Site 57 - Data'!FA11)</f>
        <v>0</v>
      </c>
      <c r="CX11" s="86">
        <f>SUM('Site 57 - Data'!DZ11,'Site 57 - Data'!EN11,'Site 57 - Data'!FB11)</f>
        <v>0</v>
      </c>
      <c r="CY11" s="86">
        <f>SUM('Site 57 - Data'!EA11,'Site 57 - Data'!EO11,'Site 57 - Data'!FC11)</f>
        <v>0</v>
      </c>
      <c r="CZ11" s="86">
        <f>SUM('Site 57 - Data'!EB11,'Site 57 - Data'!EP11,'Site 57 - Data'!FD11)</f>
        <v>0</v>
      </c>
      <c r="DA11" s="86">
        <f>SUM('Site 57 - Data'!EC11,'Site 57 - Data'!EQ11,'Site 57 - Data'!FE11)</f>
        <v>0</v>
      </c>
      <c r="DB11" s="86">
        <f>SUM('Site 57 - Data'!ED11,'Site 57 - Data'!ER11,'Site 57 - Data'!FF11)</f>
        <v>0</v>
      </c>
      <c r="DC11" s="86">
        <f>SUM('Site 57 - Data'!EE11,'Site 57 - Data'!ES11,'Site 57 - Data'!FG11)</f>
        <v>0</v>
      </c>
      <c r="DD11" s="86">
        <f>SUM('Site 57 - Data'!EF11,'Site 57 - Data'!ET11,'Site 57 - Data'!FH11)</f>
        <v>0</v>
      </c>
      <c r="DE11" s="86">
        <f>SUM('Site 57 - Data'!EG11,'Site 57 - Data'!EU11,'Site 57 - Data'!FI11)</f>
        <v>0</v>
      </c>
      <c r="DF11" s="87">
        <f>SUM('Site 57 - Data'!EH11,'Site 57 - Data'!EV11,'Site 57 - Data'!FJ11)</f>
        <v>0</v>
      </c>
      <c r="DG11" s="41">
        <f>SUM(CV11:DF11)</f>
        <v>0</v>
      </c>
      <c r="DH11" s="41">
        <f>SUM(CV11,CW11,2.3*CX11,2.3*CY11,2.3*CZ11,2.3*DA11,2*DB11,2*DC11,DD11,0.4*DE11,0.2*DF11)</f>
        <v>0</v>
      </c>
      <c r="DI11" s="83">
        <f>SUM(M11,AO11,BQ11,CS11)</f>
        <v>150</v>
      </c>
      <c r="DJ11" s="83">
        <f>SUM(DI11:DI15)</f>
        <v>651</v>
      </c>
      <c r="DK11" s="27">
        <f>'Site 57 - Data'!$A11</f>
        <v>0.31250000000000006</v>
      </c>
    </row>
    <row r="12" spans="1:115" ht="13.5" customHeight="1">
      <c r="A12" s="47">
        <f>'Site 57 - Data'!$A12</f>
        <v>0.32291666666666674</v>
      </c>
      <c r="B12" s="88">
        <f>SUM('Site 57 - Data'!AR12,'Site 57 - Data'!CV12,'Site 57 - Data'!EZ12)</f>
        <v>105</v>
      </c>
      <c r="C12" s="89">
        <f>SUM('Site 57 - Data'!AS12,'Site 57 - Data'!CW12,'Site 57 - Data'!FA12)</f>
        <v>12</v>
      </c>
      <c r="D12" s="89">
        <f>SUM('Site 57 - Data'!AT12,'Site 57 - Data'!CX12,'Site 57 - Data'!FB12)</f>
        <v>0</v>
      </c>
      <c r="E12" s="89">
        <f>SUM('Site 57 - Data'!AU12,'Site 57 - Data'!CY12,'Site 57 - Data'!FC12)</f>
        <v>0</v>
      </c>
      <c r="F12" s="89">
        <f>SUM('Site 57 - Data'!AV12,'Site 57 - Data'!CZ12,'Site 57 - Data'!FD12)</f>
        <v>0</v>
      </c>
      <c r="G12" s="89">
        <f>SUM('Site 57 - Data'!AW12,'Site 57 - Data'!DA12,'Site 57 - Data'!FE12)</f>
        <v>0</v>
      </c>
      <c r="H12" s="89">
        <f>SUM('Site 57 - Data'!AX12,'Site 57 - Data'!DB12,'Site 57 - Data'!FF12)</f>
        <v>0</v>
      </c>
      <c r="I12" s="89">
        <f>SUM('Site 57 - Data'!AY12,'Site 57 - Data'!DC12,'Site 57 - Data'!FG12)</f>
        <v>0</v>
      </c>
      <c r="J12" s="89">
        <f>SUM('Site 57 - Data'!AZ12,'Site 57 - Data'!DD12,'Site 57 - Data'!FH12)</f>
        <v>0</v>
      </c>
      <c r="K12" s="89">
        <f>SUM('Site 57 - Data'!BA12,'Site 57 - Data'!DE12,'Site 57 - Data'!FI12)</f>
        <v>1</v>
      </c>
      <c r="L12" s="90">
        <f>SUM('Site 57 - Data'!BB12,'Site 57 - Data'!DF12,'Site 57 - Data'!FJ12)</f>
        <v>7</v>
      </c>
      <c r="M12" s="51">
        <f>SUM(B12:L12)</f>
        <v>125</v>
      </c>
      <c r="N12" s="51">
        <f>SUM(B12,C12,2.3*D12,2.3*E12,2.3*F12,2.3*G12,2*H12,2*I12,J12,0.4*K12,0.2*L12)</f>
        <v>118.80000000000001</v>
      </c>
      <c r="O12" s="47">
        <f>'Site 57 - Data'!$A12</f>
        <v>0.32291666666666674</v>
      </c>
      <c r="P12" s="88">
        <f>SUM('Site 57 - Data'!B12,'Site 57 - Data'!P12,'Site 57 - Data'!AD12)</f>
        <v>0</v>
      </c>
      <c r="Q12" s="89">
        <f>SUM('Site 57 - Data'!C12,'Site 57 - Data'!Q12,'Site 57 - Data'!AE12)</f>
        <v>0</v>
      </c>
      <c r="R12" s="89">
        <f>SUM('Site 57 - Data'!D12,'Site 57 - Data'!R12,'Site 57 - Data'!AF12)</f>
        <v>0</v>
      </c>
      <c r="S12" s="89">
        <f>SUM('Site 57 - Data'!E12,'Site 57 - Data'!S12,'Site 57 - Data'!AG12)</f>
        <v>0</v>
      </c>
      <c r="T12" s="89">
        <f>SUM('Site 57 - Data'!F12,'Site 57 - Data'!T12,'Site 57 - Data'!AH12)</f>
        <v>0</v>
      </c>
      <c r="U12" s="89">
        <f>SUM('Site 57 - Data'!G12,'Site 57 - Data'!U12,'Site 57 - Data'!AI12)</f>
        <v>0</v>
      </c>
      <c r="V12" s="89">
        <f>SUM('Site 57 - Data'!H12,'Site 57 - Data'!V12,'Site 57 - Data'!AJ12)</f>
        <v>0</v>
      </c>
      <c r="W12" s="89">
        <f>SUM('Site 57 - Data'!I12,'Site 57 - Data'!W12,'Site 57 - Data'!AK12)</f>
        <v>0</v>
      </c>
      <c r="X12" s="89">
        <f>SUM('Site 57 - Data'!J12,'Site 57 - Data'!X12,'Site 57 - Data'!AL12)</f>
        <v>0</v>
      </c>
      <c r="Y12" s="89">
        <f>SUM('Site 57 - Data'!K12,'Site 57 - Data'!Y12,'Site 57 - Data'!AM12)</f>
        <v>0</v>
      </c>
      <c r="Z12" s="90">
        <f>SUM('Site 57 - Data'!L12,'Site 57 - Data'!Z12,'Site 57 - Data'!AN12)</f>
        <v>0</v>
      </c>
      <c r="AA12" s="51">
        <f>SUM(P12:Z12)</f>
        <v>0</v>
      </c>
      <c r="AB12" s="51">
        <f>SUM(P12,Q12,2.3*R12,2.3*S12,2.3*T12,2.3*U12,2*V12,2*W12,X12,0.4*Y12,0.2*Z12)</f>
        <v>0</v>
      </c>
      <c r="AC12" s="47">
        <f>'Site 57 - Data'!$A12</f>
        <v>0.32291666666666674</v>
      </c>
      <c r="AD12" s="88">
        <f>SUM('Site 57 - Data'!AD12,'Site 57 - Data'!CH12,'Site 57 - Data'!EL12)</f>
        <v>12</v>
      </c>
      <c r="AE12" s="89">
        <f>SUM('Site 57 - Data'!AE12,'Site 57 - Data'!CI12,'Site 57 - Data'!EM12)</f>
        <v>1</v>
      </c>
      <c r="AF12" s="89">
        <f>SUM('Site 57 - Data'!AF12,'Site 57 - Data'!CJ12,'Site 57 - Data'!EN12)</f>
        <v>2</v>
      </c>
      <c r="AG12" s="89">
        <f>SUM('Site 57 - Data'!AG12,'Site 57 - Data'!CK12,'Site 57 - Data'!EO12)</f>
        <v>0</v>
      </c>
      <c r="AH12" s="89">
        <f>SUM('Site 57 - Data'!AH12,'Site 57 - Data'!CL12,'Site 57 - Data'!EP12)</f>
        <v>0</v>
      </c>
      <c r="AI12" s="89">
        <f>SUM('Site 57 - Data'!AI12,'Site 57 - Data'!CM12,'Site 57 - Data'!EQ12)</f>
        <v>0</v>
      </c>
      <c r="AJ12" s="89">
        <f>SUM('Site 57 - Data'!AJ12,'Site 57 - Data'!CN12,'Site 57 - Data'!ER12)</f>
        <v>0</v>
      </c>
      <c r="AK12" s="89">
        <f>SUM('Site 57 - Data'!AK12,'Site 57 - Data'!CO12,'Site 57 - Data'!ES12)</f>
        <v>1</v>
      </c>
      <c r="AL12" s="89">
        <f>SUM('Site 57 - Data'!AL12,'Site 57 - Data'!CP12,'Site 57 - Data'!ET12)</f>
        <v>0</v>
      </c>
      <c r="AM12" s="89">
        <f>SUM('Site 57 - Data'!AM12,'Site 57 - Data'!CQ12,'Site 57 - Data'!EU12)</f>
        <v>1</v>
      </c>
      <c r="AN12" s="90">
        <f>SUM('Site 57 - Data'!AN12,'Site 57 - Data'!CR12,'Site 57 - Data'!EV12)</f>
        <v>2</v>
      </c>
      <c r="AO12" s="51">
        <f>SUM(AD12:AN12)</f>
        <v>19</v>
      </c>
      <c r="AP12" s="51">
        <f>SUM(AD12,AE12,2.3*AF12,2.3*AG12,2.3*AH12,2.3*AI12,2*AJ12,2*AK12,AL12,0.4*AM12,0.2*AN12)</f>
        <v>20.399999999999999</v>
      </c>
      <c r="AQ12" s="47">
        <f>'Site 57 - Data'!$A12</f>
        <v>0.32291666666666674</v>
      </c>
      <c r="AR12" s="88">
        <f>SUM('Site 57 - Data'!AR12,'Site 57 - Data'!BF12,'Site 57 - Data'!BT12)</f>
        <v>22</v>
      </c>
      <c r="AS12" s="89">
        <f>SUM('Site 57 - Data'!AS12,'Site 57 - Data'!BG12,'Site 57 - Data'!BU12)</f>
        <v>1</v>
      </c>
      <c r="AT12" s="89">
        <f>SUM('Site 57 - Data'!AT12,'Site 57 - Data'!BH12,'Site 57 - Data'!BV12)</f>
        <v>4</v>
      </c>
      <c r="AU12" s="89">
        <f>SUM('Site 57 - Data'!AU12,'Site 57 - Data'!BI12,'Site 57 - Data'!BW12)</f>
        <v>1</v>
      </c>
      <c r="AV12" s="89">
        <f>SUM('Site 57 - Data'!AV12,'Site 57 - Data'!BJ12,'Site 57 - Data'!BX12)</f>
        <v>1</v>
      </c>
      <c r="AW12" s="89">
        <f>SUM('Site 57 - Data'!AW12,'Site 57 - Data'!BK12,'Site 57 - Data'!BY12)</f>
        <v>0</v>
      </c>
      <c r="AX12" s="89">
        <f>SUM('Site 57 - Data'!AX12,'Site 57 - Data'!BL12,'Site 57 - Data'!BZ12)</f>
        <v>1</v>
      </c>
      <c r="AY12" s="89">
        <f>SUM('Site 57 - Data'!AY12,'Site 57 - Data'!BM12,'Site 57 - Data'!CA12)</f>
        <v>0</v>
      </c>
      <c r="AZ12" s="89">
        <f>SUM('Site 57 - Data'!AZ12,'Site 57 - Data'!BN12,'Site 57 - Data'!CB12)</f>
        <v>1</v>
      </c>
      <c r="BA12" s="89">
        <f>SUM('Site 57 - Data'!BA12,'Site 57 - Data'!BO12,'Site 57 - Data'!CC12)</f>
        <v>0</v>
      </c>
      <c r="BB12" s="90">
        <f>SUM('Site 57 - Data'!BB12,'Site 57 - Data'!BP12,'Site 57 - Data'!CD12)</f>
        <v>0</v>
      </c>
      <c r="BC12" s="51">
        <f>SUM(AR12:BB12)</f>
        <v>31</v>
      </c>
      <c r="BD12" s="51">
        <f>SUM(AR12,AS12,2.3*AT12,2.3*AU12,2.3*AV12,2.3*AW12,2*AX12,2*AY12,AZ12,0.4*BA12,0.2*BB12)</f>
        <v>39.799999999999997</v>
      </c>
      <c r="BE12" s="47">
        <f>'Site 57 - Data'!$A12</f>
        <v>0.32291666666666674</v>
      </c>
      <c r="BF12" s="88">
        <f>SUM('Site 57 - Data'!P12,'Site 57 - Data'!BT12,'Site 57 - Data'!DX12)</f>
        <v>0</v>
      </c>
      <c r="BG12" s="89">
        <f>SUM('Site 57 - Data'!Q12,'Site 57 - Data'!BU12,'Site 57 - Data'!DY12)</f>
        <v>0</v>
      </c>
      <c r="BH12" s="89">
        <f>SUM('Site 57 - Data'!R12,'Site 57 - Data'!BV12,'Site 57 - Data'!DZ12)</f>
        <v>0</v>
      </c>
      <c r="BI12" s="89">
        <f>SUM('Site 57 - Data'!S12,'Site 57 - Data'!BW12,'Site 57 - Data'!EA12)</f>
        <v>0</v>
      </c>
      <c r="BJ12" s="89">
        <f>SUM('Site 57 - Data'!T12,'Site 57 - Data'!BX12,'Site 57 - Data'!EB12)</f>
        <v>0</v>
      </c>
      <c r="BK12" s="89">
        <f>SUM('Site 57 - Data'!U12,'Site 57 - Data'!BY12,'Site 57 - Data'!EC12)</f>
        <v>0</v>
      </c>
      <c r="BL12" s="89">
        <f>SUM('Site 57 - Data'!V12,'Site 57 - Data'!BZ12,'Site 57 - Data'!ED12)</f>
        <v>0</v>
      </c>
      <c r="BM12" s="89">
        <f>SUM('Site 57 - Data'!W12,'Site 57 - Data'!CA12,'Site 57 - Data'!EE12)</f>
        <v>0</v>
      </c>
      <c r="BN12" s="89">
        <f>SUM('Site 57 - Data'!X12,'Site 57 - Data'!CB12,'Site 57 - Data'!EF12)</f>
        <v>0</v>
      </c>
      <c r="BO12" s="89">
        <f>SUM('Site 57 - Data'!Y12,'Site 57 - Data'!CC12,'Site 57 - Data'!EG12)</f>
        <v>0</v>
      </c>
      <c r="BP12" s="90">
        <f>SUM('Site 57 - Data'!Z12,'Site 57 - Data'!CD12,'Site 57 - Data'!EH12)</f>
        <v>0</v>
      </c>
      <c r="BQ12" s="51">
        <f>SUM(BF12:BP12)</f>
        <v>0</v>
      </c>
      <c r="BR12" s="51">
        <f>SUM(BF12,BG12,2.3*BH12,2.3*BI12,2.3*BJ12,2.3*BK12,2*BL12,2*BM12,BN12,0.4*BO12,0.2*BP12)</f>
        <v>0</v>
      </c>
      <c r="BS12" s="47">
        <f>'Site 57 - Data'!$A12</f>
        <v>0.32291666666666674</v>
      </c>
      <c r="BT12" s="88">
        <f>SUM('Site 57 - Data'!CH12,'Site 57 - Data'!CV12,'Site 57 - Data'!DJ12)</f>
        <v>117</v>
      </c>
      <c r="BU12" s="89">
        <f>SUM('Site 57 - Data'!CI12,'Site 57 - Data'!CW12,'Site 57 - Data'!DK12)</f>
        <v>13</v>
      </c>
      <c r="BV12" s="89">
        <f>SUM('Site 57 - Data'!CJ12,'Site 57 - Data'!CX12,'Site 57 - Data'!DL12)</f>
        <v>2</v>
      </c>
      <c r="BW12" s="89">
        <f>SUM('Site 57 - Data'!CK12,'Site 57 - Data'!CY12,'Site 57 - Data'!DM12)</f>
        <v>0</v>
      </c>
      <c r="BX12" s="89">
        <f>SUM('Site 57 - Data'!CL12,'Site 57 - Data'!CZ12,'Site 57 - Data'!DN12)</f>
        <v>0</v>
      </c>
      <c r="BY12" s="89">
        <f>SUM('Site 57 - Data'!CM12,'Site 57 - Data'!DA12,'Site 57 - Data'!DO12)</f>
        <v>0</v>
      </c>
      <c r="BZ12" s="89">
        <f>SUM('Site 57 - Data'!CN12,'Site 57 - Data'!DB12,'Site 57 - Data'!DP12)</f>
        <v>0</v>
      </c>
      <c r="CA12" s="89">
        <f>SUM('Site 57 - Data'!CO12,'Site 57 - Data'!DC12,'Site 57 - Data'!DQ12)</f>
        <v>1</v>
      </c>
      <c r="CB12" s="89">
        <f>SUM('Site 57 - Data'!CP12,'Site 57 - Data'!DD12,'Site 57 - Data'!DR12)</f>
        <v>0</v>
      </c>
      <c r="CC12" s="89">
        <f>SUM('Site 57 - Data'!CQ12,'Site 57 - Data'!DE12,'Site 57 - Data'!DS12)</f>
        <v>2</v>
      </c>
      <c r="CD12" s="90">
        <f>SUM('Site 57 - Data'!CR12,'Site 57 - Data'!DF12,'Site 57 - Data'!DT12)</f>
        <v>9</v>
      </c>
      <c r="CE12" s="51">
        <f>SUM(BT12:CD12)</f>
        <v>144</v>
      </c>
      <c r="CF12" s="51">
        <f>SUM(BT12,BU12,2.3*BV12,2.3*BW12,2.3*BX12,2.3*BY12,2*BZ12,2*CA12,CB12,0.4*CC12,0.2*CD12)</f>
        <v>139.20000000000002</v>
      </c>
      <c r="CG12" s="47">
        <f>'Site 57 - Data'!$A12</f>
        <v>0.32291666666666674</v>
      </c>
      <c r="CH12" s="88">
        <f>SUM('Site 57 - Data'!B12,'Site 57 - Data'!BF12,'Site 57 - Data'!DJ12)</f>
        <v>22</v>
      </c>
      <c r="CI12" s="89">
        <f>SUM('Site 57 - Data'!C12,'Site 57 - Data'!BG12,'Site 57 - Data'!DK12)</f>
        <v>1</v>
      </c>
      <c r="CJ12" s="89">
        <f>SUM('Site 57 - Data'!D12,'Site 57 - Data'!BH12,'Site 57 - Data'!DL12)</f>
        <v>4</v>
      </c>
      <c r="CK12" s="89">
        <f>SUM('Site 57 - Data'!E12,'Site 57 - Data'!BI12,'Site 57 - Data'!DM12)</f>
        <v>1</v>
      </c>
      <c r="CL12" s="89">
        <f>SUM('Site 57 - Data'!F12,'Site 57 - Data'!BJ12,'Site 57 - Data'!DN12)</f>
        <v>1</v>
      </c>
      <c r="CM12" s="89">
        <f>SUM('Site 57 - Data'!G12,'Site 57 - Data'!BK12,'Site 57 - Data'!DO12)</f>
        <v>0</v>
      </c>
      <c r="CN12" s="89">
        <f>SUM('Site 57 - Data'!H12,'Site 57 - Data'!BL12,'Site 57 - Data'!DP12)</f>
        <v>1</v>
      </c>
      <c r="CO12" s="89">
        <f>SUM('Site 57 - Data'!I12,'Site 57 - Data'!BM12,'Site 57 - Data'!DQ12)</f>
        <v>0</v>
      </c>
      <c r="CP12" s="89">
        <f>SUM('Site 57 - Data'!J12,'Site 57 - Data'!BN12,'Site 57 - Data'!DR12)</f>
        <v>1</v>
      </c>
      <c r="CQ12" s="89">
        <f>SUM('Site 57 - Data'!K12,'Site 57 - Data'!BO12,'Site 57 - Data'!DS12)</f>
        <v>0</v>
      </c>
      <c r="CR12" s="90">
        <f>SUM('Site 57 - Data'!L12,'Site 57 - Data'!BP12,'Site 57 - Data'!DT12)</f>
        <v>0</v>
      </c>
      <c r="CS12" s="51">
        <f>SUM(CH12:CR12)</f>
        <v>31</v>
      </c>
      <c r="CT12" s="51">
        <f>SUM(CH12,CI12,2.3*CJ12,2.3*CK12,2.3*CL12,2.3*CM12,2*CN12,2*CO12,CP12,0.4*CQ12,0.2*CR12)</f>
        <v>39.799999999999997</v>
      </c>
      <c r="CU12" s="47">
        <f>'Site 57 - Data'!$A12</f>
        <v>0.32291666666666674</v>
      </c>
      <c r="CV12" s="88">
        <f>SUM('Site 57 - Data'!DX12,'Site 57 - Data'!EL12,'Site 57 - Data'!EZ12)</f>
        <v>0</v>
      </c>
      <c r="CW12" s="89">
        <f>SUM('Site 57 - Data'!DY12,'Site 57 - Data'!EM12,'Site 57 - Data'!FA12)</f>
        <v>0</v>
      </c>
      <c r="CX12" s="89">
        <f>SUM('Site 57 - Data'!DZ12,'Site 57 - Data'!EN12,'Site 57 - Data'!FB12)</f>
        <v>0</v>
      </c>
      <c r="CY12" s="89">
        <f>SUM('Site 57 - Data'!EA12,'Site 57 - Data'!EO12,'Site 57 - Data'!FC12)</f>
        <v>0</v>
      </c>
      <c r="CZ12" s="89">
        <f>SUM('Site 57 - Data'!EB12,'Site 57 - Data'!EP12,'Site 57 - Data'!FD12)</f>
        <v>0</v>
      </c>
      <c r="DA12" s="89">
        <f>SUM('Site 57 - Data'!EC12,'Site 57 - Data'!EQ12,'Site 57 - Data'!FE12)</f>
        <v>0</v>
      </c>
      <c r="DB12" s="89">
        <f>SUM('Site 57 - Data'!ED12,'Site 57 - Data'!ER12,'Site 57 - Data'!FF12)</f>
        <v>0</v>
      </c>
      <c r="DC12" s="89">
        <f>SUM('Site 57 - Data'!EE12,'Site 57 - Data'!ES12,'Site 57 - Data'!FG12)</f>
        <v>0</v>
      </c>
      <c r="DD12" s="89">
        <f>SUM('Site 57 - Data'!EF12,'Site 57 - Data'!ET12,'Site 57 - Data'!FH12)</f>
        <v>0</v>
      </c>
      <c r="DE12" s="89">
        <f>SUM('Site 57 - Data'!EG12,'Site 57 - Data'!EU12,'Site 57 - Data'!FI12)</f>
        <v>0</v>
      </c>
      <c r="DF12" s="90">
        <f>SUM('Site 57 - Data'!EH12,'Site 57 - Data'!EV12,'Site 57 - Data'!FJ12)</f>
        <v>0</v>
      </c>
      <c r="DG12" s="51">
        <f>SUM(CV12:DF12)</f>
        <v>0</v>
      </c>
      <c r="DH12" s="51">
        <f>SUM(CV12,CW12,2.3*CX12,2.3*CY12,2.3*CZ12,2.3*DA12,2*DB12,2*DC12,DD12,0.4*DE12,0.2*DF12)</f>
        <v>0</v>
      </c>
      <c r="DI12" s="91">
        <f>SUM(M12,AO12,BQ12,CS12)</f>
        <v>175</v>
      </c>
      <c r="DJ12" s="91">
        <f>SUM(DI12:DI16)</f>
        <v>683</v>
      </c>
      <c r="DK12" s="47">
        <f>'Site 57 - Data'!$A12</f>
        <v>0.32291666666666674</v>
      </c>
    </row>
    <row r="13" spans="1:115" s="61" customFormat="1" ht="12" customHeight="1">
      <c r="A13" s="52" t="s">
        <v>20</v>
      </c>
      <c r="B13" s="57">
        <f t="shared" ref="B13:N13" si="0">SUM(B9:B12)</f>
        <v>343</v>
      </c>
      <c r="C13" s="58">
        <f t="shared" si="0"/>
        <v>36</v>
      </c>
      <c r="D13" s="58">
        <f t="shared" si="0"/>
        <v>0</v>
      </c>
      <c r="E13" s="58">
        <f t="shared" si="0"/>
        <v>0</v>
      </c>
      <c r="F13" s="58">
        <f t="shared" si="0"/>
        <v>0</v>
      </c>
      <c r="G13" s="58">
        <f t="shared" si="0"/>
        <v>0</v>
      </c>
      <c r="H13" s="58">
        <f t="shared" si="0"/>
        <v>0</v>
      </c>
      <c r="I13" s="58">
        <f t="shared" si="0"/>
        <v>0</v>
      </c>
      <c r="J13" s="58">
        <f t="shared" si="0"/>
        <v>2</v>
      </c>
      <c r="K13" s="58">
        <f t="shared" si="0"/>
        <v>2</v>
      </c>
      <c r="L13" s="59">
        <f t="shared" si="0"/>
        <v>17</v>
      </c>
      <c r="M13" s="60">
        <f t="shared" si="0"/>
        <v>400</v>
      </c>
      <c r="N13" s="60">
        <f t="shared" si="0"/>
        <v>385.20000000000005</v>
      </c>
      <c r="O13" s="52" t="s">
        <v>20</v>
      </c>
      <c r="P13" s="57">
        <f t="shared" ref="P13:AB13" si="1">SUM(P9:P12)</f>
        <v>0</v>
      </c>
      <c r="Q13" s="58">
        <f t="shared" si="1"/>
        <v>0</v>
      </c>
      <c r="R13" s="58">
        <f t="shared" si="1"/>
        <v>0</v>
      </c>
      <c r="S13" s="58">
        <f t="shared" si="1"/>
        <v>0</v>
      </c>
      <c r="T13" s="58">
        <f t="shared" si="1"/>
        <v>0</v>
      </c>
      <c r="U13" s="58">
        <f t="shared" si="1"/>
        <v>0</v>
      </c>
      <c r="V13" s="58">
        <f t="shared" si="1"/>
        <v>0</v>
      </c>
      <c r="W13" s="58">
        <f t="shared" si="1"/>
        <v>0</v>
      </c>
      <c r="X13" s="58">
        <f t="shared" si="1"/>
        <v>0</v>
      </c>
      <c r="Y13" s="58">
        <f t="shared" si="1"/>
        <v>0</v>
      </c>
      <c r="Z13" s="59">
        <f t="shared" si="1"/>
        <v>0</v>
      </c>
      <c r="AA13" s="60">
        <f t="shared" si="1"/>
        <v>0</v>
      </c>
      <c r="AB13" s="60">
        <f t="shared" si="1"/>
        <v>0</v>
      </c>
      <c r="AC13" s="52" t="s">
        <v>20</v>
      </c>
      <c r="AD13" s="57">
        <f t="shared" ref="AD13:AP13" si="2">SUM(AD9:AD12)</f>
        <v>25</v>
      </c>
      <c r="AE13" s="58">
        <f t="shared" si="2"/>
        <v>4</v>
      </c>
      <c r="AF13" s="58">
        <f t="shared" si="2"/>
        <v>5</v>
      </c>
      <c r="AG13" s="58">
        <f t="shared" si="2"/>
        <v>2</v>
      </c>
      <c r="AH13" s="58">
        <f t="shared" si="2"/>
        <v>2</v>
      </c>
      <c r="AI13" s="58">
        <f t="shared" si="2"/>
        <v>0</v>
      </c>
      <c r="AJ13" s="58">
        <f t="shared" si="2"/>
        <v>0</v>
      </c>
      <c r="AK13" s="58">
        <f t="shared" si="2"/>
        <v>1</v>
      </c>
      <c r="AL13" s="58">
        <f t="shared" si="2"/>
        <v>1</v>
      </c>
      <c r="AM13" s="58">
        <f t="shared" si="2"/>
        <v>1</v>
      </c>
      <c r="AN13" s="59">
        <f t="shared" si="2"/>
        <v>6</v>
      </c>
      <c r="AO13" s="60">
        <f t="shared" si="2"/>
        <v>47</v>
      </c>
      <c r="AP13" s="60">
        <f t="shared" si="2"/>
        <v>54.3</v>
      </c>
      <c r="AQ13" s="52" t="s">
        <v>20</v>
      </c>
      <c r="AR13" s="57">
        <f t="shared" ref="AR13:BD13" si="3">SUM(AR9:AR12)</f>
        <v>67</v>
      </c>
      <c r="AS13" s="58">
        <f t="shared" si="3"/>
        <v>4</v>
      </c>
      <c r="AT13" s="58">
        <f t="shared" si="3"/>
        <v>8</v>
      </c>
      <c r="AU13" s="58">
        <f t="shared" si="3"/>
        <v>1</v>
      </c>
      <c r="AV13" s="58">
        <f t="shared" si="3"/>
        <v>3</v>
      </c>
      <c r="AW13" s="58">
        <f t="shared" si="3"/>
        <v>0</v>
      </c>
      <c r="AX13" s="58">
        <f t="shared" si="3"/>
        <v>1</v>
      </c>
      <c r="AY13" s="58">
        <f t="shared" si="3"/>
        <v>0</v>
      </c>
      <c r="AZ13" s="58">
        <f t="shared" si="3"/>
        <v>12</v>
      </c>
      <c r="BA13" s="58">
        <f t="shared" si="3"/>
        <v>1</v>
      </c>
      <c r="BB13" s="59">
        <f t="shared" si="3"/>
        <v>3</v>
      </c>
      <c r="BC13" s="60">
        <f t="shared" si="3"/>
        <v>100</v>
      </c>
      <c r="BD13" s="60">
        <f t="shared" si="3"/>
        <v>113.60000000000001</v>
      </c>
      <c r="BE13" s="52" t="s">
        <v>20</v>
      </c>
      <c r="BF13" s="57">
        <f t="shared" ref="BF13:BR13" si="4">SUM(BF9:BF12)</f>
        <v>0</v>
      </c>
      <c r="BG13" s="58">
        <f t="shared" si="4"/>
        <v>0</v>
      </c>
      <c r="BH13" s="58">
        <f t="shared" si="4"/>
        <v>0</v>
      </c>
      <c r="BI13" s="58">
        <f t="shared" si="4"/>
        <v>0</v>
      </c>
      <c r="BJ13" s="58">
        <f t="shared" si="4"/>
        <v>0</v>
      </c>
      <c r="BK13" s="58">
        <f t="shared" si="4"/>
        <v>0</v>
      </c>
      <c r="BL13" s="58">
        <f t="shared" si="4"/>
        <v>0</v>
      </c>
      <c r="BM13" s="58">
        <f t="shared" si="4"/>
        <v>0</v>
      </c>
      <c r="BN13" s="58">
        <f t="shared" si="4"/>
        <v>0</v>
      </c>
      <c r="BO13" s="58">
        <f t="shared" si="4"/>
        <v>0</v>
      </c>
      <c r="BP13" s="59">
        <f t="shared" si="4"/>
        <v>0</v>
      </c>
      <c r="BQ13" s="60">
        <f t="shared" si="4"/>
        <v>0</v>
      </c>
      <c r="BR13" s="60">
        <f t="shared" si="4"/>
        <v>0</v>
      </c>
      <c r="BS13" s="52" t="s">
        <v>20</v>
      </c>
      <c r="BT13" s="57">
        <f t="shared" ref="BT13:CF13" si="5">SUM(BT9:BT12)</f>
        <v>368</v>
      </c>
      <c r="BU13" s="58">
        <f t="shared" si="5"/>
        <v>40</v>
      </c>
      <c r="BV13" s="58">
        <f t="shared" si="5"/>
        <v>5</v>
      </c>
      <c r="BW13" s="58">
        <f t="shared" si="5"/>
        <v>2</v>
      </c>
      <c r="BX13" s="58">
        <f t="shared" si="5"/>
        <v>2</v>
      </c>
      <c r="BY13" s="58">
        <f t="shared" si="5"/>
        <v>0</v>
      </c>
      <c r="BZ13" s="58">
        <f t="shared" si="5"/>
        <v>0</v>
      </c>
      <c r="CA13" s="58">
        <f t="shared" si="5"/>
        <v>1</v>
      </c>
      <c r="CB13" s="58">
        <f t="shared" si="5"/>
        <v>3</v>
      </c>
      <c r="CC13" s="58">
        <f t="shared" si="5"/>
        <v>4</v>
      </c>
      <c r="CD13" s="59">
        <f t="shared" si="5"/>
        <v>23</v>
      </c>
      <c r="CE13" s="60">
        <f t="shared" si="5"/>
        <v>448</v>
      </c>
      <c r="CF13" s="60">
        <f t="shared" si="5"/>
        <v>439.90000000000009</v>
      </c>
      <c r="CG13" s="52" t="s">
        <v>20</v>
      </c>
      <c r="CH13" s="57">
        <f t="shared" ref="CH13:CT13" si="6">SUM(CH9:CH12)</f>
        <v>67</v>
      </c>
      <c r="CI13" s="58">
        <f t="shared" si="6"/>
        <v>4</v>
      </c>
      <c r="CJ13" s="58">
        <f t="shared" si="6"/>
        <v>8</v>
      </c>
      <c r="CK13" s="58">
        <f t="shared" si="6"/>
        <v>1</v>
      </c>
      <c r="CL13" s="58">
        <f t="shared" si="6"/>
        <v>3</v>
      </c>
      <c r="CM13" s="58">
        <f t="shared" si="6"/>
        <v>0</v>
      </c>
      <c r="CN13" s="58">
        <f t="shared" si="6"/>
        <v>1</v>
      </c>
      <c r="CO13" s="58">
        <f t="shared" si="6"/>
        <v>0</v>
      </c>
      <c r="CP13" s="58">
        <f t="shared" si="6"/>
        <v>12</v>
      </c>
      <c r="CQ13" s="58">
        <f t="shared" si="6"/>
        <v>2</v>
      </c>
      <c r="CR13" s="59">
        <f t="shared" si="6"/>
        <v>3</v>
      </c>
      <c r="CS13" s="60">
        <f t="shared" si="6"/>
        <v>101</v>
      </c>
      <c r="CT13" s="60">
        <f t="shared" si="6"/>
        <v>114.00000000000001</v>
      </c>
      <c r="CU13" s="52" t="s">
        <v>20</v>
      </c>
      <c r="CV13" s="57">
        <f t="shared" ref="CV13:DH13" si="7">SUM(CV9:CV12)</f>
        <v>0</v>
      </c>
      <c r="CW13" s="58">
        <f t="shared" si="7"/>
        <v>0</v>
      </c>
      <c r="CX13" s="58">
        <f t="shared" si="7"/>
        <v>0</v>
      </c>
      <c r="CY13" s="58">
        <f t="shared" si="7"/>
        <v>0</v>
      </c>
      <c r="CZ13" s="58">
        <f t="shared" si="7"/>
        <v>0</v>
      </c>
      <c r="DA13" s="58">
        <f t="shared" si="7"/>
        <v>0</v>
      </c>
      <c r="DB13" s="58">
        <f t="shared" si="7"/>
        <v>0</v>
      </c>
      <c r="DC13" s="58">
        <f t="shared" si="7"/>
        <v>0</v>
      </c>
      <c r="DD13" s="58">
        <f t="shared" si="7"/>
        <v>0</v>
      </c>
      <c r="DE13" s="58">
        <f t="shared" si="7"/>
        <v>0</v>
      </c>
      <c r="DF13" s="59">
        <f t="shared" si="7"/>
        <v>0</v>
      </c>
      <c r="DG13" s="60">
        <f t="shared" si="7"/>
        <v>0</v>
      </c>
      <c r="DH13" s="60">
        <f t="shared" si="7"/>
        <v>0</v>
      </c>
      <c r="DI13" s="92"/>
      <c r="DJ13" s="92"/>
      <c r="DK13" s="52"/>
    </row>
    <row r="14" spans="1:115" ht="13.5" customHeight="1">
      <c r="A14" s="27">
        <f>'Site 57 - Data'!$A14</f>
        <v>0.33333333333333343</v>
      </c>
      <c r="B14" s="80">
        <f>SUM('Site 57 - Data'!AR14,'Site 57 - Data'!CV14,'Site 57 - Data'!EZ14)</f>
        <v>88</v>
      </c>
      <c r="C14" s="81">
        <f>SUM('Site 57 - Data'!AS14,'Site 57 - Data'!CW14,'Site 57 - Data'!FA14)</f>
        <v>7</v>
      </c>
      <c r="D14" s="81">
        <f>SUM('Site 57 - Data'!AT14,'Site 57 - Data'!CX14,'Site 57 - Data'!FB14)</f>
        <v>2</v>
      </c>
      <c r="E14" s="81">
        <f>SUM('Site 57 - Data'!AU14,'Site 57 - Data'!CY14,'Site 57 - Data'!FC14)</f>
        <v>0</v>
      </c>
      <c r="F14" s="81">
        <f>SUM('Site 57 - Data'!AV14,'Site 57 - Data'!CZ14,'Site 57 - Data'!FD14)</f>
        <v>0</v>
      </c>
      <c r="G14" s="81">
        <f>SUM('Site 57 - Data'!AW14,'Site 57 - Data'!DA14,'Site 57 - Data'!FE14)</f>
        <v>0</v>
      </c>
      <c r="H14" s="81">
        <f>SUM('Site 57 - Data'!AX14,'Site 57 - Data'!DB14,'Site 57 - Data'!FF14)</f>
        <v>0</v>
      </c>
      <c r="I14" s="81">
        <f>SUM('Site 57 - Data'!AY14,'Site 57 - Data'!DC14,'Site 57 - Data'!FG14)</f>
        <v>0</v>
      </c>
      <c r="J14" s="81">
        <f>SUM('Site 57 - Data'!AZ14,'Site 57 - Data'!DD14,'Site 57 - Data'!FH14)</f>
        <v>1</v>
      </c>
      <c r="K14" s="81">
        <f>SUM('Site 57 - Data'!BA14,'Site 57 - Data'!DE14,'Site 57 - Data'!FI14)</f>
        <v>2</v>
      </c>
      <c r="L14" s="82">
        <f>SUM('Site 57 - Data'!BB14,'Site 57 - Data'!DF14,'Site 57 - Data'!FJ14)</f>
        <v>10</v>
      </c>
      <c r="M14" s="31">
        <f>SUM(B14:L14)</f>
        <v>110</v>
      </c>
      <c r="N14" s="31">
        <f>SUM(B14,C14,2.3*D14,2.3*E14,2.3*F14,2.3*G14,2*H14,2*I14,J14,0.4*K14,0.2*L14)</f>
        <v>103.39999999999999</v>
      </c>
      <c r="O14" s="27">
        <f>'Site 57 - Data'!$A14</f>
        <v>0.33333333333333343</v>
      </c>
      <c r="P14" s="80">
        <f>SUM('Site 57 - Data'!B14,'Site 57 - Data'!P14,'Site 57 - Data'!AD14)</f>
        <v>0</v>
      </c>
      <c r="Q14" s="81">
        <f>SUM('Site 57 - Data'!C14,'Site 57 - Data'!Q14,'Site 57 - Data'!AE14)</f>
        <v>0</v>
      </c>
      <c r="R14" s="81">
        <f>SUM('Site 57 - Data'!D14,'Site 57 - Data'!R14,'Site 57 - Data'!AF14)</f>
        <v>0</v>
      </c>
      <c r="S14" s="81">
        <f>SUM('Site 57 - Data'!E14,'Site 57 - Data'!S14,'Site 57 - Data'!AG14)</f>
        <v>0</v>
      </c>
      <c r="T14" s="81">
        <f>SUM('Site 57 - Data'!F14,'Site 57 - Data'!T14,'Site 57 - Data'!AH14)</f>
        <v>0</v>
      </c>
      <c r="U14" s="81">
        <f>SUM('Site 57 - Data'!G14,'Site 57 - Data'!U14,'Site 57 - Data'!AI14)</f>
        <v>0</v>
      </c>
      <c r="V14" s="81">
        <f>SUM('Site 57 - Data'!H14,'Site 57 - Data'!V14,'Site 57 - Data'!AJ14)</f>
        <v>0</v>
      </c>
      <c r="W14" s="81">
        <f>SUM('Site 57 - Data'!I14,'Site 57 - Data'!W14,'Site 57 - Data'!AK14)</f>
        <v>0</v>
      </c>
      <c r="X14" s="81">
        <f>SUM('Site 57 - Data'!J14,'Site 57 - Data'!X14,'Site 57 - Data'!AL14)</f>
        <v>0</v>
      </c>
      <c r="Y14" s="81">
        <f>SUM('Site 57 - Data'!K14,'Site 57 - Data'!Y14,'Site 57 - Data'!AM14)</f>
        <v>0</v>
      </c>
      <c r="Z14" s="82">
        <f>SUM('Site 57 - Data'!L14,'Site 57 - Data'!Z14,'Site 57 - Data'!AN14)</f>
        <v>0</v>
      </c>
      <c r="AA14" s="31">
        <f>SUM(P14:Z14)</f>
        <v>0</v>
      </c>
      <c r="AB14" s="31">
        <f>SUM(P14,Q14,2.3*R14,2.3*S14,2.3*T14,2.3*U14,2*V14,2*W14,X14,0.4*Y14,0.2*Z14)</f>
        <v>0</v>
      </c>
      <c r="AC14" s="27">
        <f>'Site 57 - Data'!$A14</f>
        <v>0.33333333333333343</v>
      </c>
      <c r="AD14" s="80">
        <f>SUM('Site 57 - Data'!AD14,'Site 57 - Data'!CH14,'Site 57 - Data'!EL14)</f>
        <v>20</v>
      </c>
      <c r="AE14" s="81">
        <f>SUM('Site 57 - Data'!AE14,'Site 57 - Data'!CI14,'Site 57 - Data'!EM14)</f>
        <v>1</v>
      </c>
      <c r="AF14" s="81">
        <f>SUM('Site 57 - Data'!AF14,'Site 57 - Data'!CJ14,'Site 57 - Data'!EN14)</f>
        <v>0</v>
      </c>
      <c r="AG14" s="81">
        <f>SUM('Site 57 - Data'!AG14,'Site 57 - Data'!CK14,'Site 57 - Data'!EO14)</f>
        <v>3</v>
      </c>
      <c r="AH14" s="81">
        <f>SUM('Site 57 - Data'!AH14,'Site 57 - Data'!CL14,'Site 57 - Data'!EP14)</f>
        <v>1</v>
      </c>
      <c r="AI14" s="81">
        <f>SUM('Site 57 - Data'!AI14,'Site 57 - Data'!CM14,'Site 57 - Data'!EQ14)</f>
        <v>0</v>
      </c>
      <c r="AJ14" s="81">
        <f>SUM('Site 57 - Data'!AJ14,'Site 57 - Data'!CN14,'Site 57 - Data'!ER14)</f>
        <v>0</v>
      </c>
      <c r="AK14" s="81">
        <f>SUM('Site 57 - Data'!AK14,'Site 57 - Data'!CO14,'Site 57 - Data'!ES14)</f>
        <v>0</v>
      </c>
      <c r="AL14" s="81">
        <f>SUM('Site 57 - Data'!AL14,'Site 57 - Data'!CP14,'Site 57 - Data'!ET14)</f>
        <v>0</v>
      </c>
      <c r="AM14" s="81">
        <f>SUM('Site 57 - Data'!AM14,'Site 57 - Data'!CQ14,'Site 57 - Data'!EU14)</f>
        <v>0</v>
      </c>
      <c r="AN14" s="82">
        <f>SUM('Site 57 - Data'!AN14,'Site 57 - Data'!CR14,'Site 57 - Data'!EV14)</f>
        <v>1</v>
      </c>
      <c r="AO14" s="31">
        <f>SUM(AD14:AN14)</f>
        <v>26</v>
      </c>
      <c r="AP14" s="31">
        <f>SUM(AD14,AE14,2.3*AF14,2.3*AG14,2.3*AH14,2.3*AI14,2*AJ14,2*AK14,AL14,0.4*AM14,0.2*AN14)</f>
        <v>30.4</v>
      </c>
      <c r="AQ14" s="27">
        <f>'Site 57 - Data'!$A14</f>
        <v>0.33333333333333343</v>
      </c>
      <c r="AR14" s="80">
        <f>SUM('Site 57 - Data'!AR14,'Site 57 - Data'!BF14,'Site 57 - Data'!BT14)</f>
        <v>33</v>
      </c>
      <c r="AS14" s="81">
        <f>SUM('Site 57 - Data'!AS14,'Site 57 - Data'!BG14,'Site 57 - Data'!BU14)</f>
        <v>3</v>
      </c>
      <c r="AT14" s="81">
        <f>SUM('Site 57 - Data'!AT14,'Site 57 - Data'!BH14,'Site 57 - Data'!BV14)</f>
        <v>2</v>
      </c>
      <c r="AU14" s="81">
        <f>SUM('Site 57 - Data'!AU14,'Site 57 - Data'!BI14,'Site 57 - Data'!BW14)</f>
        <v>0</v>
      </c>
      <c r="AV14" s="81">
        <f>SUM('Site 57 - Data'!AV14,'Site 57 - Data'!BJ14,'Site 57 - Data'!BX14)</f>
        <v>1</v>
      </c>
      <c r="AW14" s="81">
        <f>SUM('Site 57 - Data'!AW14,'Site 57 - Data'!BK14,'Site 57 - Data'!BY14)</f>
        <v>0</v>
      </c>
      <c r="AX14" s="81">
        <f>SUM('Site 57 - Data'!AX14,'Site 57 - Data'!BL14,'Site 57 - Data'!BZ14)</f>
        <v>0</v>
      </c>
      <c r="AY14" s="81">
        <f>SUM('Site 57 - Data'!AY14,'Site 57 - Data'!BM14,'Site 57 - Data'!CA14)</f>
        <v>0</v>
      </c>
      <c r="AZ14" s="81">
        <f>SUM('Site 57 - Data'!AZ14,'Site 57 - Data'!BN14,'Site 57 - Data'!CB14)</f>
        <v>3</v>
      </c>
      <c r="BA14" s="81">
        <f>SUM('Site 57 - Data'!BA14,'Site 57 - Data'!BO14,'Site 57 - Data'!CC14)</f>
        <v>0</v>
      </c>
      <c r="BB14" s="82">
        <f>SUM('Site 57 - Data'!BB14,'Site 57 - Data'!BP14,'Site 57 - Data'!CD14)</f>
        <v>2</v>
      </c>
      <c r="BC14" s="31">
        <f>SUM(AR14:BB14)</f>
        <v>44</v>
      </c>
      <c r="BD14" s="31">
        <f>SUM(AR14,AS14,2.3*AT14,2.3*AU14,2.3*AV14,2.3*AW14,2*AX14,2*AY14,AZ14,0.4*BA14,0.2*BB14)</f>
        <v>46.3</v>
      </c>
      <c r="BE14" s="27">
        <f>'Site 57 - Data'!$A14</f>
        <v>0.33333333333333343</v>
      </c>
      <c r="BF14" s="80">
        <f>SUM('Site 57 - Data'!P14,'Site 57 - Data'!BT14,'Site 57 - Data'!DX14)</f>
        <v>0</v>
      </c>
      <c r="BG14" s="81">
        <f>SUM('Site 57 - Data'!Q14,'Site 57 - Data'!BU14,'Site 57 - Data'!DY14)</f>
        <v>0</v>
      </c>
      <c r="BH14" s="81">
        <f>SUM('Site 57 - Data'!R14,'Site 57 - Data'!BV14,'Site 57 - Data'!DZ14)</f>
        <v>0</v>
      </c>
      <c r="BI14" s="81">
        <f>SUM('Site 57 - Data'!S14,'Site 57 - Data'!BW14,'Site 57 - Data'!EA14)</f>
        <v>0</v>
      </c>
      <c r="BJ14" s="81">
        <f>SUM('Site 57 - Data'!T14,'Site 57 - Data'!BX14,'Site 57 - Data'!EB14)</f>
        <v>0</v>
      </c>
      <c r="BK14" s="81">
        <f>SUM('Site 57 - Data'!U14,'Site 57 - Data'!BY14,'Site 57 - Data'!EC14)</f>
        <v>0</v>
      </c>
      <c r="BL14" s="81">
        <f>SUM('Site 57 - Data'!V14,'Site 57 - Data'!BZ14,'Site 57 - Data'!ED14)</f>
        <v>0</v>
      </c>
      <c r="BM14" s="81">
        <f>SUM('Site 57 - Data'!W14,'Site 57 - Data'!CA14,'Site 57 - Data'!EE14)</f>
        <v>0</v>
      </c>
      <c r="BN14" s="81">
        <f>SUM('Site 57 - Data'!X14,'Site 57 - Data'!CB14,'Site 57 - Data'!EF14)</f>
        <v>0</v>
      </c>
      <c r="BO14" s="81">
        <f>SUM('Site 57 - Data'!Y14,'Site 57 - Data'!CC14,'Site 57 - Data'!EG14)</f>
        <v>0</v>
      </c>
      <c r="BP14" s="82">
        <f>SUM('Site 57 - Data'!Z14,'Site 57 - Data'!CD14,'Site 57 - Data'!EH14)</f>
        <v>0</v>
      </c>
      <c r="BQ14" s="31">
        <f>SUM(BF14:BP14)</f>
        <v>0</v>
      </c>
      <c r="BR14" s="31">
        <f>SUM(BF14,BG14,2.3*BH14,2.3*BI14,2.3*BJ14,2.3*BK14,2*BL14,2*BM14,BN14,0.4*BO14,0.2*BP14)</f>
        <v>0</v>
      </c>
      <c r="BS14" s="27">
        <f>'Site 57 - Data'!$A14</f>
        <v>0.33333333333333343</v>
      </c>
      <c r="BT14" s="80">
        <f>SUM('Site 57 - Data'!CH14,'Site 57 - Data'!CV14,'Site 57 - Data'!DJ14)</f>
        <v>109</v>
      </c>
      <c r="BU14" s="81">
        <f>SUM('Site 57 - Data'!CI14,'Site 57 - Data'!CW14,'Site 57 - Data'!DK14)</f>
        <v>8</v>
      </c>
      <c r="BV14" s="81">
        <f>SUM('Site 57 - Data'!CJ14,'Site 57 - Data'!CX14,'Site 57 - Data'!DL14)</f>
        <v>2</v>
      </c>
      <c r="BW14" s="81">
        <f>SUM('Site 57 - Data'!CK14,'Site 57 - Data'!CY14,'Site 57 - Data'!DM14)</f>
        <v>3</v>
      </c>
      <c r="BX14" s="81">
        <f>SUM('Site 57 - Data'!CL14,'Site 57 - Data'!CZ14,'Site 57 - Data'!DN14)</f>
        <v>1</v>
      </c>
      <c r="BY14" s="81">
        <f>SUM('Site 57 - Data'!CM14,'Site 57 - Data'!DA14,'Site 57 - Data'!DO14)</f>
        <v>0</v>
      </c>
      <c r="BZ14" s="81">
        <f>SUM('Site 57 - Data'!CN14,'Site 57 - Data'!DB14,'Site 57 - Data'!DP14)</f>
        <v>0</v>
      </c>
      <c r="CA14" s="81">
        <f>SUM('Site 57 - Data'!CO14,'Site 57 - Data'!DC14,'Site 57 - Data'!DQ14)</f>
        <v>0</v>
      </c>
      <c r="CB14" s="81">
        <f>SUM('Site 57 - Data'!CP14,'Site 57 - Data'!DD14,'Site 57 - Data'!DR14)</f>
        <v>1</v>
      </c>
      <c r="CC14" s="81">
        <f>SUM('Site 57 - Data'!CQ14,'Site 57 - Data'!DE14,'Site 57 - Data'!DS14)</f>
        <v>2</v>
      </c>
      <c r="CD14" s="82">
        <f>SUM('Site 57 - Data'!CR14,'Site 57 - Data'!DF14,'Site 57 - Data'!DT14)</f>
        <v>10</v>
      </c>
      <c r="CE14" s="31">
        <f>SUM(BT14:CD14)</f>
        <v>136</v>
      </c>
      <c r="CF14" s="31">
        <f>SUM(BT14,BU14,2.3*BV14,2.3*BW14,2.3*BX14,2.3*BY14,2*BZ14,2*CA14,CB14,0.4*CC14,0.2*CD14)</f>
        <v>134.60000000000002</v>
      </c>
      <c r="CG14" s="27">
        <f>'Site 57 - Data'!$A14</f>
        <v>0.33333333333333343</v>
      </c>
      <c r="CH14" s="80">
        <f>SUM('Site 57 - Data'!B14,'Site 57 - Data'!BF14,'Site 57 - Data'!DJ14)</f>
        <v>34</v>
      </c>
      <c r="CI14" s="81">
        <f>SUM('Site 57 - Data'!C14,'Site 57 - Data'!BG14,'Site 57 - Data'!DK14)</f>
        <v>3</v>
      </c>
      <c r="CJ14" s="81">
        <f>SUM('Site 57 - Data'!D14,'Site 57 - Data'!BH14,'Site 57 - Data'!DL14)</f>
        <v>2</v>
      </c>
      <c r="CK14" s="81">
        <f>SUM('Site 57 - Data'!E14,'Site 57 - Data'!BI14,'Site 57 - Data'!DM14)</f>
        <v>0</v>
      </c>
      <c r="CL14" s="81">
        <f>SUM('Site 57 - Data'!F14,'Site 57 - Data'!BJ14,'Site 57 - Data'!DN14)</f>
        <v>1</v>
      </c>
      <c r="CM14" s="81">
        <f>SUM('Site 57 - Data'!G14,'Site 57 - Data'!BK14,'Site 57 - Data'!DO14)</f>
        <v>0</v>
      </c>
      <c r="CN14" s="81">
        <f>SUM('Site 57 - Data'!H14,'Site 57 - Data'!BL14,'Site 57 - Data'!DP14)</f>
        <v>0</v>
      </c>
      <c r="CO14" s="81">
        <f>SUM('Site 57 - Data'!I14,'Site 57 - Data'!BM14,'Site 57 - Data'!DQ14)</f>
        <v>0</v>
      </c>
      <c r="CP14" s="81">
        <f>SUM('Site 57 - Data'!J14,'Site 57 - Data'!BN14,'Site 57 - Data'!DR14)</f>
        <v>3</v>
      </c>
      <c r="CQ14" s="81">
        <f>SUM('Site 57 - Data'!K14,'Site 57 - Data'!BO14,'Site 57 - Data'!DS14)</f>
        <v>0</v>
      </c>
      <c r="CR14" s="82">
        <f>SUM('Site 57 - Data'!L14,'Site 57 - Data'!BP14,'Site 57 - Data'!DT14)</f>
        <v>1</v>
      </c>
      <c r="CS14" s="31">
        <f>SUM(CH14:CR14)</f>
        <v>44</v>
      </c>
      <c r="CT14" s="31">
        <f>SUM(CH14,CI14,2.3*CJ14,2.3*CK14,2.3*CL14,2.3*CM14,2*CN14,2*CO14,CP14,0.4*CQ14,0.2*CR14)</f>
        <v>47.1</v>
      </c>
      <c r="CU14" s="27">
        <f>'Site 57 - Data'!$A14</f>
        <v>0.33333333333333343</v>
      </c>
      <c r="CV14" s="80">
        <f>SUM('Site 57 - Data'!DX14,'Site 57 - Data'!EL14,'Site 57 - Data'!EZ14)</f>
        <v>0</v>
      </c>
      <c r="CW14" s="81">
        <f>SUM('Site 57 - Data'!DY14,'Site 57 - Data'!EM14,'Site 57 - Data'!FA14)</f>
        <v>0</v>
      </c>
      <c r="CX14" s="81">
        <f>SUM('Site 57 - Data'!DZ14,'Site 57 - Data'!EN14,'Site 57 - Data'!FB14)</f>
        <v>0</v>
      </c>
      <c r="CY14" s="81">
        <f>SUM('Site 57 - Data'!EA14,'Site 57 - Data'!EO14,'Site 57 - Data'!FC14)</f>
        <v>0</v>
      </c>
      <c r="CZ14" s="81">
        <f>SUM('Site 57 - Data'!EB14,'Site 57 - Data'!EP14,'Site 57 - Data'!FD14)</f>
        <v>0</v>
      </c>
      <c r="DA14" s="81">
        <f>SUM('Site 57 - Data'!EC14,'Site 57 - Data'!EQ14,'Site 57 - Data'!FE14)</f>
        <v>0</v>
      </c>
      <c r="DB14" s="81">
        <f>SUM('Site 57 - Data'!ED14,'Site 57 - Data'!ER14,'Site 57 - Data'!FF14)</f>
        <v>0</v>
      </c>
      <c r="DC14" s="81">
        <f>SUM('Site 57 - Data'!EE14,'Site 57 - Data'!ES14,'Site 57 - Data'!FG14)</f>
        <v>0</v>
      </c>
      <c r="DD14" s="81">
        <f>SUM('Site 57 - Data'!EF14,'Site 57 - Data'!ET14,'Site 57 - Data'!FH14)</f>
        <v>0</v>
      </c>
      <c r="DE14" s="81">
        <f>SUM('Site 57 - Data'!EG14,'Site 57 - Data'!EU14,'Site 57 - Data'!FI14)</f>
        <v>0</v>
      </c>
      <c r="DF14" s="82">
        <f>SUM('Site 57 - Data'!EH14,'Site 57 - Data'!EV14,'Site 57 - Data'!FJ14)</f>
        <v>0</v>
      </c>
      <c r="DG14" s="31">
        <f>SUM(CV14:DF14)</f>
        <v>0</v>
      </c>
      <c r="DH14" s="31">
        <f>SUM(CV14,CW14,2.3*CX14,2.3*CY14,2.3*CZ14,2.3*DA14,2*DB14,2*DC14,DD14,0.4*DE14,0.2*DF14)</f>
        <v>0</v>
      </c>
      <c r="DI14" s="83">
        <f>SUM(M14,AO14,BQ14,CS14)</f>
        <v>180</v>
      </c>
      <c r="DJ14" s="83">
        <f>SUM(DI14:DI17)</f>
        <v>669</v>
      </c>
      <c r="DK14" s="27">
        <f>'Site 57 - Data'!$A14</f>
        <v>0.33333333333333343</v>
      </c>
    </row>
    <row r="15" spans="1:115" ht="13.5" customHeight="1">
      <c r="A15" s="27">
        <f>'Site 57 - Data'!$A15</f>
        <v>0.34375000000000011</v>
      </c>
      <c r="B15" s="85">
        <f>SUM('Site 57 - Data'!AR15,'Site 57 - Data'!CV15,'Site 57 - Data'!EZ15)</f>
        <v>67</v>
      </c>
      <c r="C15" s="86">
        <f>SUM('Site 57 - Data'!AS15,'Site 57 - Data'!CW15,'Site 57 - Data'!FA15)</f>
        <v>3</v>
      </c>
      <c r="D15" s="86">
        <f>SUM('Site 57 - Data'!AT15,'Site 57 - Data'!CX15,'Site 57 - Data'!FB15)</f>
        <v>0</v>
      </c>
      <c r="E15" s="86">
        <f>SUM('Site 57 - Data'!AU15,'Site 57 - Data'!CY15,'Site 57 - Data'!FC15)</f>
        <v>0</v>
      </c>
      <c r="F15" s="86">
        <f>SUM('Site 57 - Data'!AV15,'Site 57 - Data'!CZ15,'Site 57 - Data'!FD15)</f>
        <v>0</v>
      </c>
      <c r="G15" s="86">
        <f>SUM('Site 57 - Data'!AW15,'Site 57 - Data'!DA15,'Site 57 - Data'!FE15)</f>
        <v>0</v>
      </c>
      <c r="H15" s="86">
        <f>SUM('Site 57 - Data'!AX15,'Site 57 - Data'!DB15,'Site 57 - Data'!FF15)</f>
        <v>0</v>
      </c>
      <c r="I15" s="86">
        <f>SUM('Site 57 - Data'!AY15,'Site 57 - Data'!DC15,'Site 57 - Data'!FG15)</f>
        <v>0</v>
      </c>
      <c r="J15" s="86">
        <f>SUM('Site 57 - Data'!AZ15,'Site 57 - Data'!DD15,'Site 57 - Data'!FH15)</f>
        <v>0</v>
      </c>
      <c r="K15" s="86">
        <f>SUM('Site 57 - Data'!BA15,'Site 57 - Data'!DE15,'Site 57 - Data'!FI15)</f>
        <v>0</v>
      </c>
      <c r="L15" s="87">
        <f>SUM('Site 57 - Data'!BB15,'Site 57 - Data'!DF15,'Site 57 - Data'!FJ15)</f>
        <v>12</v>
      </c>
      <c r="M15" s="41">
        <f>SUM(B15:L15)</f>
        <v>82</v>
      </c>
      <c r="N15" s="41">
        <f>SUM(B15,C15,2.3*D15,2.3*E15,2.3*F15,2.3*G15,2*H15,2*I15,J15,0.4*K15,0.2*L15)</f>
        <v>72.400000000000006</v>
      </c>
      <c r="O15" s="27">
        <f>'Site 57 - Data'!$A15</f>
        <v>0.34375000000000011</v>
      </c>
      <c r="P15" s="85">
        <f>SUM('Site 57 - Data'!B15,'Site 57 - Data'!P15,'Site 57 - Data'!AD15)</f>
        <v>0</v>
      </c>
      <c r="Q15" s="86">
        <f>SUM('Site 57 - Data'!C15,'Site 57 - Data'!Q15,'Site 57 - Data'!AE15)</f>
        <v>0</v>
      </c>
      <c r="R15" s="86">
        <f>SUM('Site 57 - Data'!D15,'Site 57 - Data'!R15,'Site 57 - Data'!AF15)</f>
        <v>0</v>
      </c>
      <c r="S15" s="86">
        <f>SUM('Site 57 - Data'!E15,'Site 57 - Data'!S15,'Site 57 - Data'!AG15)</f>
        <v>0</v>
      </c>
      <c r="T15" s="86">
        <f>SUM('Site 57 - Data'!F15,'Site 57 - Data'!T15,'Site 57 - Data'!AH15)</f>
        <v>0</v>
      </c>
      <c r="U15" s="86">
        <f>SUM('Site 57 - Data'!G15,'Site 57 - Data'!U15,'Site 57 - Data'!AI15)</f>
        <v>0</v>
      </c>
      <c r="V15" s="86">
        <f>SUM('Site 57 - Data'!H15,'Site 57 - Data'!V15,'Site 57 - Data'!AJ15)</f>
        <v>0</v>
      </c>
      <c r="W15" s="86">
        <f>SUM('Site 57 - Data'!I15,'Site 57 - Data'!W15,'Site 57 - Data'!AK15)</f>
        <v>0</v>
      </c>
      <c r="X15" s="86">
        <f>SUM('Site 57 - Data'!J15,'Site 57 - Data'!X15,'Site 57 - Data'!AL15)</f>
        <v>0</v>
      </c>
      <c r="Y15" s="86">
        <f>SUM('Site 57 - Data'!K15,'Site 57 - Data'!Y15,'Site 57 - Data'!AM15)</f>
        <v>0</v>
      </c>
      <c r="Z15" s="87">
        <f>SUM('Site 57 - Data'!L15,'Site 57 - Data'!Z15,'Site 57 - Data'!AN15)</f>
        <v>0</v>
      </c>
      <c r="AA15" s="41">
        <f>SUM(P15:Z15)</f>
        <v>0</v>
      </c>
      <c r="AB15" s="41">
        <f>SUM(P15,Q15,2.3*R15,2.3*S15,2.3*T15,2.3*U15,2*V15,2*W15,X15,0.4*Y15,0.2*Z15)</f>
        <v>0</v>
      </c>
      <c r="AC15" s="27">
        <f>'Site 57 - Data'!$A15</f>
        <v>0.34375000000000011</v>
      </c>
      <c r="AD15" s="85">
        <f>SUM('Site 57 - Data'!AD15,'Site 57 - Data'!CH15,'Site 57 - Data'!EL15)</f>
        <v>18</v>
      </c>
      <c r="AE15" s="86">
        <f>SUM('Site 57 - Data'!AE15,'Site 57 - Data'!CI15,'Site 57 - Data'!EM15)</f>
        <v>5</v>
      </c>
      <c r="AF15" s="86">
        <f>SUM('Site 57 - Data'!AF15,'Site 57 - Data'!CJ15,'Site 57 - Data'!EN15)</f>
        <v>1</v>
      </c>
      <c r="AG15" s="86">
        <f>SUM('Site 57 - Data'!AG15,'Site 57 - Data'!CK15,'Site 57 - Data'!EO15)</f>
        <v>0</v>
      </c>
      <c r="AH15" s="86">
        <f>SUM('Site 57 - Data'!AH15,'Site 57 - Data'!CL15,'Site 57 - Data'!EP15)</f>
        <v>0</v>
      </c>
      <c r="AI15" s="86">
        <f>SUM('Site 57 - Data'!AI15,'Site 57 - Data'!CM15,'Site 57 - Data'!EQ15)</f>
        <v>0</v>
      </c>
      <c r="AJ15" s="86">
        <f>SUM('Site 57 - Data'!AJ15,'Site 57 - Data'!CN15,'Site 57 - Data'!ER15)</f>
        <v>0</v>
      </c>
      <c r="AK15" s="86">
        <f>SUM('Site 57 - Data'!AK15,'Site 57 - Data'!CO15,'Site 57 - Data'!ES15)</f>
        <v>0</v>
      </c>
      <c r="AL15" s="86">
        <f>SUM('Site 57 - Data'!AL15,'Site 57 - Data'!CP15,'Site 57 - Data'!ET15)</f>
        <v>1</v>
      </c>
      <c r="AM15" s="86">
        <f>SUM('Site 57 - Data'!AM15,'Site 57 - Data'!CQ15,'Site 57 - Data'!EU15)</f>
        <v>0</v>
      </c>
      <c r="AN15" s="87">
        <f>SUM('Site 57 - Data'!AN15,'Site 57 - Data'!CR15,'Site 57 - Data'!EV15)</f>
        <v>2</v>
      </c>
      <c r="AO15" s="41">
        <f>SUM(AD15:AN15)</f>
        <v>27</v>
      </c>
      <c r="AP15" s="41">
        <f>SUM(AD15,AE15,2.3*AF15,2.3*AG15,2.3*AH15,2.3*AI15,2*AJ15,2*AK15,AL15,0.4*AM15,0.2*AN15)</f>
        <v>26.7</v>
      </c>
      <c r="AQ15" s="27">
        <f>'Site 57 - Data'!$A15</f>
        <v>0.34375000000000011</v>
      </c>
      <c r="AR15" s="85">
        <f>SUM('Site 57 - Data'!AR15,'Site 57 - Data'!BF15,'Site 57 - Data'!BT15)</f>
        <v>29</v>
      </c>
      <c r="AS15" s="86">
        <f>SUM('Site 57 - Data'!AS15,'Site 57 - Data'!BG15,'Site 57 - Data'!BU15)</f>
        <v>0</v>
      </c>
      <c r="AT15" s="86">
        <f>SUM('Site 57 - Data'!AT15,'Site 57 - Data'!BH15,'Site 57 - Data'!BV15)</f>
        <v>1</v>
      </c>
      <c r="AU15" s="86">
        <f>SUM('Site 57 - Data'!AU15,'Site 57 - Data'!BI15,'Site 57 - Data'!BW15)</f>
        <v>0</v>
      </c>
      <c r="AV15" s="86">
        <f>SUM('Site 57 - Data'!AV15,'Site 57 - Data'!BJ15,'Site 57 - Data'!BX15)</f>
        <v>0</v>
      </c>
      <c r="AW15" s="86">
        <f>SUM('Site 57 - Data'!AW15,'Site 57 - Data'!BK15,'Site 57 - Data'!BY15)</f>
        <v>0</v>
      </c>
      <c r="AX15" s="86">
        <f>SUM('Site 57 - Data'!AX15,'Site 57 - Data'!BL15,'Site 57 - Data'!BZ15)</f>
        <v>1</v>
      </c>
      <c r="AY15" s="86">
        <f>SUM('Site 57 - Data'!AY15,'Site 57 - Data'!BM15,'Site 57 - Data'!CA15)</f>
        <v>0</v>
      </c>
      <c r="AZ15" s="86">
        <f>SUM('Site 57 - Data'!AZ15,'Site 57 - Data'!BN15,'Site 57 - Data'!CB15)</f>
        <v>2</v>
      </c>
      <c r="BA15" s="86">
        <f>SUM('Site 57 - Data'!BA15,'Site 57 - Data'!BO15,'Site 57 - Data'!CC15)</f>
        <v>0</v>
      </c>
      <c r="BB15" s="87">
        <f>SUM('Site 57 - Data'!BB15,'Site 57 - Data'!BP15,'Site 57 - Data'!CD15)</f>
        <v>4</v>
      </c>
      <c r="BC15" s="41">
        <f>SUM(AR15:BB15)</f>
        <v>37</v>
      </c>
      <c r="BD15" s="41">
        <f>SUM(AR15,AS15,2.3*AT15,2.3*AU15,2.3*AV15,2.3*AW15,2*AX15,2*AY15,AZ15,0.4*BA15,0.2*BB15)</f>
        <v>36.099999999999994</v>
      </c>
      <c r="BE15" s="27">
        <f>'Site 57 - Data'!$A15</f>
        <v>0.34375000000000011</v>
      </c>
      <c r="BF15" s="85">
        <f>SUM('Site 57 - Data'!P15,'Site 57 - Data'!BT15,'Site 57 - Data'!DX15)</f>
        <v>0</v>
      </c>
      <c r="BG15" s="86">
        <f>SUM('Site 57 - Data'!Q15,'Site 57 - Data'!BU15,'Site 57 - Data'!DY15)</f>
        <v>0</v>
      </c>
      <c r="BH15" s="86">
        <f>SUM('Site 57 - Data'!R15,'Site 57 - Data'!BV15,'Site 57 - Data'!DZ15)</f>
        <v>0</v>
      </c>
      <c r="BI15" s="86">
        <f>SUM('Site 57 - Data'!S15,'Site 57 - Data'!BW15,'Site 57 - Data'!EA15)</f>
        <v>0</v>
      </c>
      <c r="BJ15" s="86">
        <f>SUM('Site 57 - Data'!T15,'Site 57 - Data'!BX15,'Site 57 - Data'!EB15)</f>
        <v>0</v>
      </c>
      <c r="BK15" s="86">
        <f>SUM('Site 57 - Data'!U15,'Site 57 - Data'!BY15,'Site 57 - Data'!EC15)</f>
        <v>0</v>
      </c>
      <c r="BL15" s="86">
        <f>SUM('Site 57 - Data'!V15,'Site 57 - Data'!BZ15,'Site 57 - Data'!ED15)</f>
        <v>0</v>
      </c>
      <c r="BM15" s="86">
        <f>SUM('Site 57 - Data'!W15,'Site 57 - Data'!CA15,'Site 57 - Data'!EE15)</f>
        <v>0</v>
      </c>
      <c r="BN15" s="86">
        <f>SUM('Site 57 - Data'!X15,'Site 57 - Data'!CB15,'Site 57 - Data'!EF15)</f>
        <v>0</v>
      </c>
      <c r="BO15" s="86">
        <f>SUM('Site 57 - Data'!Y15,'Site 57 - Data'!CC15,'Site 57 - Data'!EG15)</f>
        <v>0</v>
      </c>
      <c r="BP15" s="87">
        <f>SUM('Site 57 - Data'!Z15,'Site 57 - Data'!CD15,'Site 57 - Data'!EH15)</f>
        <v>0</v>
      </c>
      <c r="BQ15" s="41">
        <f>SUM(BF15:BP15)</f>
        <v>0</v>
      </c>
      <c r="BR15" s="41">
        <f>SUM(BF15,BG15,2.3*BH15,2.3*BI15,2.3*BJ15,2.3*BK15,2*BL15,2*BM15,BN15,0.4*BO15,0.2*BP15)</f>
        <v>0</v>
      </c>
      <c r="BS15" s="27">
        <f>'Site 57 - Data'!$A15</f>
        <v>0.34375000000000011</v>
      </c>
      <c r="BT15" s="85">
        <f>SUM('Site 57 - Data'!CH15,'Site 57 - Data'!CV15,'Site 57 - Data'!DJ15)</f>
        <v>85</v>
      </c>
      <c r="BU15" s="86">
        <f>SUM('Site 57 - Data'!CI15,'Site 57 - Data'!CW15,'Site 57 - Data'!DK15)</f>
        <v>8</v>
      </c>
      <c r="BV15" s="86">
        <f>SUM('Site 57 - Data'!CJ15,'Site 57 - Data'!CX15,'Site 57 - Data'!DL15)</f>
        <v>1</v>
      </c>
      <c r="BW15" s="86">
        <f>SUM('Site 57 - Data'!CK15,'Site 57 - Data'!CY15,'Site 57 - Data'!DM15)</f>
        <v>0</v>
      </c>
      <c r="BX15" s="86">
        <f>SUM('Site 57 - Data'!CL15,'Site 57 - Data'!CZ15,'Site 57 - Data'!DN15)</f>
        <v>0</v>
      </c>
      <c r="BY15" s="86">
        <f>SUM('Site 57 - Data'!CM15,'Site 57 - Data'!DA15,'Site 57 - Data'!DO15)</f>
        <v>0</v>
      </c>
      <c r="BZ15" s="86">
        <f>SUM('Site 57 - Data'!CN15,'Site 57 - Data'!DB15,'Site 57 - Data'!DP15)</f>
        <v>0</v>
      </c>
      <c r="CA15" s="86">
        <f>SUM('Site 57 - Data'!CO15,'Site 57 - Data'!DC15,'Site 57 - Data'!DQ15)</f>
        <v>0</v>
      </c>
      <c r="CB15" s="86">
        <f>SUM('Site 57 - Data'!CP15,'Site 57 - Data'!DD15,'Site 57 - Data'!DR15)</f>
        <v>1</v>
      </c>
      <c r="CC15" s="86">
        <f>SUM('Site 57 - Data'!CQ15,'Site 57 - Data'!DE15,'Site 57 - Data'!DS15)</f>
        <v>0</v>
      </c>
      <c r="CD15" s="87">
        <f>SUM('Site 57 - Data'!CR15,'Site 57 - Data'!DF15,'Site 57 - Data'!DT15)</f>
        <v>14</v>
      </c>
      <c r="CE15" s="41">
        <f>SUM(BT15:CD15)</f>
        <v>109</v>
      </c>
      <c r="CF15" s="41">
        <f>SUM(BT15,BU15,2.3*BV15,2.3*BW15,2.3*BX15,2.3*BY15,2*BZ15,2*CA15,CB15,0.4*CC15,0.2*CD15)</f>
        <v>99.1</v>
      </c>
      <c r="CG15" s="27">
        <f>'Site 57 - Data'!$A15</f>
        <v>0.34375000000000011</v>
      </c>
      <c r="CH15" s="85">
        <f>SUM('Site 57 - Data'!B15,'Site 57 - Data'!BF15,'Site 57 - Data'!DJ15)</f>
        <v>29</v>
      </c>
      <c r="CI15" s="86">
        <f>SUM('Site 57 - Data'!C15,'Site 57 - Data'!BG15,'Site 57 - Data'!DK15)</f>
        <v>0</v>
      </c>
      <c r="CJ15" s="86">
        <f>SUM('Site 57 - Data'!D15,'Site 57 - Data'!BH15,'Site 57 - Data'!DL15)</f>
        <v>1</v>
      </c>
      <c r="CK15" s="86">
        <f>SUM('Site 57 - Data'!E15,'Site 57 - Data'!BI15,'Site 57 - Data'!DM15)</f>
        <v>0</v>
      </c>
      <c r="CL15" s="86">
        <f>SUM('Site 57 - Data'!F15,'Site 57 - Data'!BJ15,'Site 57 - Data'!DN15)</f>
        <v>0</v>
      </c>
      <c r="CM15" s="86">
        <f>SUM('Site 57 - Data'!G15,'Site 57 - Data'!BK15,'Site 57 - Data'!DO15)</f>
        <v>0</v>
      </c>
      <c r="CN15" s="86">
        <f>SUM('Site 57 - Data'!H15,'Site 57 - Data'!BL15,'Site 57 - Data'!DP15)</f>
        <v>1</v>
      </c>
      <c r="CO15" s="86">
        <f>SUM('Site 57 - Data'!I15,'Site 57 - Data'!BM15,'Site 57 - Data'!DQ15)</f>
        <v>0</v>
      </c>
      <c r="CP15" s="86">
        <f>SUM('Site 57 - Data'!J15,'Site 57 - Data'!BN15,'Site 57 - Data'!DR15)</f>
        <v>2</v>
      </c>
      <c r="CQ15" s="86">
        <f>SUM('Site 57 - Data'!K15,'Site 57 - Data'!BO15,'Site 57 - Data'!DS15)</f>
        <v>0</v>
      </c>
      <c r="CR15" s="87">
        <f>SUM('Site 57 - Data'!L15,'Site 57 - Data'!BP15,'Site 57 - Data'!DT15)</f>
        <v>4</v>
      </c>
      <c r="CS15" s="41">
        <f>SUM(CH15:CR15)</f>
        <v>37</v>
      </c>
      <c r="CT15" s="41">
        <f>SUM(CH15,CI15,2.3*CJ15,2.3*CK15,2.3*CL15,2.3*CM15,2*CN15,2*CO15,CP15,0.4*CQ15,0.2*CR15)</f>
        <v>36.099999999999994</v>
      </c>
      <c r="CU15" s="27">
        <f>'Site 57 - Data'!$A15</f>
        <v>0.34375000000000011</v>
      </c>
      <c r="CV15" s="85">
        <f>SUM('Site 57 - Data'!DX15,'Site 57 - Data'!EL15,'Site 57 - Data'!EZ15)</f>
        <v>0</v>
      </c>
      <c r="CW15" s="86">
        <f>SUM('Site 57 - Data'!DY15,'Site 57 - Data'!EM15,'Site 57 - Data'!FA15)</f>
        <v>0</v>
      </c>
      <c r="CX15" s="86">
        <f>SUM('Site 57 - Data'!DZ15,'Site 57 - Data'!EN15,'Site 57 - Data'!FB15)</f>
        <v>0</v>
      </c>
      <c r="CY15" s="86">
        <f>SUM('Site 57 - Data'!EA15,'Site 57 - Data'!EO15,'Site 57 - Data'!FC15)</f>
        <v>0</v>
      </c>
      <c r="CZ15" s="86">
        <f>SUM('Site 57 - Data'!EB15,'Site 57 - Data'!EP15,'Site 57 - Data'!FD15)</f>
        <v>0</v>
      </c>
      <c r="DA15" s="86">
        <f>SUM('Site 57 - Data'!EC15,'Site 57 - Data'!EQ15,'Site 57 - Data'!FE15)</f>
        <v>0</v>
      </c>
      <c r="DB15" s="86">
        <f>SUM('Site 57 - Data'!ED15,'Site 57 - Data'!ER15,'Site 57 - Data'!FF15)</f>
        <v>0</v>
      </c>
      <c r="DC15" s="86">
        <f>SUM('Site 57 - Data'!EE15,'Site 57 - Data'!ES15,'Site 57 - Data'!FG15)</f>
        <v>0</v>
      </c>
      <c r="DD15" s="86">
        <f>SUM('Site 57 - Data'!EF15,'Site 57 - Data'!ET15,'Site 57 - Data'!FH15)</f>
        <v>0</v>
      </c>
      <c r="DE15" s="86">
        <f>SUM('Site 57 - Data'!EG15,'Site 57 - Data'!EU15,'Site 57 - Data'!FI15)</f>
        <v>0</v>
      </c>
      <c r="DF15" s="87">
        <f>SUM('Site 57 - Data'!EH15,'Site 57 - Data'!EV15,'Site 57 - Data'!FJ15)</f>
        <v>0</v>
      </c>
      <c r="DG15" s="41">
        <f>SUM(CV15:DF15)</f>
        <v>0</v>
      </c>
      <c r="DH15" s="41">
        <f>SUM(CV15,CW15,2.3*CX15,2.3*CY15,2.3*CZ15,2.3*DA15,2*DB15,2*DC15,DD15,0.4*DE15,0.2*DF15)</f>
        <v>0</v>
      </c>
      <c r="DI15" s="83">
        <f>SUM(M15,AO15,BQ15,CS15)</f>
        <v>146</v>
      </c>
      <c r="DJ15" s="83">
        <f>SUM(DI15:DI19)</f>
        <v>633</v>
      </c>
      <c r="DK15" s="27">
        <f>'Site 57 - Data'!$A15</f>
        <v>0.34375000000000011</v>
      </c>
    </row>
    <row r="16" spans="1:115" ht="13.5" customHeight="1">
      <c r="A16" s="27">
        <f>'Site 57 - Data'!$A16</f>
        <v>0.3541666666666668</v>
      </c>
      <c r="B16" s="85">
        <f>SUM('Site 57 - Data'!AR16,'Site 57 - Data'!CV16,'Site 57 - Data'!EZ16)</f>
        <v>78</v>
      </c>
      <c r="C16" s="86">
        <f>SUM('Site 57 - Data'!AS16,'Site 57 - Data'!CW16,'Site 57 - Data'!FA16)</f>
        <v>3</v>
      </c>
      <c r="D16" s="86">
        <f>SUM('Site 57 - Data'!AT16,'Site 57 - Data'!CX16,'Site 57 - Data'!FB16)</f>
        <v>1</v>
      </c>
      <c r="E16" s="86">
        <f>SUM('Site 57 - Data'!AU16,'Site 57 - Data'!CY16,'Site 57 - Data'!FC16)</f>
        <v>0</v>
      </c>
      <c r="F16" s="86">
        <f>SUM('Site 57 - Data'!AV16,'Site 57 - Data'!CZ16,'Site 57 - Data'!FD16)</f>
        <v>0</v>
      </c>
      <c r="G16" s="86">
        <f>SUM('Site 57 - Data'!AW16,'Site 57 - Data'!DA16,'Site 57 - Data'!FE16)</f>
        <v>0</v>
      </c>
      <c r="H16" s="86">
        <f>SUM('Site 57 - Data'!AX16,'Site 57 - Data'!DB16,'Site 57 - Data'!FF16)</f>
        <v>0</v>
      </c>
      <c r="I16" s="86">
        <f>SUM('Site 57 - Data'!AY16,'Site 57 - Data'!DC16,'Site 57 - Data'!FG16)</f>
        <v>0</v>
      </c>
      <c r="J16" s="86">
        <f>SUM('Site 57 - Data'!AZ16,'Site 57 - Data'!DD16,'Site 57 - Data'!FH16)</f>
        <v>2</v>
      </c>
      <c r="K16" s="86">
        <f>SUM('Site 57 - Data'!BA16,'Site 57 - Data'!DE16,'Site 57 - Data'!FI16)</f>
        <v>2</v>
      </c>
      <c r="L16" s="87">
        <f>SUM('Site 57 - Data'!BB16,'Site 57 - Data'!DF16,'Site 57 - Data'!FJ16)</f>
        <v>21</v>
      </c>
      <c r="M16" s="41">
        <f>SUM(B16:L16)</f>
        <v>107</v>
      </c>
      <c r="N16" s="41">
        <f>SUM(B16,C16,2.3*D16,2.3*E16,2.3*F16,2.3*G16,2*H16,2*I16,J16,0.4*K16,0.2*L16)</f>
        <v>90.3</v>
      </c>
      <c r="O16" s="27">
        <f>'Site 57 - Data'!$A16</f>
        <v>0.3541666666666668</v>
      </c>
      <c r="P16" s="85">
        <f>SUM('Site 57 - Data'!B16,'Site 57 - Data'!P16,'Site 57 - Data'!AD16)</f>
        <v>0</v>
      </c>
      <c r="Q16" s="86">
        <f>SUM('Site 57 - Data'!C16,'Site 57 - Data'!Q16,'Site 57 - Data'!AE16)</f>
        <v>0</v>
      </c>
      <c r="R16" s="86">
        <f>SUM('Site 57 - Data'!D16,'Site 57 - Data'!R16,'Site 57 - Data'!AF16)</f>
        <v>0</v>
      </c>
      <c r="S16" s="86">
        <f>SUM('Site 57 - Data'!E16,'Site 57 - Data'!S16,'Site 57 - Data'!AG16)</f>
        <v>0</v>
      </c>
      <c r="T16" s="86">
        <f>SUM('Site 57 - Data'!F16,'Site 57 - Data'!T16,'Site 57 - Data'!AH16)</f>
        <v>0</v>
      </c>
      <c r="U16" s="86">
        <f>SUM('Site 57 - Data'!G16,'Site 57 - Data'!U16,'Site 57 - Data'!AI16)</f>
        <v>0</v>
      </c>
      <c r="V16" s="86">
        <f>SUM('Site 57 - Data'!H16,'Site 57 - Data'!V16,'Site 57 - Data'!AJ16)</f>
        <v>0</v>
      </c>
      <c r="W16" s="86">
        <f>SUM('Site 57 - Data'!I16,'Site 57 - Data'!W16,'Site 57 - Data'!AK16)</f>
        <v>0</v>
      </c>
      <c r="X16" s="86">
        <f>SUM('Site 57 - Data'!J16,'Site 57 - Data'!X16,'Site 57 - Data'!AL16)</f>
        <v>0</v>
      </c>
      <c r="Y16" s="86">
        <f>SUM('Site 57 - Data'!K16,'Site 57 - Data'!Y16,'Site 57 - Data'!AM16)</f>
        <v>0</v>
      </c>
      <c r="Z16" s="87">
        <f>SUM('Site 57 - Data'!L16,'Site 57 - Data'!Z16,'Site 57 - Data'!AN16)</f>
        <v>0</v>
      </c>
      <c r="AA16" s="41">
        <f>SUM(P16:Z16)</f>
        <v>0</v>
      </c>
      <c r="AB16" s="41">
        <f>SUM(P16,Q16,2.3*R16,2.3*S16,2.3*T16,2.3*U16,2*V16,2*W16,X16,0.4*Y16,0.2*Z16)</f>
        <v>0</v>
      </c>
      <c r="AC16" s="27">
        <f>'Site 57 - Data'!$A16</f>
        <v>0.3541666666666668</v>
      </c>
      <c r="AD16" s="85">
        <f>SUM('Site 57 - Data'!AD16,'Site 57 - Data'!CH16,'Site 57 - Data'!EL16)</f>
        <v>17</v>
      </c>
      <c r="AE16" s="86">
        <f>SUM('Site 57 - Data'!AE16,'Site 57 - Data'!CI16,'Site 57 - Data'!EM16)</f>
        <v>2</v>
      </c>
      <c r="AF16" s="86">
        <f>SUM('Site 57 - Data'!AF16,'Site 57 - Data'!CJ16,'Site 57 - Data'!EN16)</f>
        <v>1</v>
      </c>
      <c r="AG16" s="86">
        <f>SUM('Site 57 - Data'!AG16,'Site 57 - Data'!CK16,'Site 57 - Data'!EO16)</f>
        <v>0</v>
      </c>
      <c r="AH16" s="86">
        <f>SUM('Site 57 - Data'!AH16,'Site 57 - Data'!CL16,'Site 57 - Data'!EP16)</f>
        <v>1</v>
      </c>
      <c r="AI16" s="86">
        <f>SUM('Site 57 - Data'!AI16,'Site 57 - Data'!CM16,'Site 57 - Data'!EQ16)</f>
        <v>0</v>
      </c>
      <c r="AJ16" s="86">
        <f>SUM('Site 57 - Data'!AJ16,'Site 57 - Data'!CN16,'Site 57 - Data'!ER16)</f>
        <v>0</v>
      </c>
      <c r="AK16" s="86">
        <f>SUM('Site 57 - Data'!AK16,'Site 57 - Data'!CO16,'Site 57 - Data'!ES16)</f>
        <v>0</v>
      </c>
      <c r="AL16" s="86">
        <f>SUM('Site 57 - Data'!AL16,'Site 57 - Data'!CP16,'Site 57 - Data'!ET16)</f>
        <v>1</v>
      </c>
      <c r="AM16" s="86">
        <f>SUM('Site 57 - Data'!AM16,'Site 57 - Data'!CQ16,'Site 57 - Data'!EU16)</f>
        <v>0</v>
      </c>
      <c r="AN16" s="87">
        <f>SUM('Site 57 - Data'!AN16,'Site 57 - Data'!CR16,'Site 57 - Data'!EV16)</f>
        <v>4</v>
      </c>
      <c r="AO16" s="41">
        <f>SUM(AD16:AN16)</f>
        <v>26</v>
      </c>
      <c r="AP16" s="41">
        <f>SUM(AD16,AE16,2.3*AF16,2.3*AG16,2.3*AH16,2.3*AI16,2*AJ16,2*AK16,AL16,0.4*AM16,0.2*AN16)</f>
        <v>25.400000000000002</v>
      </c>
      <c r="AQ16" s="27">
        <f>'Site 57 - Data'!$A16</f>
        <v>0.3541666666666668</v>
      </c>
      <c r="AR16" s="85">
        <f>SUM('Site 57 - Data'!AR16,'Site 57 - Data'!BF16,'Site 57 - Data'!BT16)</f>
        <v>39</v>
      </c>
      <c r="AS16" s="86">
        <f>SUM('Site 57 - Data'!AS16,'Site 57 - Data'!BG16,'Site 57 - Data'!BU16)</f>
        <v>0</v>
      </c>
      <c r="AT16" s="86">
        <f>SUM('Site 57 - Data'!AT16,'Site 57 - Data'!BH16,'Site 57 - Data'!BV16)</f>
        <v>1</v>
      </c>
      <c r="AU16" s="86">
        <f>SUM('Site 57 - Data'!AU16,'Site 57 - Data'!BI16,'Site 57 - Data'!BW16)</f>
        <v>0</v>
      </c>
      <c r="AV16" s="86">
        <f>SUM('Site 57 - Data'!AV16,'Site 57 - Data'!BJ16,'Site 57 - Data'!BX16)</f>
        <v>0</v>
      </c>
      <c r="AW16" s="86">
        <f>SUM('Site 57 - Data'!AW16,'Site 57 - Data'!BK16,'Site 57 - Data'!BY16)</f>
        <v>0</v>
      </c>
      <c r="AX16" s="86">
        <f>SUM('Site 57 - Data'!AX16,'Site 57 - Data'!BL16,'Site 57 - Data'!BZ16)</f>
        <v>0</v>
      </c>
      <c r="AY16" s="86">
        <f>SUM('Site 57 - Data'!AY16,'Site 57 - Data'!BM16,'Site 57 - Data'!CA16)</f>
        <v>0</v>
      </c>
      <c r="AZ16" s="86">
        <f>SUM('Site 57 - Data'!AZ16,'Site 57 - Data'!BN16,'Site 57 - Data'!CB16)</f>
        <v>3</v>
      </c>
      <c r="BA16" s="86">
        <f>SUM('Site 57 - Data'!BA16,'Site 57 - Data'!BO16,'Site 57 - Data'!CC16)</f>
        <v>0</v>
      </c>
      <c r="BB16" s="87">
        <f>SUM('Site 57 - Data'!BB16,'Site 57 - Data'!BP16,'Site 57 - Data'!CD16)</f>
        <v>5</v>
      </c>
      <c r="BC16" s="41">
        <f>SUM(AR16:BB16)</f>
        <v>48</v>
      </c>
      <c r="BD16" s="41">
        <f>SUM(AR16,AS16,2.3*AT16,2.3*AU16,2.3*AV16,2.3*AW16,2*AX16,2*AY16,AZ16,0.4*BA16,0.2*BB16)</f>
        <v>45.3</v>
      </c>
      <c r="BE16" s="27">
        <f>'Site 57 - Data'!$A16</f>
        <v>0.3541666666666668</v>
      </c>
      <c r="BF16" s="85">
        <f>SUM('Site 57 - Data'!P16,'Site 57 - Data'!BT16,'Site 57 - Data'!DX16)</f>
        <v>0</v>
      </c>
      <c r="BG16" s="86">
        <f>SUM('Site 57 - Data'!Q16,'Site 57 - Data'!BU16,'Site 57 - Data'!DY16)</f>
        <v>0</v>
      </c>
      <c r="BH16" s="86">
        <f>SUM('Site 57 - Data'!R16,'Site 57 - Data'!BV16,'Site 57 - Data'!DZ16)</f>
        <v>0</v>
      </c>
      <c r="BI16" s="86">
        <f>SUM('Site 57 - Data'!S16,'Site 57 - Data'!BW16,'Site 57 - Data'!EA16)</f>
        <v>0</v>
      </c>
      <c r="BJ16" s="86">
        <f>SUM('Site 57 - Data'!T16,'Site 57 - Data'!BX16,'Site 57 - Data'!EB16)</f>
        <v>0</v>
      </c>
      <c r="BK16" s="86">
        <f>SUM('Site 57 - Data'!U16,'Site 57 - Data'!BY16,'Site 57 - Data'!EC16)</f>
        <v>0</v>
      </c>
      <c r="BL16" s="86">
        <f>SUM('Site 57 - Data'!V16,'Site 57 - Data'!BZ16,'Site 57 - Data'!ED16)</f>
        <v>0</v>
      </c>
      <c r="BM16" s="86">
        <f>SUM('Site 57 - Data'!W16,'Site 57 - Data'!CA16,'Site 57 - Data'!EE16)</f>
        <v>0</v>
      </c>
      <c r="BN16" s="86">
        <f>SUM('Site 57 - Data'!X16,'Site 57 - Data'!CB16,'Site 57 - Data'!EF16)</f>
        <v>0</v>
      </c>
      <c r="BO16" s="86">
        <f>SUM('Site 57 - Data'!Y16,'Site 57 - Data'!CC16,'Site 57 - Data'!EG16)</f>
        <v>0</v>
      </c>
      <c r="BP16" s="87">
        <f>SUM('Site 57 - Data'!Z16,'Site 57 - Data'!CD16,'Site 57 - Data'!EH16)</f>
        <v>0</v>
      </c>
      <c r="BQ16" s="41">
        <f>SUM(BF16:BP16)</f>
        <v>0</v>
      </c>
      <c r="BR16" s="41">
        <f>SUM(BF16,BG16,2.3*BH16,2.3*BI16,2.3*BJ16,2.3*BK16,2*BL16,2*BM16,BN16,0.4*BO16,0.2*BP16)</f>
        <v>0</v>
      </c>
      <c r="BS16" s="27">
        <f>'Site 57 - Data'!$A16</f>
        <v>0.3541666666666668</v>
      </c>
      <c r="BT16" s="85">
        <f>SUM('Site 57 - Data'!CH16,'Site 57 - Data'!CV16,'Site 57 - Data'!DJ16)</f>
        <v>94</v>
      </c>
      <c r="BU16" s="86">
        <f>SUM('Site 57 - Data'!CI16,'Site 57 - Data'!CW16,'Site 57 - Data'!DK16)</f>
        <v>5</v>
      </c>
      <c r="BV16" s="86">
        <f>SUM('Site 57 - Data'!CJ16,'Site 57 - Data'!CX16,'Site 57 - Data'!DL16)</f>
        <v>2</v>
      </c>
      <c r="BW16" s="86">
        <f>SUM('Site 57 - Data'!CK16,'Site 57 - Data'!CY16,'Site 57 - Data'!DM16)</f>
        <v>0</v>
      </c>
      <c r="BX16" s="86">
        <f>SUM('Site 57 - Data'!CL16,'Site 57 - Data'!CZ16,'Site 57 - Data'!DN16)</f>
        <v>1</v>
      </c>
      <c r="BY16" s="86">
        <f>SUM('Site 57 - Data'!CM16,'Site 57 - Data'!DA16,'Site 57 - Data'!DO16)</f>
        <v>0</v>
      </c>
      <c r="BZ16" s="86">
        <f>SUM('Site 57 - Data'!CN16,'Site 57 - Data'!DB16,'Site 57 - Data'!DP16)</f>
        <v>0</v>
      </c>
      <c r="CA16" s="86">
        <f>SUM('Site 57 - Data'!CO16,'Site 57 - Data'!DC16,'Site 57 - Data'!DQ16)</f>
        <v>0</v>
      </c>
      <c r="CB16" s="86">
        <f>SUM('Site 57 - Data'!CP16,'Site 57 - Data'!DD16,'Site 57 - Data'!DR16)</f>
        <v>3</v>
      </c>
      <c r="CC16" s="86">
        <f>SUM('Site 57 - Data'!CQ16,'Site 57 - Data'!DE16,'Site 57 - Data'!DS16)</f>
        <v>4</v>
      </c>
      <c r="CD16" s="87">
        <f>SUM('Site 57 - Data'!CR16,'Site 57 - Data'!DF16,'Site 57 - Data'!DT16)</f>
        <v>25</v>
      </c>
      <c r="CE16" s="41">
        <f>SUM(BT16:CD16)</f>
        <v>134</v>
      </c>
      <c r="CF16" s="41">
        <f>SUM(BT16,BU16,2.3*BV16,2.3*BW16,2.3*BX16,2.3*BY16,2*BZ16,2*CA16,CB16,0.4*CC16,0.2*CD16)</f>
        <v>115.49999999999999</v>
      </c>
      <c r="CG16" s="27">
        <f>'Site 57 - Data'!$A16</f>
        <v>0.3541666666666668</v>
      </c>
      <c r="CH16" s="85">
        <f>SUM('Site 57 - Data'!B16,'Site 57 - Data'!BF16,'Site 57 - Data'!DJ16)</f>
        <v>38</v>
      </c>
      <c r="CI16" s="86">
        <f>SUM('Site 57 - Data'!C16,'Site 57 - Data'!BG16,'Site 57 - Data'!DK16)</f>
        <v>0</v>
      </c>
      <c r="CJ16" s="86">
        <f>SUM('Site 57 - Data'!D16,'Site 57 - Data'!BH16,'Site 57 - Data'!DL16)</f>
        <v>1</v>
      </c>
      <c r="CK16" s="86">
        <f>SUM('Site 57 - Data'!E16,'Site 57 - Data'!BI16,'Site 57 - Data'!DM16)</f>
        <v>0</v>
      </c>
      <c r="CL16" s="86">
        <f>SUM('Site 57 - Data'!F16,'Site 57 - Data'!BJ16,'Site 57 - Data'!DN16)</f>
        <v>0</v>
      </c>
      <c r="CM16" s="86">
        <f>SUM('Site 57 - Data'!G16,'Site 57 - Data'!BK16,'Site 57 - Data'!DO16)</f>
        <v>0</v>
      </c>
      <c r="CN16" s="86">
        <f>SUM('Site 57 - Data'!H16,'Site 57 - Data'!BL16,'Site 57 - Data'!DP16)</f>
        <v>0</v>
      </c>
      <c r="CO16" s="86">
        <f>SUM('Site 57 - Data'!I16,'Site 57 - Data'!BM16,'Site 57 - Data'!DQ16)</f>
        <v>0</v>
      </c>
      <c r="CP16" s="86">
        <f>SUM('Site 57 - Data'!J16,'Site 57 - Data'!BN16,'Site 57 - Data'!DR16)</f>
        <v>3</v>
      </c>
      <c r="CQ16" s="86">
        <f>SUM('Site 57 - Data'!K16,'Site 57 - Data'!BO16,'Site 57 - Data'!DS16)</f>
        <v>2</v>
      </c>
      <c r="CR16" s="87">
        <f>SUM('Site 57 - Data'!L16,'Site 57 - Data'!BP16,'Site 57 - Data'!DT16)</f>
        <v>5</v>
      </c>
      <c r="CS16" s="41">
        <f>SUM(CH16:CR16)</f>
        <v>49</v>
      </c>
      <c r="CT16" s="41">
        <f>SUM(CH16,CI16,2.3*CJ16,2.3*CK16,2.3*CL16,2.3*CM16,2*CN16,2*CO16,CP16,0.4*CQ16,0.2*CR16)</f>
        <v>45.099999999999994</v>
      </c>
      <c r="CU16" s="27">
        <f>'Site 57 - Data'!$A16</f>
        <v>0.3541666666666668</v>
      </c>
      <c r="CV16" s="85">
        <f>SUM('Site 57 - Data'!DX16,'Site 57 - Data'!EL16,'Site 57 - Data'!EZ16)</f>
        <v>0</v>
      </c>
      <c r="CW16" s="86">
        <f>SUM('Site 57 - Data'!DY16,'Site 57 - Data'!EM16,'Site 57 - Data'!FA16)</f>
        <v>0</v>
      </c>
      <c r="CX16" s="86">
        <f>SUM('Site 57 - Data'!DZ16,'Site 57 - Data'!EN16,'Site 57 - Data'!FB16)</f>
        <v>0</v>
      </c>
      <c r="CY16" s="86">
        <f>SUM('Site 57 - Data'!EA16,'Site 57 - Data'!EO16,'Site 57 - Data'!FC16)</f>
        <v>0</v>
      </c>
      <c r="CZ16" s="86">
        <f>SUM('Site 57 - Data'!EB16,'Site 57 - Data'!EP16,'Site 57 - Data'!FD16)</f>
        <v>0</v>
      </c>
      <c r="DA16" s="86">
        <f>SUM('Site 57 - Data'!EC16,'Site 57 - Data'!EQ16,'Site 57 - Data'!FE16)</f>
        <v>0</v>
      </c>
      <c r="DB16" s="86">
        <f>SUM('Site 57 - Data'!ED16,'Site 57 - Data'!ER16,'Site 57 - Data'!FF16)</f>
        <v>0</v>
      </c>
      <c r="DC16" s="86">
        <f>SUM('Site 57 - Data'!EE16,'Site 57 - Data'!ES16,'Site 57 - Data'!FG16)</f>
        <v>0</v>
      </c>
      <c r="DD16" s="86">
        <f>SUM('Site 57 - Data'!EF16,'Site 57 - Data'!ET16,'Site 57 - Data'!FH16)</f>
        <v>0</v>
      </c>
      <c r="DE16" s="86">
        <f>SUM('Site 57 - Data'!EG16,'Site 57 - Data'!EU16,'Site 57 - Data'!FI16)</f>
        <v>0</v>
      </c>
      <c r="DF16" s="87">
        <f>SUM('Site 57 - Data'!EH16,'Site 57 - Data'!EV16,'Site 57 - Data'!FJ16)</f>
        <v>0</v>
      </c>
      <c r="DG16" s="41">
        <f>SUM(CV16:DF16)</f>
        <v>0</v>
      </c>
      <c r="DH16" s="41">
        <f>SUM(CV16,CW16,2.3*CX16,2.3*CY16,2.3*CZ16,2.3*DA16,2*DB16,2*DC16,DD16,0.4*DE16,0.2*DF16)</f>
        <v>0</v>
      </c>
      <c r="DI16" s="83">
        <f>SUM(M16,AO16,BQ16,CS16)</f>
        <v>182</v>
      </c>
      <c r="DJ16" s="83">
        <f>SUM(DI16:DI20)</f>
        <v>626</v>
      </c>
      <c r="DK16" s="27">
        <f>'Site 57 - Data'!$A16</f>
        <v>0.3541666666666668</v>
      </c>
    </row>
    <row r="17" spans="1:115" ht="13.5" customHeight="1">
      <c r="A17" s="47">
        <f>'Site 57 - Data'!$A17</f>
        <v>0.36458333333333348</v>
      </c>
      <c r="B17" s="88">
        <f>SUM('Site 57 - Data'!AR17,'Site 57 - Data'!CV17,'Site 57 - Data'!EZ17)</f>
        <v>75</v>
      </c>
      <c r="C17" s="89">
        <f>SUM('Site 57 - Data'!AS17,'Site 57 - Data'!CW17,'Site 57 - Data'!FA17)</f>
        <v>6</v>
      </c>
      <c r="D17" s="89">
        <f>SUM('Site 57 - Data'!AT17,'Site 57 - Data'!CX17,'Site 57 - Data'!FB17)</f>
        <v>0</v>
      </c>
      <c r="E17" s="89">
        <f>SUM('Site 57 - Data'!AU17,'Site 57 - Data'!CY17,'Site 57 - Data'!FC17)</f>
        <v>0</v>
      </c>
      <c r="F17" s="89">
        <f>SUM('Site 57 - Data'!AV17,'Site 57 - Data'!CZ17,'Site 57 - Data'!FD17)</f>
        <v>0</v>
      </c>
      <c r="G17" s="89">
        <f>SUM('Site 57 - Data'!AW17,'Site 57 - Data'!DA17,'Site 57 - Data'!FE17)</f>
        <v>0</v>
      </c>
      <c r="H17" s="89">
        <f>SUM('Site 57 - Data'!AX17,'Site 57 - Data'!DB17,'Site 57 - Data'!FF17)</f>
        <v>0</v>
      </c>
      <c r="I17" s="89">
        <f>SUM('Site 57 - Data'!AY17,'Site 57 - Data'!DC17,'Site 57 - Data'!FG17)</f>
        <v>0</v>
      </c>
      <c r="J17" s="89">
        <f>SUM('Site 57 - Data'!AZ17,'Site 57 - Data'!DD17,'Site 57 - Data'!FH17)</f>
        <v>2</v>
      </c>
      <c r="K17" s="89">
        <f>SUM('Site 57 - Data'!BA17,'Site 57 - Data'!DE17,'Site 57 - Data'!FI17)</f>
        <v>1</v>
      </c>
      <c r="L17" s="90">
        <f>SUM('Site 57 - Data'!BB17,'Site 57 - Data'!DF17,'Site 57 - Data'!FJ17)</f>
        <v>17</v>
      </c>
      <c r="M17" s="51">
        <f>SUM(B17:L17)</f>
        <v>101</v>
      </c>
      <c r="N17" s="51">
        <f>SUM(B17,C17,2.3*D17,2.3*E17,2.3*F17,2.3*G17,2*H17,2*I17,J17,0.4*K17,0.2*L17)</f>
        <v>86.800000000000011</v>
      </c>
      <c r="O17" s="47">
        <f>'Site 57 - Data'!$A17</f>
        <v>0.36458333333333348</v>
      </c>
      <c r="P17" s="88">
        <f>SUM('Site 57 - Data'!B17,'Site 57 - Data'!P17,'Site 57 - Data'!AD17)</f>
        <v>0</v>
      </c>
      <c r="Q17" s="89">
        <f>SUM('Site 57 - Data'!C17,'Site 57 - Data'!Q17,'Site 57 - Data'!AE17)</f>
        <v>0</v>
      </c>
      <c r="R17" s="89">
        <f>SUM('Site 57 - Data'!D17,'Site 57 - Data'!R17,'Site 57 - Data'!AF17)</f>
        <v>0</v>
      </c>
      <c r="S17" s="89">
        <f>SUM('Site 57 - Data'!E17,'Site 57 - Data'!S17,'Site 57 - Data'!AG17)</f>
        <v>0</v>
      </c>
      <c r="T17" s="89">
        <f>SUM('Site 57 - Data'!F17,'Site 57 - Data'!T17,'Site 57 - Data'!AH17)</f>
        <v>0</v>
      </c>
      <c r="U17" s="89">
        <f>SUM('Site 57 - Data'!G17,'Site 57 - Data'!U17,'Site 57 - Data'!AI17)</f>
        <v>0</v>
      </c>
      <c r="V17" s="89">
        <f>SUM('Site 57 - Data'!H17,'Site 57 - Data'!V17,'Site 57 - Data'!AJ17)</f>
        <v>0</v>
      </c>
      <c r="W17" s="89">
        <f>SUM('Site 57 - Data'!I17,'Site 57 - Data'!W17,'Site 57 - Data'!AK17)</f>
        <v>0</v>
      </c>
      <c r="X17" s="89">
        <f>SUM('Site 57 - Data'!J17,'Site 57 - Data'!X17,'Site 57 - Data'!AL17)</f>
        <v>0</v>
      </c>
      <c r="Y17" s="89">
        <f>SUM('Site 57 - Data'!K17,'Site 57 - Data'!Y17,'Site 57 - Data'!AM17)</f>
        <v>0</v>
      </c>
      <c r="Z17" s="90">
        <f>SUM('Site 57 - Data'!L17,'Site 57 - Data'!Z17,'Site 57 - Data'!AN17)</f>
        <v>0</v>
      </c>
      <c r="AA17" s="51">
        <f>SUM(P17:Z17)</f>
        <v>0</v>
      </c>
      <c r="AB17" s="51">
        <f>SUM(P17,Q17,2.3*R17,2.3*S17,2.3*T17,2.3*U17,2*V17,2*W17,X17,0.4*Y17,0.2*Z17)</f>
        <v>0</v>
      </c>
      <c r="AC17" s="47">
        <f>'Site 57 - Data'!$A17</f>
        <v>0.36458333333333348</v>
      </c>
      <c r="AD17" s="88">
        <f>SUM('Site 57 - Data'!AD17,'Site 57 - Data'!CH17,'Site 57 - Data'!EL17)</f>
        <v>10</v>
      </c>
      <c r="AE17" s="89">
        <f>SUM('Site 57 - Data'!AE17,'Site 57 - Data'!CI17,'Site 57 - Data'!EM17)</f>
        <v>1</v>
      </c>
      <c r="AF17" s="89">
        <f>SUM('Site 57 - Data'!AF17,'Site 57 - Data'!CJ17,'Site 57 - Data'!EN17)</f>
        <v>1</v>
      </c>
      <c r="AG17" s="89">
        <f>SUM('Site 57 - Data'!AG17,'Site 57 - Data'!CK17,'Site 57 - Data'!EO17)</f>
        <v>1</v>
      </c>
      <c r="AH17" s="89">
        <f>SUM('Site 57 - Data'!AH17,'Site 57 - Data'!CL17,'Site 57 - Data'!EP17)</f>
        <v>1</v>
      </c>
      <c r="AI17" s="89">
        <f>SUM('Site 57 - Data'!AI17,'Site 57 - Data'!CM17,'Site 57 - Data'!EQ17)</f>
        <v>0</v>
      </c>
      <c r="AJ17" s="89">
        <f>SUM('Site 57 - Data'!AJ17,'Site 57 - Data'!CN17,'Site 57 - Data'!ER17)</f>
        <v>0</v>
      </c>
      <c r="AK17" s="89">
        <f>SUM('Site 57 - Data'!AK17,'Site 57 - Data'!CO17,'Site 57 - Data'!ES17)</f>
        <v>0</v>
      </c>
      <c r="AL17" s="89">
        <f>SUM('Site 57 - Data'!AL17,'Site 57 - Data'!CP17,'Site 57 - Data'!ET17)</f>
        <v>0</v>
      </c>
      <c r="AM17" s="89">
        <f>SUM('Site 57 - Data'!AM17,'Site 57 - Data'!CQ17,'Site 57 - Data'!EU17)</f>
        <v>0</v>
      </c>
      <c r="AN17" s="90">
        <f>SUM('Site 57 - Data'!AN17,'Site 57 - Data'!CR17,'Site 57 - Data'!EV17)</f>
        <v>1</v>
      </c>
      <c r="AO17" s="51">
        <f>SUM(AD17:AN17)</f>
        <v>15</v>
      </c>
      <c r="AP17" s="51">
        <f>SUM(AD17,AE17,2.3*AF17,2.3*AG17,2.3*AH17,2.3*AI17,2*AJ17,2*AK17,AL17,0.4*AM17,0.2*AN17)</f>
        <v>18.100000000000001</v>
      </c>
      <c r="AQ17" s="47">
        <f>'Site 57 - Data'!$A17</f>
        <v>0.36458333333333348</v>
      </c>
      <c r="AR17" s="88">
        <f>SUM('Site 57 - Data'!AR17,'Site 57 - Data'!BF17,'Site 57 - Data'!BT17)</f>
        <v>32</v>
      </c>
      <c r="AS17" s="89">
        <f>SUM('Site 57 - Data'!AS17,'Site 57 - Data'!BG17,'Site 57 - Data'!BU17)</f>
        <v>1</v>
      </c>
      <c r="AT17" s="89">
        <f>SUM('Site 57 - Data'!AT17,'Site 57 - Data'!BH17,'Site 57 - Data'!BV17)</f>
        <v>1</v>
      </c>
      <c r="AU17" s="89">
        <f>SUM('Site 57 - Data'!AU17,'Site 57 - Data'!BI17,'Site 57 - Data'!BW17)</f>
        <v>0</v>
      </c>
      <c r="AV17" s="89">
        <f>SUM('Site 57 - Data'!AV17,'Site 57 - Data'!BJ17,'Site 57 - Data'!BX17)</f>
        <v>1</v>
      </c>
      <c r="AW17" s="89">
        <f>SUM('Site 57 - Data'!AW17,'Site 57 - Data'!BK17,'Site 57 - Data'!BY17)</f>
        <v>0</v>
      </c>
      <c r="AX17" s="89">
        <f>SUM('Site 57 - Data'!AX17,'Site 57 - Data'!BL17,'Site 57 - Data'!BZ17)</f>
        <v>1</v>
      </c>
      <c r="AY17" s="89">
        <f>SUM('Site 57 - Data'!AY17,'Site 57 - Data'!BM17,'Site 57 - Data'!CA17)</f>
        <v>0</v>
      </c>
      <c r="AZ17" s="89">
        <f>SUM('Site 57 - Data'!AZ17,'Site 57 - Data'!BN17,'Site 57 - Data'!CB17)</f>
        <v>4</v>
      </c>
      <c r="BA17" s="89">
        <f>SUM('Site 57 - Data'!BA17,'Site 57 - Data'!BO17,'Site 57 - Data'!CC17)</f>
        <v>1</v>
      </c>
      <c r="BB17" s="90">
        <f>SUM('Site 57 - Data'!BB17,'Site 57 - Data'!BP17,'Site 57 - Data'!CD17)</f>
        <v>4</v>
      </c>
      <c r="BC17" s="51">
        <f>SUM(AR17:BB17)</f>
        <v>45</v>
      </c>
      <c r="BD17" s="51">
        <f>SUM(AR17,AS17,2.3*AT17,2.3*AU17,2.3*AV17,2.3*AW17,2*AX17,2*AY17,AZ17,0.4*BA17,0.2*BB17)</f>
        <v>44.79999999999999</v>
      </c>
      <c r="BE17" s="47">
        <f>'Site 57 - Data'!$A17</f>
        <v>0.36458333333333348</v>
      </c>
      <c r="BF17" s="88">
        <f>SUM('Site 57 - Data'!P17,'Site 57 - Data'!BT17,'Site 57 - Data'!DX17)</f>
        <v>0</v>
      </c>
      <c r="BG17" s="89">
        <f>SUM('Site 57 - Data'!Q17,'Site 57 - Data'!BU17,'Site 57 - Data'!DY17)</f>
        <v>0</v>
      </c>
      <c r="BH17" s="89">
        <f>SUM('Site 57 - Data'!R17,'Site 57 - Data'!BV17,'Site 57 - Data'!DZ17)</f>
        <v>0</v>
      </c>
      <c r="BI17" s="89">
        <f>SUM('Site 57 - Data'!S17,'Site 57 - Data'!BW17,'Site 57 - Data'!EA17)</f>
        <v>0</v>
      </c>
      <c r="BJ17" s="89">
        <f>SUM('Site 57 - Data'!T17,'Site 57 - Data'!BX17,'Site 57 - Data'!EB17)</f>
        <v>0</v>
      </c>
      <c r="BK17" s="89">
        <f>SUM('Site 57 - Data'!U17,'Site 57 - Data'!BY17,'Site 57 - Data'!EC17)</f>
        <v>0</v>
      </c>
      <c r="BL17" s="89">
        <f>SUM('Site 57 - Data'!V17,'Site 57 - Data'!BZ17,'Site 57 - Data'!ED17)</f>
        <v>0</v>
      </c>
      <c r="BM17" s="89">
        <f>SUM('Site 57 - Data'!W17,'Site 57 - Data'!CA17,'Site 57 - Data'!EE17)</f>
        <v>0</v>
      </c>
      <c r="BN17" s="89">
        <f>SUM('Site 57 - Data'!X17,'Site 57 - Data'!CB17,'Site 57 - Data'!EF17)</f>
        <v>0</v>
      </c>
      <c r="BO17" s="89">
        <f>SUM('Site 57 - Data'!Y17,'Site 57 - Data'!CC17,'Site 57 - Data'!EG17)</f>
        <v>0</v>
      </c>
      <c r="BP17" s="90">
        <f>SUM('Site 57 - Data'!Z17,'Site 57 - Data'!CD17,'Site 57 - Data'!EH17)</f>
        <v>0</v>
      </c>
      <c r="BQ17" s="51">
        <f>SUM(BF17:BP17)</f>
        <v>0</v>
      </c>
      <c r="BR17" s="51">
        <f>SUM(BF17,BG17,2.3*BH17,2.3*BI17,2.3*BJ17,2.3*BK17,2*BL17,2*BM17,BN17,0.4*BO17,0.2*BP17)</f>
        <v>0</v>
      </c>
      <c r="BS17" s="47">
        <f>'Site 57 - Data'!$A17</f>
        <v>0.36458333333333348</v>
      </c>
      <c r="BT17" s="88">
        <f>SUM('Site 57 - Data'!CH17,'Site 57 - Data'!CV17,'Site 57 - Data'!DJ17)</f>
        <v>86</v>
      </c>
      <c r="BU17" s="89">
        <f>SUM('Site 57 - Data'!CI17,'Site 57 - Data'!CW17,'Site 57 - Data'!DK17)</f>
        <v>7</v>
      </c>
      <c r="BV17" s="89">
        <f>SUM('Site 57 - Data'!CJ17,'Site 57 - Data'!CX17,'Site 57 - Data'!DL17)</f>
        <v>1</v>
      </c>
      <c r="BW17" s="89">
        <f>SUM('Site 57 - Data'!CK17,'Site 57 - Data'!CY17,'Site 57 - Data'!DM17)</f>
        <v>1</v>
      </c>
      <c r="BX17" s="89">
        <f>SUM('Site 57 - Data'!CL17,'Site 57 - Data'!CZ17,'Site 57 - Data'!DN17)</f>
        <v>1</v>
      </c>
      <c r="BY17" s="89">
        <f>SUM('Site 57 - Data'!CM17,'Site 57 - Data'!DA17,'Site 57 - Data'!DO17)</f>
        <v>0</v>
      </c>
      <c r="BZ17" s="89">
        <f>SUM('Site 57 - Data'!CN17,'Site 57 - Data'!DB17,'Site 57 - Data'!DP17)</f>
        <v>0</v>
      </c>
      <c r="CA17" s="89">
        <f>SUM('Site 57 - Data'!CO17,'Site 57 - Data'!DC17,'Site 57 - Data'!DQ17)</f>
        <v>0</v>
      </c>
      <c r="CB17" s="89">
        <f>SUM('Site 57 - Data'!CP17,'Site 57 - Data'!DD17,'Site 57 - Data'!DR17)</f>
        <v>2</v>
      </c>
      <c r="CC17" s="89">
        <f>SUM('Site 57 - Data'!CQ17,'Site 57 - Data'!DE17,'Site 57 - Data'!DS17)</f>
        <v>2</v>
      </c>
      <c r="CD17" s="90">
        <f>SUM('Site 57 - Data'!CR17,'Site 57 - Data'!DF17,'Site 57 - Data'!DT17)</f>
        <v>16</v>
      </c>
      <c r="CE17" s="51">
        <f>SUM(BT17:CD17)</f>
        <v>116</v>
      </c>
      <c r="CF17" s="51">
        <f>SUM(BT17,BU17,2.3*BV17,2.3*BW17,2.3*BX17,2.3*BY17,2*BZ17,2*CA17,CB17,0.4*CC17,0.2*CD17)</f>
        <v>105.89999999999999</v>
      </c>
      <c r="CG17" s="47">
        <f>'Site 57 - Data'!$A17</f>
        <v>0.36458333333333348</v>
      </c>
      <c r="CH17" s="88">
        <f>SUM('Site 57 - Data'!B17,'Site 57 - Data'!BF17,'Site 57 - Data'!DJ17)</f>
        <v>33</v>
      </c>
      <c r="CI17" s="89">
        <f>SUM('Site 57 - Data'!C17,'Site 57 - Data'!BG17,'Site 57 - Data'!DK17)</f>
        <v>1</v>
      </c>
      <c r="CJ17" s="89">
        <f>SUM('Site 57 - Data'!D17,'Site 57 - Data'!BH17,'Site 57 - Data'!DL17)</f>
        <v>1</v>
      </c>
      <c r="CK17" s="89">
        <f>SUM('Site 57 - Data'!E17,'Site 57 - Data'!BI17,'Site 57 - Data'!DM17)</f>
        <v>0</v>
      </c>
      <c r="CL17" s="89">
        <f>SUM('Site 57 - Data'!F17,'Site 57 - Data'!BJ17,'Site 57 - Data'!DN17)</f>
        <v>1</v>
      </c>
      <c r="CM17" s="89">
        <f>SUM('Site 57 - Data'!G17,'Site 57 - Data'!BK17,'Site 57 - Data'!DO17)</f>
        <v>0</v>
      </c>
      <c r="CN17" s="89">
        <f>SUM('Site 57 - Data'!H17,'Site 57 - Data'!BL17,'Site 57 - Data'!DP17)</f>
        <v>1</v>
      </c>
      <c r="CO17" s="89">
        <f>SUM('Site 57 - Data'!I17,'Site 57 - Data'!BM17,'Site 57 - Data'!DQ17)</f>
        <v>0</v>
      </c>
      <c r="CP17" s="89">
        <f>SUM('Site 57 - Data'!J17,'Site 57 - Data'!BN17,'Site 57 - Data'!DR17)</f>
        <v>4</v>
      </c>
      <c r="CQ17" s="89">
        <f>SUM('Site 57 - Data'!K17,'Site 57 - Data'!BO17,'Site 57 - Data'!DS17)</f>
        <v>2</v>
      </c>
      <c r="CR17" s="90">
        <f>SUM('Site 57 - Data'!L17,'Site 57 - Data'!BP17,'Site 57 - Data'!DT17)</f>
        <v>2</v>
      </c>
      <c r="CS17" s="51">
        <f>SUM(CH17:CR17)</f>
        <v>45</v>
      </c>
      <c r="CT17" s="51">
        <f>SUM(CH17,CI17,2.3*CJ17,2.3*CK17,2.3*CL17,2.3*CM17,2*CN17,2*CO17,CP17,0.4*CQ17,0.2*CR17)</f>
        <v>45.79999999999999</v>
      </c>
      <c r="CU17" s="47">
        <f>'Site 57 - Data'!$A17</f>
        <v>0.36458333333333348</v>
      </c>
      <c r="CV17" s="88">
        <f>SUM('Site 57 - Data'!DX17,'Site 57 - Data'!EL17,'Site 57 - Data'!EZ17)</f>
        <v>0</v>
      </c>
      <c r="CW17" s="89">
        <f>SUM('Site 57 - Data'!DY17,'Site 57 - Data'!EM17,'Site 57 - Data'!FA17)</f>
        <v>0</v>
      </c>
      <c r="CX17" s="89">
        <f>SUM('Site 57 - Data'!DZ17,'Site 57 - Data'!EN17,'Site 57 - Data'!FB17)</f>
        <v>0</v>
      </c>
      <c r="CY17" s="89">
        <f>SUM('Site 57 - Data'!EA17,'Site 57 - Data'!EO17,'Site 57 - Data'!FC17)</f>
        <v>0</v>
      </c>
      <c r="CZ17" s="89">
        <f>SUM('Site 57 - Data'!EB17,'Site 57 - Data'!EP17,'Site 57 - Data'!FD17)</f>
        <v>0</v>
      </c>
      <c r="DA17" s="89">
        <f>SUM('Site 57 - Data'!EC17,'Site 57 - Data'!EQ17,'Site 57 - Data'!FE17)</f>
        <v>0</v>
      </c>
      <c r="DB17" s="89">
        <f>SUM('Site 57 - Data'!ED17,'Site 57 - Data'!ER17,'Site 57 - Data'!FF17)</f>
        <v>0</v>
      </c>
      <c r="DC17" s="89">
        <f>SUM('Site 57 - Data'!EE17,'Site 57 - Data'!ES17,'Site 57 - Data'!FG17)</f>
        <v>0</v>
      </c>
      <c r="DD17" s="89">
        <f>SUM('Site 57 - Data'!EF17,'Site 57 - Data'!ET17,'Site 57 - Data'!FH17)</f>
        <v>0</v>
      </c>
      <c r="DE17" s="89">
        <f>SUM('Site 57 - Data'!EG17,'Site 57 - Data'!EU17,'Site 57 - Data'!FI17)</f>
        <v>0</v>
      </c>
      <c r="DF17" s="90">
        <f>SUM('Site 57 - Data'!EH17,'Site 57 - Data'!EV17,'Site 57 - Data'!FJ17)</f>
        <v>0</v>
      </c>
      <c r="DG17" s="51">
        <f>SUM(CV17:DF17)</f>
        <v>0</v>
      </c>
      <c r="DH17" s="51">
        <f>SUM(CV17,CW17,2.3*CX17,2.3*CY17,2.3*CZ17,2.3*DA17,2*DB17,2*DC17,DD17,0.4*DE17,0.2*DF17)</f>
        <v>0</v>
      </c>
      <c r="DI17" s="91">
        <f>SUM(M17,AO17,BQ17,CS17)</f>
        <v>161</v>
      </c>
      <c r="DJ17" s="91">
        <f>SUM(DI17:DI21)</f>
        <v>576</v>
      </c>
      <c r="DK17" s="47">
        <f>'Site 57 - Data'!$A17</f>
        <v>0.36458333333333348</v>
      </c>
    </row>
    <row r="18" spans="1:115" s="61" customFormat="1" ht="12" customHeight="1">
      <c r="A18" s="52" t="s">
        <v>20</v>
      </c>
      <c r="B18" s="57">
        <f t="shared" ref="B18:N18" si="8">SUM(B14:B17)</f>
        <v>308</v>
      </c>
      <c r="C18" s="58">
        <f t="shared" si="8"/>
        <v>19</v>
      </c>
      <c r="D18" s="58">
        <f t="shared" si="8"/>
        <v>3</v>
      </c>
      <c r="E18" s="58">
        <f t="shared" si="8"/>
        <v>0</v>
      </c>
      <c r="F18" s="58">
        <f t="shared" si="8"/>
        <v>0</v>
      </c>
      <c r="G18" s="58">
        <f t="shared" si="8"/>
        <v>0</v>
      </c>
      <c r="H18" s="58">
        <f t="shared" si="8"/>
        <v>0</v>
      </c>
      <c r="I18" s="58">
        <f t="shared" si="8"/>
        <v>0</v>
      </c>
      <c r="J18" s="58">
        <f t="shared" si="8"/>
        <v>5</v>
      </c>
      <c r="K18" s="58">
        <f t="shared" si="8"/>
        <v>5</v>
      </c>
      <c r="L18" s="59">
        <f t="shared" si="8"/>
        <v>60</v>
      </c>
      <c r="M18" s="60">
        <f t="shared" si="8"/>
        <v>400</v>
      </c>
      <c r="N18" s="60">
        <f t="shared" si="8"/>
        <v>352.90000000000003</v>
      </c>
      <c r="O18" s="52" t="s">
        <v>20</v>
      </c>
      <c r="P18" s="57">
        <f t="shared" ref="P18:AB18" si="9">SUM(P14:P17)</f>
        <v>0</v>
      </c>
      <c r="Q18" s="58">
        <f t="shared" si="9"/>
        <v>0</v>
      </c>
      <c r="R18" s="58">
        <f t="shared" si="9"/>
        <v>0</v>
      </c>
      <c r="S18" s="58">
        <f t="shared" si="9"/>
        <v>0</v>
      </c>
      <c r="T18" s="58">
        <f t="shared" si="9"/>
        <v>0</v>
      </c>
      <c r="U18" s="58">
        <f t="shared" si="9"/>
        <v>0</v>
      </c>
      <c r="V18" s="58">
        <f t="shared" si="9"/>
        <v>0</v>
      </c>
      <c r="W18" s="58">
        <f t="shared" si="9"/>
        <v>0</v>
      </c>
      <c r="X18" s="58">
        <f t="shared" si="9"/>
        <v>0</v>
      </c>
      <c r="Y18" s="58">
        <f t="shared" si="9"/>
        <v>0</v>
      </c>
      <c r="Z18" s="59">
        <f t="shared" si="9"/>
        <v>0</v>
      </c>
      <c r="AA18" s="60">
        <f t="shared" si="9"/>
        <v>0</v>
      </c>
      <c r="AB18" s="60">
        <f t="shared" si="9"/>
        <v>0</v>
      </c>
      <c r="AC18" s="52" t="s">
        <v>20</v>
      </c>
      <c r="AD18" s="57">
        <f t="shared" ref="AD18:AP18" si="10">SUM(AD14:AD17)</f>
        <v>65</v>
      </c>
      <c r="AE18" s="58">
        <f t="shared" si="10"/>
        <v>9</v>
      </c>
      <c r="AF18" s="58">
        <f t="shared" si="10"/>
        <v>3</v>
      </c>
      <c r="AG18" s="58">
        <f t="shared" si="10"/>
        <v>4</v>
      </c>
      <c r="AH18" s="58">
        <f t="shared" si="10"/>
        <v>3</v>
      </c>
      <c r="AI18" s="58">
        <f t="shared" si="10"/>
        <v>0</v>
      </c>
      <c r="AJ18" s="58">
        <f t="shared" si="10"/>
        <v>0</v>
      </c>
      <c r="AK18" s="58">
        <f t="shared" si="10"/>
        <v>0</v>
      </c>
      <c r="AL18" s="58">
        <f t="shared" si="10"/>
        <v>2</v>
      </c>
      <c r="AM18" s="58">
        <f t="shared" si="10"/>
        <v>0</v>
      </c>
      <c r="AN18" s="59">
        <f t="shared" si="10"/>
        <v>8</v>
      </c>
      <c r="AO18" s="60">
        <f t="shared" si="10"/>
        <v>94</v>
      </c>
      <c r="AP18" s="60">
        <f t="shared" si="10"/>
        <v>100.6</v>
      </c>
      <c r="AQ18" s="52" t="s">
        <v>20</v>
      </c>
      <c r="AR18" s="57">
        <f t="shared" ref="AR18:BD18" si="11">SUM(AR14:AR17)</f>
        <v>133</v>
      </c>
      <c r="AS18" s="58">
        <f t="shared" si="11"/>
        <v>4</v>
      </c>
      <c r="AT18" s="58">
        <f t="shared" si="11"/>
        <v>5</v>
      </c>
      <c r="AU18" s="58">
        <f t="shared" si="11"/>
        <v>0</v>
      </c>
      <c r="AV18" s="58">
        <f t="shared" si="11"/>
        <v>2</v>
      </c>
      <c r="AW18" s="58">
        <f t="shared" si="11"/>
        <v>0</v>
      </c>
      <c r="AX18" s="58">
        <f t="shared" si="11"/>
        <v>2</v>
      </c>
      <c r="AY18" s="58">
        <f t="shared" si="11"/>
        <v>0</v>
      </c>
      <c r="AZ18" s="58">
        <f t="shared" si="11"/>
        <v>12</v>
      </c>
      <c r="BA18" s="58">
        <f t="shared" si="11"/>
        <v>1</v>
      </c>
      <c r="BB18" s="59">
        <f t="shared" si="11"/>
        <v>15</v>
      </c>
      <c r="BC18" s="60">
        <f t="shared" si="11"/>
        <v>174</v>
      </c>
      <c r="BD18" s="60">
        <f t="shared" si="11"/>
        <v>172.49999999999997</v>
      </c>
      <c r="BE18" s="52" t="s">
        <v>20</v>
      </c>
      <c r="BF18" s="57">
        <f t="shared" ref="BF18:BR18" si="12">SUM(BF14:BF17)</f>
        <v>0</v>
      </c>
      <c r="BG18" s="58">
        <f t="shared" si="12"/>
        <v>0</v>
      </c>
      <c r="BH18" s="58">
        <f t="shared" si="12"/>
        <v>0</v>
      </c>
      <c r="BI18" s="58">
        <f t="shared" si="12"/>
        <v>0</v>
      </c>
      <c r="BJ18" s="58">
        <f t="shared" si="12"/>
        <v>0</v>
      </c>
      <c r="BK18" s="58">
        <f t="shared" si="12"/>
        <v>0</v>
      </c>
      <c r="BL18" s="58">
        <f t="shared" si="12"/>
        <v>0</v>
      </c>
      <c r="BM18" s="58">
        <f t="shared" si="12"/>
        <v>0</v>
      </c>
      <c r="BN18" s="58">
        <f t="shared" si="12"/>
        <v>0</v>
      </c>
      <c r="BO18" s="58">
        <f t="shared" si="12"/>
        <v>0</v>
      </c>
      <c r="BP18" s="59">
        <f t="shared" si="12"/>
        <v>0</v>
      </c>
      <c r="BQ18" s="60">
        <f t="shared" si="12"/>
        <v>0</v>
      </c>
      <c r="BR18" s="60">
        <f t="shared" si="12"/>
        <v>0</v>
      </c>
      <c r="BS18" s="52" t="s">
        <v>20</v>
      </c>
      <c r="BT18" s="57">
        <f t="shared" ref="BT18:CF18" si="13">SUM(BT14:BT17)</f>
        <v>374</v>
      </c>
      <c r="BU18" s="58">
        <f t="shared" si="13"/>
        <v>28</v>
      </c>
      <c r="BV18" s="58">
        <f t="shared" si="13"/>
        <v>6</v>
      </c>
      <c r="BW18" s="58">
        <f t="shared" si="13"/>
        <v>4</v>
      </c>
      <c r="BX18" s="58">
        <f t="shared" si="13"/>
        <v>3</v>
      </c>
      <c r="BY18" s="58">
        <f t="shared" si="13"/>
        <v>0</v>
      </c>
      <c r="BZ18" s="58">
        <f t="shared" si="13"/>
        <v>0</v>
      </c>
      <c r="CA18" s="58">
        <f t="shared" si="13"/>
        <v>0</v>
      </c>
      <c r="CB18" s="58">
        <f t="shared" si="13"/>
        <v>7</v>
      </c>
      <c r="CC18" s="58">
        <f t="shared" si="13"/>
        <v>8</v>
      </c>
      <c r="CD18" s="59">
        <f t="shared" si="13"/>
        <v>65</v>
      </c>
      <c r="CE18" s="60">
        <f t="shared" si="13"/>
        <v>495</v>
      </c>
      <c r="CF18" s="60">
        <f t="shared" si="13"/>
        <v>455.09999999999997</v>
      </c>
      <c r="CG18" s="52" t="s">
        <v>20</v>
      </c>
      <c r="CH18" s="57">
        <f t="shared" ref="CH18:CT18" si="14">SUM(CH14:CH17)</f>
        <v>134</v>
      </c>
      <c r="CI18" s="58">
        <f t="shared" si="14"/>
        <v>4</v>
      </c>
      <c r="CJ18" s="58">
        <f t="shared" si="14"/>
        <v>5</v>
      </c>
      <c r="CK18" s="58">
        <f t="shared" si="14"/>
        <v>0</v>
      </c>
      <c r="CL18" s="58">
        <f t="shared" si="14"/>
        <v>2</v>
      </c>
      <c r="CM18" s="58">
        <f t="shared" si="14"/>
        <v>0</v>
      </c>
      <c r="CN18" s="58">
        <f t="shared" si="14"/>
        <v>2</v>
      </c>
      <c r="CO18" s="58">
        <f t="shared" si="14"/>
        <v>0</v>
      </c>
      <c r="CP18" s="58">
        <f t="shared" si="14"/>
        <v>12</v>
      </c>
      <c r="CQ18" s="58">
        <f t="shared" si="14"/>
        <v>4</v>
      </c>
      <c r="CR18" s="59">
        <f t="shared" si="14"/>
        <v>12</v>
      </c>
      <c r="CS18" s="60">
        <f t="shared" si="14"/>
        <v>175</v>
      </c>
      <c r="CT18" s="60">
        <f t="shared" si="14"/>
        <v>174.09999999999997</v>
      </c>
      <c r="CU18" s="52" t="s">
        <v>20</v>
      </c>
      <c r="CV18" s="57">
        <f t="shared" ref="CV18:DH18" si="15">SUM(CV14:CV17)</f>
        <v>0</v>
      </c>
      <c r="CW18" s="58">
        <f t="shared" si="15"/>
        <v>0</v>
      </c>
      <c r="CX18" s="58">
        <f t="shared" si="15"/>
        <v>0</v>
      </c>
      <c r="CY18" s="58">
        <f t="shared" si="15"/>
        <v>0</v>
      </c>
      <c r="CZ18" s="58">
        <f t="shared" si="15"/>
        <v>0</v>
      </c>
      <c r="DA18" s="58">
        <f t="shared" si="15"/>
        <v>0</v>
      </c>
      <c r="DB18" s="58">
        <f t="shared" si="15"/>
        <v>0</v>
      </c>
      <c r="DC18" s="58">
        <f t="shared" si="15"/>
        <v>0</v>
      </c>
      <c r="DD18" s="58">
        <f t="shared" si="15"/>
        <v>0</v>
      </c>
      <c r="DE18" s="58">
        <f t="shared" si="15"/>
        <v>0</v>
      </c>
      <c r="DF18" s="59">
        <f t="shared" si="15"/>
        <v>0</v>
      </c>
      <c r="DG18" s="60">
        <f t="shared" si="15"/>
        <v>0</v>
      </c>
      <c r="DH18" s="60">
        <f t="shared" si="15"/>
        <v>0</v>
      </c>
      <c r="DI18" s="92"/>
      <c r="DJ18" s="92"/>
      <c r="DK18" s="52"/>
    </row>
    <row r="19" spans="1:115" ht="13.5" customHeight="1">
      <c r="A19" s="27">
        <f>'Site 57 - Data'!$A19</f>
        <v>0.37500000000000017</v>
      </c>
      <c r="B19" s="80">
        <f>SUM('Site 57 - Data'!AR19,'Site 57 - Data'!CV19,'Site 57 - Data'!EZ19)</f>
        <v>67</v>
      </c>
      <c r="C19" s="81">
        <f>SUM('Site 57 - Data'!AS19,'Site 57 - Data'!CW19,'Site 57 - Data'!FA19)</f>
        <v>3</v>
      </c>
      <c r="D19" s="81">
        <f>SUM('Site 57 - Data'!AT19,'Site 57 - Data'!CX19,'Site 57 - Data'!FB19)</f>
        <v>1</v>
      </c>
      <c r="E19" s="81">
        <f>SUM('Site 57 - Data'!AU19,'Site 57 - Data'!CY19,'Site 57 - Data'!FC19)</f>
        <v>0</v>
      </c>
      <c r="F19" s="81">
        <f>SUM('Site 57 - Data'!AV19,'Site 57 - Data'!CZ19,'Site 57 - Data'!FD19)</f>
        <v>0</v>
      </c>
      <c r="G19" s="81">
        <f>SUM('Site 57 - Data'!AW19,'Site 57 - Data'!DA19,'Site 57 - Data'!FE19)</f>
        <v>0</v>
      </c>
      <c r="H19" s="81">
        <f>SUM('Site 57 - Data'!AX19,'Site 57 - Data'!DB19,'Site 57 - Data'!FF19)</f>
        <v>0</v>
      </c>
      <c r="I19" s="81">
        <f>SUM('Site 57 - Data'!AY19,'Site 57 - Data'!DC19,'Site 57 - Data'!FG19)</f>
        <v>0</v>
      </c>
      <c r="J19" s="81">
        <f>SUM('Site 57 - Data'!AZ19,'Site 57 - Data'!DD19,'Site 57 - Data'!FH19)</f>
        <v>2</v>
      </c>
      <c r="K19" s="81">
        <f>SUM('Site 57 - Data'!BA19,'Site 57 - Data'!DE19,'Site 57 - Data'!FI19)</f>
        <v>1</v>
      </c>
      <c r="L19" s="82">
        <f>SUM('Site 57 - Data'!BB19,'Site 57 - Data'!DF19,'Site 57 - Data'!FJ19)</f>
        <v>15</v>
      </c>
      <c r="M19" s="31">
        <f>SUM(B19:L19)</f>
        <v>89</v>
      </c>
      <c r="N19" s="31">
        <f>SUM(B19,C19,2.3*D19,2.3*E19,2.3*F19,2.3*G19,2*H19,2*I19,J19,0.4*K19,0.2*L19)</f>
        <v>77.7</v>
      </c>
      <c r="O19" s="27">
        <f>'Site 57 - Data'!$A19</f>
        <v>0.37500000000000017</v>
      </c>
      <c r="P19" s="80">
        <f>SUM('Site 57 - Data'!B19,'Site 57 - Data'!P19,'Site 57 - Data'!AD19)</f>
        <v>0</v>
      </c>
      <c r="Q19" s="81">
        <f>SUM('Site 57 - Data'!C19,'Site 57 - Data'!Q19,'Site 57 - Data'!AE19)</f>
        <v>0</v>
      </c>
      <c r="R19" s="81">
        <f>SUM('Site 57 - Data'!D19,'Site 57 - Data'!R19,'Site 57 - Data'!AF19)</f>
        <v>0</v>
      </c>
      <c r="S19" s="81">
        <f>SUM('Site 57 - Data'!E19,'Site 57 - Data'!S19,'Site 57 - Data'!AG19)</f>
        <v>0</v>
      </c>
      <c r="T19" s="81">
        <f>SUM('Site 57 - Data'!F19,'Site 57 - Data'!T19,'Site 57 - Data'!AH19)</f>
        <v>0</v>
      </c>
      <c r="U19" s="81">
        <f>SUM('Site 57 - Data'!G19,'Site 57 - Data'!U19,'Site 57 - Data'!AI19)</f>
        <v>0</v>
      </c>
      <c r="V19" s="81">
        <f>SUM('Site 57 - Data'!H19,'Site 57 - Data'!V19,'Site 57 - Data'!AJ19)</f>
        <v>0</v>
      </c>
      <c r="W19" s="81">
        <f>SUM('Site 57 - Data'!I19,'Site 57 - Data'!W19,'Site 57 - Data'!AK19)</f>
        <v>0</v>
      </c>
      <c r="X19" s="81">
        <f>SUM('Site 57 - Data'!J19,'Site 57 - Data'!X19,'Site 57 - Data'!AL19)</f>
        <v>0</v>
      </c>
      <c r="Y19" s="81">
        <f>SUM('Site 57 - Data'!K19,'Site 57 - Data'!Y19,'Site 57 - Data'!AM19)</f>
        <v>0</v>
      </c>
      <c r="Z19" s="82">
        <f>SUM('Site 57 - Data'!L19,'Site 57 - Data'!Z19,'Site 57 - Data'!AN19)</f>
        <v>0</v>
      </c>
      <c r="AA19" s="31">
        <f>SUM(P19:Z19)</f>
        <v>0</v>
      </c>
      <c r="AB19" s="31">
        <f>SUM(P19,Q19,2.3*R19,2.3*S19,2.3*T19,2.3*U19,2*V19,2*W19,X19,0.4*Y19,0.2*Z19)</f>
        <v>0</v>
      </c>
      <c r="AC19" s="27">
        <f>'Site 57 - Data'!$A19</f>
        <v>0.37500000000000017</v>
      </c>
      <c r="AD19" s="80">
        <f>SUM('Site 57 - Data'!AD19,'Site 57 - Data'!CH19,'Site 57 - Data'!EL19)</f>
        <v>8</v>
      </c>
      <c r="AE19" s="81">
        <f>SUM('Site 57 - Data'!AE19,'Site 57 - Data'!CI19,'Site 57 - Data'!EM19)</f>
        <v>2</v>
      </c>
      <c r="AF19" s="81">
        <f>SUM('Site 57 - Data'!AF19,'Site 57 - Data'!CJ19,'Site 57 - Data'!EN19)</f>
        <v>1</v>
      </c>
      <c r="AG19" s="81">
        <f>SUM('Site 57 - Data'!AG19,'Site 57 - Data'!CK19,'Site 57 - Data'!EO19)</f>
        <v>0</v>
      </c>
      <c r="AH19" s="81">
        <f>SUM('Site 57 - Data'!AH19,'Site 57 - Data'!CL19,'Site 57 - Data'!EP19)</f>
        <v>2</v>
      </c>
      <c r="AI19" s="81">
        <f>SUM('Site 57 - Data'!AI19,'Site 57 - Data'!CM19,'Site 57 - Data'!EQ19)</f>
        <v>1</v>
      </c>
      <c r="AJ19" s="81">
        <f>SUM('Site 57 - Data'!AJ19,'Site 57 - Data'!CN19,'Site 57 - Data'!ER19)</f>
        <v>1</v>
      </c>
      <c r="AK19" s="81">
        <f>SUM('Site 57 - Data'!AK19,'Site 57 - Data'!CO19,'Site 57 - Data'!ES19)</f>
        <v>0</v>
      </c>
      <c r="AL19" s="81">
        <f>SUM('Site 57 - Data'!AL19,'Site 57 - Data'!CP19,'Site 57 - Data'!ET19)</f>
        <v>2</v>
      </c>
      <c r="AM19" s="81">
        <f>SUM('Site 57 - Data'!AM19,'Site 57 - Data'!CQ19,'Site 57 - Data'!EU19)</f>
        <v>1</v>
      </c>
      <c r="AN19" s="82">
        <f>SUM('Site 57 - Data'!AN19,'Site 57 - Data'!CR19,'Site 57 - Data'!EV19)</f>
        <v>1</v>
      </c>
      <c r="AO19" s="31">
        <f>SUM(AD19:AN19)</f>
        <v>19</v>
      </c>
      <c r="AP19" s="31">
        <f>SUM(AD19,AE19,2.3*AF19,2.3*AG19,2.3*AH19,2.3*AI19,2*AJ19,2*AK19,AL19,0.4*AM19,0.2*AN19)</f>
        <v>23.799999999999997</v>
      </c>
      <c r="AQ19" s="27">
        <f>'Site 57 - Data'!$A19</f>
        <v>0.37500000000000017</v>
      </c>
      <c r="AR19" s="80">
        <f>SUM('Site 57 - Data'!AR19,'Site 57 - Data'!BF19,'Site 57 - Data'!BT19)</f>
        <v>27</v>
      </c>
      <c r="AS19" s="81">
        <f>SUM('Site 57 - Data'!AS19,'Site 57 - Data'!BG19,'Site 57 - Data'!BU19)</f>
        <v>1</v>
      </c>
      <c r="AT19" s="81">
        <f>SUM('Site 57 - Data'!AT19,'Site 57 - Data'!BH19,'Site 57 - Data'!BV19)</f>
        <v>1</v>
      </c>
      <c r="AU19" s="81">
        <f>SUM('Site 57 - Data'!AU19,'Site 57 - Data'!BI19,'Site 57 - Data'!BW19)</f>
        <v>0</v>
      </c>
      <c r="AV19" s="81">
        <f>SUM('Site 57 - Data'!AV19,'Site 57 - Data'!BJ19,'Site 57 - Data'!BX19)</f>
        <v>1</v>
      </c>
      <c r="AW19" s="81">
        <f>SUM('Site 57 - Data'!AW19,'Site 57 - Data'!BK19,'Site 57 - Data'!BY19)</f>
        <v>0</v>
      </c>
      <c r="AX19" s="81">
        <f>SUM('Site 57 - Data'!AX19,'Site 57 - Data'!BL19,'Site 57 - Data'!BZ19)</f>
        <v>0</v>
      </c>
      <c r="AY19" s="81">
        <f>SUM('Site 57 - Data'!AY19,'Site 57 - Data'!BM19,'Site 57 - Data'!CA19)</f>
        <v>0</v>
      </c>
      <c r="AZ19" s="81">
        <f>SUM('Site 57 - Data'!AZ19,'Site 57 - Data'!BN19,'Site 57 - Data'!CB19)</f>
        <v>3</v>
      </c>
      <c r="BA19" s="81">
        <f>SUM('Site 57 - Data'!BA19,'Site 57 - Data'!BO19,'Site 57 - Data'!CC19)</f>
        <v>0</v>
      </c>
      <c r="BB19" s="82">
        <f>SUM('Site 57 - Data'!BB19,'Site 57 - Data'!BP19,'Site 57 - Data'!CD19)</f>
        <v>3</v>
      </c>
      <c r="BC19" s="31">
        <f>SUM(AR19:BB19)</f>
        <v>36</v>
      </c>
      <c r="BD19" s="31">
        <f>SUM(AR19,AS19,2.3*AT19,2.3*AU19,2.3*AV19,2.3*AW19,2*AX19,2*AY19,AZ19,0.4*BA19,0.2*BB19)</f>
        <v>36.200000000000003</v>
      </c>
      <c r="BE19" s="27">
        <f>'Site 57 - Data'!$A19</f>
        <v>0.37500000000000017</v>
      </c>
      <c r="BF19" s="80">
        <f>SUM('Site 57 - Data'!P19,'Site 57 - Data'!BT19,'Site 57 - Data'!DX19)</f>
        <v>0</v>
      </c>
      <c r="BG19" s="81">
        <f>SUM('Site 57 - Data'!Q19,'Site 57 - Data'!BU19,'Site 57 - Data'!DY19)</f>
        <v>0</v>
      </c>
      <c r="BH19" s="81">
        <f>SUM('Site 57 - Data'!R19,'Site 57 - Data'!BV19,'Site 57 - Data'!DZ19)</f>
        <v>0</v>
      </c>
      <c r="BI19" s="81">
        <f>SUM('Site 57 - Data'!S19,'Site 57 - Data'!BW19,'Site 57 - Data'!EA19)</f>
        <v>0</v>
      </c>
      <c r="BJ19" s="81">
        <f>SUM('Site 57 - Data'!T19,'Site 57 - Data'!BX19,'Site 57 - Data'!EB19)</f>
        <v>0</v>
      </c>
      <c r="BK19" s="81">
        <f>SUM('Site 57 - Data'!U19,'Site 57 - Data'!BY19,'Site 57 - Data'!EC19)</f>
        <v>0</v>
      </c>
      <c r="BL19" s="81">
        <f>SUM('Site 57 - Data'!V19,'Site 57 - Data'!BZ19,'Site 57 - Data'!ED19)</f>
        <v>0</v>
      </c>
      <c r="BM19" s="81">
        <f>SUM('Site 57 - Data'!W19,'Site 57 - Data'!CA19,'Site 57 - Data'!EE19)</f>
        <v>0</v>
      </c>
      <c r="BN19" s="81">
        <f>SUM('Site 57 - Data'!X19,'Site 57 - Data'!CB19,'Site 57 - Data'!EF19)</f>
        <v>0</v>
      </c>
      <c r="BO19" s="81">
        <f>SUM('Site 57 - Data'!Y19,'Site 57 - Data'!CC19,'Site 57 - Data'!EG19)</f>
        <v>0</v>
      </c>
      <c r="BP19" s="82">
        <f>SUM('Site 57 - Data'!Z19,'Site 57 - Data'!CD19,'Site 57 - Data'!EH19)</f>
        <v>0</v>
      </c>
      <c r="BQ19" s="31">
        <f>SUM(BF19:BP19)</f>
        <v>0</v>
      </c>
      <c r="BR19" s="31">
        <f>SUM(BF19,BG19,2.3*BH19,2.3*BI19,2.3*BJ19,2.3*BK19,2*BL19,2*BM19,BN19,0.4*BO19,0.2*BP19)</f>
        <v>0</v>
      </c>
      <c r="BS19" s="27">
        <f>'Site 57 - Data'!$A19</f>
        <v>0.37500000000000017</v>
      </c>
      <c r="BT19" s="80">
        <f>SUM('Site 57 - Data'!CH19,'Site 57 - Data'!CV19,'Site 57 - Data'!DJ19)</f>
        <v>76</v>
      </c>
      <c r="BU19" s="81">
        <f>SUM('Site 57 - Data'!CI19,'Site 57 - Data'!CW19,'Site 57 - Data'!DK19)</f>
        <v>5</v>
      </c>
      <c r="BV19" s="81">
        <f>SUM('Site 57 - Data'!CJ19,'Site 57 - Data'!CX19,'Site 57 - Data'!DL19)</f>
        <v>2</v>
      </c>
      <c r="BW19" s="81">
        <f>SUM('Site 57 - Data'!CK19,'Site 57 - Data'!CY19,'Site 57 - Data'!DM19)</f>
        <v>0</v>
      </c>
      <c r="BX19" s="81">
        <f>SUM('Site 57 - Data'!CL19,'Site 57 - Data'!CZ19,'Site 57 - Data'!DN19)</f>
        <v>2</v>
      </c>
      <c r="BY19" s="81">
        <f>SUM('Site 57 - Data'!CM19,'Site 57 - Data'!DA19,'Site 57 - Data'!DO19)</f>
        <v>1</v>
      </c>
      <c r="BZ19" s="81">
        <f>SUM('Site 57 - Data'!CN19,'Site 57 - Data'!DB19,'Site 57 - Data'!DP19)</f>
        <v>1</v>
      </c>
      <c r="CA19" s="81">
        <f>SUM('Site 57 - Data'!CO19,'Site 57 - Data'!DC19,'Site 57 - Data'!DQ19)</f>
        <v>0</v>
      </c>
      <c r="CB19" s="81">
        <f>SUM('Site 57 - Data'!CP19,'Site 57 - Data'!DD19,'Site 57 - Data'!DR19)</f>
        <v>4</v>
      </c>
      <c r="CC19" s="81">
        <f>SUM('Site 57 - Data'!CQ19,'Site 57 - Data'!DE19,'Site 57 - Data'!DS19)</f>
        <v>3</v>
      </c>
      <c r="CD19" s="82">
        <f>SUM('Site 57 - Data'!CR19,'Site 57 - Data'!DF19,'Site 57 - Data'!DT19)</f>
        <v>14</v>
      </c>
      <c r="CE19" s="31">
        <f>SUM(BT19:CD19)</f>
        <v>108</v>
      </c>
      <c r="CF19" s="31">
        <f>SUM(BT19,BU19,2.3*BV19,2.3*BW19,2.3*BX19,2.3*BY19,2*BZ19,2*CA19,CB19,0.4*CC19,0.2*CD19)</f>
        <v>102.49999999999999</v>
      </c>
      <c r="CG19" s="27">
        <f>'Site 57 - Data'!$A19</f>
        <v>0.37500000000000017</v>
      </c>
      <c r="CH19" s="80">
        <f>SUM('Site 57 - Data'!B19,'Site 57 - Data'!BF19,'Site 57 - Data'!DJ19)</f>
        <v>28</v>
      </c>
      <c r="CI19" s="81">
        <f>SUM('Site 57 - Data'!C19,'Site 57 - Data'!BG19,'Site 57 - Data'!DK19)</f>
        <v>1</v>
      </c>
      <c r="CJ19" s="81">
        <f>SUM('Site 57 - Data'!D19,'Site 57 - Data'!BH19,'Site 57 - Data'!DL19)</f>
        <v>1</v>
      </c>
      <c r="CK19" s="81">
        <f>SUM('Site 57 - Data'!E19,'Site 57 - Data'!BI19,'Site 57 - Data'!DM19)</f>
        <v>0</v>
      </c>
      <c r="CL19" s="81">
        <f>SUM('Site 57 - Data'!F19,'Site 57 - Data'!BJ19,'Site 57 - Data'!DN19)</f>
        <v>1</v>
      </c>
      <c r="CM19" s="81">
        <f>SUM('Site 57 - Data'!G19,'Site 57 - Data'!BK19,'Site 57 - Data'!DO19)</f>
        <v>0</v>
      </c>
      <c r="CN19" s="81">
        <f>SUM('Site 57 - Data'!H19,'Site 57 - Data'!BL19,'Site 57 - Data'!DP19)</f>
        <v>0</v>
      </c>
      <c r="CO19" s="81">
        <f>SUM('Site 57 - Data'!I19,'Site 57 - Data'!BM19,'Site 57 - Data'!DQ19)</f>
        <v>0</v>
      </c>
      <c r="CP19" s="81">
        <f>SUM('Site 57 - Data'!J19,'Site 57 - Data'!BN19,'Site 57 - Data'!DR19)</f>
        <v>3</v>
      </c>
      <c r="CQ19" s="81">
        <f>SUM('Site 57 - Data'!K19,'Site 57 - Data'!BO19,'Site 57 - Data'!DS19)</f>
        <v>1</v>
      </c>
      <c r="CR19" s="82">
        <f>SUM('Site 57 - Data'!L19,'Site 57 - Data'!BP19,'Site 57 - Data'!DT19)</f>
        <v>1</v>
      </c>
      <c r="CS19" s="31">
        <f>SUM(CH19:CR19)</f>
        <v>36</v>
      </c>
      <c r="CT19" s="31">
        <f>SUM(CH19,CI19,2.3*CJ19,2.3*CK19,2.3*CL19,2.3*CM19,2*CN19,2*CO19,CP19,0.4*CQ19,0.2*CR19)</f>
        <v>37.200000000000003</v>
      </c>
      <c r="CU19" s="27">
        <f>'Site 57 - Data'!$A19</f>
        <v>0.37500000000000017</v>
      </c>
      <c r="CV19" s="80">
        <f>SUM('Site 57 - Data'!DX19,'Site 57 - Data'!EL19,'Site 57 - Data'!EZ19)</f>
        <v>0</v>
      </c>
      <c r="CW19" s="81">
        <f>SUM('Site 57 - Data'!DY19,'Site 57 - Data'!EM19,'Site 57 - Data'!FA19)</f>
        <v>0</v>
      </c>
      <c r="CX19" s="81">
        <f>SUM('Site 57 - Data'!DZ19,'Site 57 - Data'!EN19,'Site 57 - Data'!FB19)</f>
        <v>0</v>
      </c>
      <c r="CY19" s="81">
        <f>SUM('Site 57 - Data'!EA19,'Site 57 - Data'!EO19,'Site 57 - Data'!FC19)</f>
        <v>0</v>
      </c>
      <c r="CZ19" s="81">
        <f>SUM('Site 57 - Data'!EB19,'Site 57 - Data'!EP19,'Site 57 - Data'!FD19)</f>
        <v>0</v>
      </c>
      <c r="DA19" s="81">
        <f>SUM('Site 57 - Data'!EC19,'Site 57 - Data'!EQ19,'Site 57 - Data'!FE19)</f>
        <v>0</v>
      </c>
      <c r="DB19" s="81">
        <f>SUM('Site 57 - Data'!ED19,'Site 57 - Data'!ER19,'Site 57 - Data'!FF19)</f>
        <v>0</v>
      </c>
      <c r="DC19" s="81">
        <f>SUM('Site 57 - Data'!EE19,'Site 57 - Data'!ES19,'Site 57 - Data'!FG19)</f>
        <v>0</v>
      </c>
      <c r="DD19" s="81">
        <f>SUM('Site 57 - Data'!EF19,'Site 57 - Data'!ET19,'Site 57 - Data'!FH19)</f>
        <v>0</v>
      </c>
      <c r="DE19" s="81">
        <f>SUM('Site 57 - Data'!EG19,'Site 57 - Data'!EU19,'Site 57 - Data'!FI19)</f>
        <v>0</v>
      </c>
      <c r="DF19" s="82">
        <f>SUM('Site 57 - Data'!EH19,'Site 57 - Data'!EV19,'Site 57 - Data'!FJ19)</f>
        <v>0</v>
      </c>
      <c r="DG19" s="31">
        <f>SUM(CV19:DF19)</f>
        <v>0</v>
      </c>
      <c r="DH19" s="31">
        <f>SUM(CV19,CW19,2.3*CX19,2.3*CY19,2.3*CZ19,2.3*DA19,2*DB19,2*DC19,DD19,0.4*DE19,0.2*DF19)</f>
        <v>0</v>
      </c>
      <c r="DI19" s="83">
        <f>SUM(M19,AO19,BQ19,CS19)</f>
        <v>144</v>
      </c>
      <c r="DJ19" s="83">
        <f>SUM(DI19:DI22)</f>
        <v>541</v>
      </c>
      <c r="DK19" s="27">
        <f>'Site 57 - Data'!$A19</f>
        <v>0.37500000000000017</v>
      </c>
    </row>
    <row r="20" spans="1:115" ht="13.5" customHeight="1">
      <c r="A20" s="27">
        <f>'Site 57 - Data'!$A20</f>
        <v>0.38541666666666685</v>
      </c>
      <c r="B20" s="85">
        <f>SUM('Site 57 - Data'!AR20,'Site 57 - Data'!CV20,'Site 57 - Data'!EZ20)</f>
        <v>57</v>
      </c>
      <c r="C20" s="86">
        <f>SUM('Site 57 - Data'!AS20,'Site 57 - Data'!CW20,'Site 57 - Data'!FA20)</f>
        <v>12</v>
      </c>
      <c r="D20" s="86">
        <f>SUM('Site 57 - Data'!AT20,'Site 57 - Data'!CX20,'Site 57 - Data'!FB20)</f>
        <v>0</v>
      </c>
      <c r="E20" s="86">
        <f>SUM('Site 57 - Data'!AU20,'Site 57 - Data'!CY20,'Site 57 - Data'!FC20)</f>
        <v>0</v>
      </c>
      <c r="F20" s="86">
        <f>SUM('Site 57 - Data'!AV20,'Site 57 - Data'!CZ20,'Site 57 - Data'!FD20)</f>
        <v>0</v>
      </c>
      <c r="G20" s="86">
        <f>SUM('Site 57 - Data'!AW20,'Site 57 - Data'!DA20,'Site 57 - Data'!FE20)</f>
        <v>0</v>
      </c>
      <c r="H20" s="86">
        <f>SUM('Site 57 - Data'!AX20,'Site 57 - Data'!DB20,'Site 57 - Data'!FF20)</f>
        <v>0</v>
      </c>
      <c r="I20" s="86">
        <f>SUM('Site 57 - Data'!AY20,'Site 57 - Data'!DC20,'Site 57 - Data'!FG20)</f>
        <v>0</v>
      </c>
      <c r="J20" s="86">
        <f>SUM('Site 57 - Data'!AZ20,'Site 57 - Data'!DD20,'Site 57 - Data'!FH20)</f>
        <v>2</v>
      </c>
      <c r="K20" s="86">
        <f>SUM('Site 57 - Data'!BA20,'Site 57 - Data'!DE20,'Site 57 - Data'!FI20)</f>
        <v>1</v>
      </c>
      <c r="L20" s="87">
        <f>SUM('Site 57 - Data'!BB20,'Site 57 - Data'!DF20,'Site 57 - Data'!FJ20)</f>
        <v>12</v>
      </c>
      <c r="M20" s="41">
        <f>SUM(B20:L20)</f>
        <v>84</v>
      </c>
      <c r="N20" s="41">
        <f>SUM(B20,C20,2.3*D20,2.3*E20,2.3*F20,2.3*G20,2*H20,2*I20,J20,0.4*K20,0.2*L20)</f>
        <v>73.800000000000011</v>
      </c>
      <c r="O20" s="27">
        <f>'Site 57 - Data'!$A20</f>
        <v>0.38541666666666685</v>
      </c>
      <c r="P20" s="85">
        <f>SUM('Site 57 - Data'!B20,'Site 57 - Data'!P20,'Site 57 - Data'!AD20)</f>
        <v>0</v>
      </c>
      <c r="Q20" s="86">
        <f>SUM('Site 57 - Data'!C20,'Site 57 - Data'!Q20,'Site 57 - Data'!AE20)</f>
        <v>0</v>
      </c>
      <c r="R20" s="86">
        <f>SUM('Site 57 - Data'!D20,'Site 57 - Data'!R20,'Site 57 - Data'!AF20)</f>
        <v>0</v>
      </c>
      <c r="S20" s="86">
        <f>SUM('Site 57 - Data'!E20,'Site 57 - Data'!S20,'Site 57 - Data'!AG20)</f>
        <v>0</v>
      </c>
      <c r="T20" s="86">
        <f>SUM('Site 57 - Data'!F20,'Site 57 - Data'!T20,'Site 57 - Data'!AH20)</f>
        <v>0</v>
      </c>
      <c r="U20" s="86">
        <f>SUM('Site 57 - Data'!G20,'Site 57 - Data'!U20,'Site 57 - Data'!AI20)</f>
        <v>0</v>
      </c>
      <c r="V20" s="86">
        <f>SUM('Site 57 - Data'!H20,'Site 57 - Data'!V20,'Site 57 - Data'!AJ20)</f>
        <v>0</v>
      </c>
      <c r="W20" s="86">
        <f>SUM('Site 57 - Data'!I20,'Site 57 - Data'!W20,'Site 57 - Data'!AK20)</f>
        <v>0</v>
      </c>
      <c r="X20" s="86">
        <f>SUM('Site 57 - Data'!J20,'Site 57 - Data'!X20,'Site 57 - Data'!AL20)</f>
        <v>0</v>
      </c>
      <c r="Y20" s="86">
        <f>SUM('Site 57 - Data'!K20,'Site 57 - Data'!Y20,'Site 57 - Data'!AM20)</f>
        <v>0</v>
      </c>
      <c r="Z20" s="87">
        <f>SUM('Site 57 - Data'!L20,'Site 57 - Data'!Z20,'Site 57 - Data'!AN20)</f>
        <v>0</v>
      </c>
      <c r="AA20" s="41">
        <f>SUM(P20:Z20)</f>
        <v>0</v>
      </c>
      <c r="AB20" s="41">
        <f>SUM(P20,Q20,2.3*R20,2.3*S20,2.3*T20,2.3*U20,2*V20,2*W20,X20,0.4*Y20,0.2*Z20)</f>
        <v>0</v>
      </c>
      <c r="AC20" s="27">
        <f>'Site 57 - Data'!$A20</f>
        <v>0.38541666666666685</v>
      </c>
      <c r="AD20" s="85">
        <f>SUM('Site 57 - Data'!AD20,'Site 57 - Data'!CH20,'Site 57 - Data'!EL20)</f>
        <v>12</v>
      </c>
      <c r="AE20" s="86">
        <f>SUM('Site 57 - Data'!AE20,'Site 57 - Data'!CI20,'Site 57 - Data'!EM20)</f>
        <v>3</v>
      </c>
      <c r="AF20" s="86">
        <f>SUM('Site 57 - Data'!AF20,'Site 57 - Data'!CJ20,'Site 57 - Data'!EN20)</f>
        <v>1</v>
      </c>
      <c r="AG20" s="86">
        <f>SUM('Site 57 - Data'!AG20,'Site 57 - Data'!CK20,'Site 57 - Data'!EO20)</f>
        <v>1</v>
      </c>
      <c r="AH20" s="86">
        <f>SUM('Site 57 - Data'!AH20,'Site 57 - Data'!CL20,'Site 57 - Data'!EP20)</f>
        <v>0</v>
      </c>
      <c r="AI20" s="86">
        <f>SUM('Site 57 - Data'!AI20,'Site 57 - Data'!CM20,'Site 57 - Data'!EQ20)</f>
        <v>0</v>
      </c>
      <c r="AJ20" s="86">
        <f>SUM('Site 57 - Data'!AJ20,'Site 57 - Data'!CN20,'Site 57 - Data'!ER20)</f>
        <v>0</v>
      </c>
      <c r="AK20" s="86">
        <f>SUM('Site 57 - Data'!AK20,'Site 57 - Data'!CO20,'Site 57 - Data'!ES20)</f>
        <v>0</v>
      </c>
      <c r="AL20" s="86">
        <f>SUM('Site 57 - Data'!AL20,'Site 57 - Data'!CP20,'Site 57 - Data'!ET20)</f>
        <v>0</v>
      </c>
      <c r="AM20" s="86">
        <f>SUM('Site 57 - Data'!AM20,'Site 57 - Data'!CQ20,'Site 57 - Data'!EU20)</f>
        <v>1</v>
      </c>
      <c r="AN20" s="87">
        <f>SUM('Site 57 - Data'!AN20,'Site 57 - Data'!CR20,'Site 57 - Data'!EV20)</f>
        <v>0</v>
      </c>
      <c r="AO20" s="41">
        <f>SUM(AD20:AN20)</f>
        <v>18</v>
      </c>
      <c r="AP20" s="41">
        <f>SUM(AD20,AE20,2.3*AF20,2.3*AG20,2.3*AH20,2.3*AI20,2*AJ20,2*AK20,AL20,0.4*AM20,0.2*AN20)</f>
        <v>20</v>
      </c>
      <c r="AQ20" s="27">
        <f>'Site 57 - Data'!$A20</f>
        <v>0.38541666666666685</v>
      </c>
      <c r="AR20" s="85">
        <f>SUM('Site 57 - Data'!AR20,'Site 57 - Data'!BF20,'Site 57 - Data'!BT20)</f>
        <v>27</v>
      </c>
      <c r="AS20" s="86">
        <f>SUM('Site 57 - Data'!AS20,'Site 57 - Data'!BG20,'Site 57 - Data'!BU20)</f>
        <v>1</v>
      </c>
      <c r="AT20" s="86">
        <f>SUM('Site 57 - Data'!AT20,'Site 57 - Data'!BH20,'Site 57 - Data'!BV20)</f>
        <v>0</v>
      </c>
      <c r="AU20" s="86">
        <f>SUM('Site 57 - Data'!AU20,'Site 57 - Data'!BI20,'Site 57 - Data'!BW20)</f>
        <v>0</v>
      </c>
      <c r="AV20" s="86">
        <f>SUM('Site 57 - Data'!AV20,'Site 57 - Data'!BJ20,'Site 57 - Data'!BX20)</f>
        <v>0</v>
      </c>
      <c r="AW20" s="86">
        <f>SUM('Site 57 - Data'!AW20,'Site 57 - Data'!BK20,'Site 57 - Data'!BY20)</f>
        <v>1</v>
      </c>
      <c r="AX20" s="86">
        <f>SUM('Site 57 - Data'!AX20,'Site 57 - Data'!BL20,'Site 57 - Data'!BZ20)</f>
        <v>0</v>
      </c>
      <c r="AY20" s="86">
        <f>SUM('Site 57 - Data'!AY20,'Site 57 - Data'!BM20,'Site 57 - Data'!CA20)</f>
        <v>2</v>
      </c>
      <c r="AZ20" s="86">
        <f>SUM('Site 57 - Data'!AZ20,'Site 57 - Data'!BN20,'Site 57 - Data'!CB20)</f>
        <v>2</v>
      </c>
      <c r="BA20" s="86">
        <f>SUM('Site 57 - Data'!BA20,'Site 57 - Data'!BO20,'Site 57 - Data'!CC20)</f>
        <v>0</v>
      </c>
      <c r="BB20" s="87">
        <f>SUM('Site 57 - Data'!BB20,'Site 57 - Data'!BP20,'Site 57 - Data'!CD20)</f>
        <v>4</v>
      </c>
      <c r="BC20" s="41">
        <f>SUM(AR20:BB20)</f>
        <v>37</v>
      </c>
      <c r="BD20" s="41">
        <f>SUM(AR20,AS20,2.3*AT20,2.3*AU20,2.3*AV20,2.3*AW20,2*AX20,2*AY20,AZ20,0.4*BA20,0.2*BB20)</f>
        <v>37.099999999999994</v>
      </c>
      <c r="BE20" s="27">
        <f>'Site 57 - Data'!$A20</f>
        <v>0.38541666666666685</v>
      </c>
      <c r="BF20" s="85">
        <f>SUM('Site 57 - Data'!P20,'Site 57 - Data'!BT20,'Site 57 - Data'!DX20)</f>
        <v>0</v>
      </c>
      <c r="BG20" s="86">
        <f>SUM('Site 57 - Data'!Q20,'Site 57 - Data'!BU20,'Site 57 - Data'!DY20)</f>
        <v>0</v>
      </c>
      <c r="BH20" s="86">
        <f>SUM('Site 57 - Data'!R20,'Site 57 - Data'!BV20,'Site 57 - Data'!DZ20)</f>
        <v>0</v>
      </c>
      <c r="BI20" s="86">
        <f>SUM('Site 57 - Data'!S20,'Site 57 - Data'!BW20,'Site 57 - Data'!EA20)</f>
        <v>0</v>
      </c>
      <c r="BJ20" s="86">
        <f>SUM('Site 57 - Data'!T20,'Site 57 - Data'!BX20,'Site 57 - Data'!EB20)</f>
        <v>0</v>
      </c>
      <c r="BK20" s="86">
        <f>SUM('Site 57 - Data'!U20,'Site 57 - Data'!BY20,'Site 57 - Data'!EC20)</f>
        <v>0</v>
      </c>
      <c r="BL20" s="86">
        <f>SUM('Site 57 - Data'!V20,'Site 57 - Data'!BZ20,'Site 57 - Data'!ED20)</f>
        <v>0</v>
      </c>
      <c r="BM20" s="86">
        <f>SUM('Site 57 - Data'!W20,'Site 57 - Data'!CA20,'Site 57 - Data'!EE20)</f>
        <v>0</v>
      </c>
      <c r="BN20" s="86">
        <f>SUM('Site 57 - Data'!X20,'Site 57 - Data'!CB20,'Site 57 - Data'!EF20)</f>
        <v>0</v>
      </c>
      <c r="BO20" s="86">
        <f>SUM('Site 57 - Data'!Y20,'Site 57 - Data'!CC20,'Site 57 - Data'!EG20)</f>
        <v>0</v>
      </c>
      <c r="BP20" s="87">
        <f>SUM('Site 57 - Data'!Z20,'Site 57 - Data'!CD20,'Site 57 - Data'!EH20)</f>
        <v>0</v>
      </c>
      <c r="BQ20" s="41">
        <f>SUM(BF20:BP20)</f>
        <v>0</v>
      </c>
      <c r="BR20" s="41">
        <f>SUM(BF20,BG20,2.3*BH20,2.3*BI20,2.3*BJ20,2.3*BK20,2*BL20,2*BM20,BN20,0.4*BO20,0.2*BP20)</f>
        <v>0</v>
      </c>
      <c r="BS20" s="27">
        <f>'Site 57 - Data'!$A20</f>
        <v>0.38541666666666685</v>
      </c>
      <c r="BT20" s="85">
        <f>SUM('Site 57 - Data'!CH20,'Site 57 - Data'!CV20,'Site 57 - Data'!DJ20)</f>
        <v>70</v>
      </c>
      <c r="BU20" s="86">
        <f>SUM('Site 57 - Data'!CI20,'Site 57 - Data'!CW20,'Site 57 - Data'!DK20)</f>
        <v>15</v>
      </c>
      <c r="BV20" s="86">
        <f>SUM('Site 57 - Data'!CJ20,'Site 57 - Data'!CX20,'Site 57 - Data'!DL20)</f>
        <v>1</v>
      </c>
      <c r="BW20" s="86">
        <f>SUM('Site 57 - Data'!CK20,'Site 57 - Data'!CY20,'Site 57 - Data'!DM20)</f>
        <v>1</v>
      </c>
      <c r="BX20" s="86">
        <f>SUM('Site 57 - Data'!CL20,'Site 57 - Data'!CZ20,'Site 57 - Data'!DN20)</f>
        <v>0</v>
      </c>
      <c r="BY20" s="86">
        <f>SUM('Site 57 - Data'!CM20,'Site 57 - Data'!DA20,'Site 57 - Data'!DO20)</f>
        <v>0</v>
      </c>
      <c r="BZ20" s="86">
        <f>SUM('Site 57 - Data'!CN20,'Site 57 - Data'!DB20,'Site 57 - Data'!DP20)</f>
        <v>0</v>
      </c>
      <c r="CA20" s="86">
        <f>SUM('Site 57 - Data'!CO20,'Site 57 - Data'!DC20,'Site 57 - Data'!DQ20)</f>
        <v>0</v>
      </c>
      <c r="CB20" s="86">
        <f>SUM('Site 57 - Data'!CP20,'Site 57 - Data'!DD20,'Site 57 - Data'!DR20)</f>
        <v>2</v>
      </c>
      <c r="CC20" s="86">
        <f>SUM('Site 57 - Data'!CQ20,'Site 57 - Data'!DE20,'Site 57 - Data'!DS20)</f>
        <v>2</v>
      </c>
      <c r="CD20" s="87">
        <f>SUM('Site 57 - Data'!CR20,'Site 57 - Data'!DF20,'Site 57 - Data'!DT20)</f>
        <v>11</v>
      </c>
      <c r="CE20" s="41">
        <f>SUM(BT20:CD20)</f>
        <v>102</v>
      </c>
      <c r="CF20" s="41">
        <f>SUM(BT20,BU20,2.3*BV20,2.3*BW20,2.3*BX20,2.3*BY20,2*BZ20,2*CA20,CB20,0.4*CC20,0.2*CD20)</f>
        <v>94.6</v>
      </c>
      <c r="CG20" s="27">
        <f>'Site 57 - Data'!$A20</f>
        <v>0.38541666666666685</v>
      </c>
      <c r="CH20" s="85">
        <f>SUM('Site 57 - Data'!B20,'Site 57 - Data'!BF20,'Site 57 - Data'!DJ20)</f>
        <v>28</v>
      </c>
      <c r="CI20" s="86">
        <f>SUM('Site 57 - Data'!C20,'Site 57 - Data'!BG20,'Site 57 - Data'!DK20)</f>
        <v>1</v>
      </c>
      <c r="CJ20" s="86">
        <f>SUM('Site 57 - Data'!D20,'Site 57 - Data'!BH20,'Site 57 - Data'!DL20)</f>
        <v>0</v>
      </c>
      <c r="CK20" s="86">
        <f>SUM('Site 57 - Data'!E20,'Site 57 - Data'!BI20,'Site 57 - Data'!DM20)</f>
        <v>0</v>
      </c>
      <c r="CL20" s="86">
        <f>SUM('Site 57 - Data'!F20,'Site 57 - Data'!BJ20,'Site 57 - Data'!DN20)</f>
        <v>0</v>
      </c>
      <c r="CM20" s="86">
        <f>SUM('Site 57 - Data'!G20,'Site 57 - Data'!BK20,'Site 57 - Data'!DO20)</f>
        <v>1</v>
      </c>
      <c r="CN20" s="86">
        <f>SUM('Site 57 - Data'!H20,'Site 57 - Data'!BL20,'Site 57 - Data'!DP20)</f>
        <v>0</v>
      </c>
      <c r="CO20" s="86">
        <f>SUM('Site 57 - Data'!I20,'Site 57 - Data'!BM20,'Site 57 - Data'!DQ20)</f>
        <v>2</v>
      </c>
      <c r="CP20" s="86">
        <f>SUM('Site 57 - Data'!J20,'Site 57 - Data'!BN20,'Site 57 - Data'!DR20)</f>
        <v>2</v>
      </c>
      <c r="CQ20" s="86">
        <f>SUM('Site 57 - Data'!K20,'Site 57 - Data'!BO20,'Site 57 - Data'!DS20)</f>
        <v>0</v>
      </c>
      <c r="CR20" s="87">
        <f>SUM('Site 57 - Data'!L20,'Site 57 - Data'!BP20,'Site 57 - Data'!DT20)</f>
        <v>3</v>
      </c>
      <c r="CS20" s="41">
        <f>SUM(CH20:CR20)</f>
        <v>37</v>
      </c>
      <c r="CT20" s="41">
        <f>SUM(CH20,CI20,2.3*CJ20,2.3*CK20,2.3*CL20,2.3*CM20,2*CN20,2*CO20,CP20,0.4*CQ20,0.2*CR20)</f>
        <v>37.9</v>
      </c>
      <c r="CU20" s="27">
        <f>'Site 57 - Data'!$A20</f>
        <v>0.38541666666666685</v>
      </c>
      <c r="CV20" s="85">
        <f>SUM('Site 57 - Data'!DX20,'Site 57 - Data'!EL20,'Site 57 - Data'!EZ20)</f>
        <v>0</v>
      </c>
      <c r="CW20" s="86">
        <f>SUM('Site 57 - Data'!DY20,'Site 57 - Data'!EM20,'Site 57 - Data'!FA20)</f>
        <v>0</v>
      </c>
      <c r="CX20" s="86">
        <f>SUM('Site 57 - Data'!DZ20,'Site 57 - Data'!EN20,'Site 57 - Data'!FB20)</f>
        <v>0</v>
      </c>
      <c r="CY20" s="86">
        <f>SUM('Site 57 - Data'!EA20,'Site 57 - Data'!EO20,'Site 57 - Data'!FC20)</f>
        <v>0</v>
      </c>
      <c r="CZ20" s="86">
        <f>SUM('Site 57 - Data'!EB20,'Site 57 - Data'!EP20,'Site 57 - Data'!FD20)</f>
        <v>0</v>
      </c>
      <c r="DA20" s="86">
        <f>SUM('Site 57 - Data'!EC20,'Site 57 - Data'!EQ20,'Site 57 - Data'!FE20)</f>
        <v>0</v>
      </c>
      <c r="DB20" s="86">
        <f>SUM('Site 57 - Data'!ED20,'Site 57 - Data'!ER20,'Site 57 - Data'!FF20)</f>
        <v>0</v>
      </c>
      <c r="DC20" s="86">
        <f>SUM('Site 57 - Data'!EE20,'Site 57 - Data'!ES20,'Site 57 - Data'!FG20)</f>
        <v>0</v>
      </c>
      <c r="DD20" s="86">
        <f>SUM('Site 57 - Data'!EF20,'Site 57 - Data'!ET20,'Site 57 - Data'!FH20)</f>
        <v>0</v>
      </c>
      <c r="DE20" s="86">
        <f>SUM('Site 57 - Data'!EG20,'Site 57 - Data'!EU20,'Site 57 - Data'!FI20)</f>
        <v>0</v>
      </c>
      <c r="DF20" s="87">
        <f>SUM('Site 57 - Data'!EH20,'Site 57 - Data'!EV20,'Site 57 - Data'!FJ20)</f>
        <v>0</v>
      </c>
      <c r="DG20" s="41">
        <f>SUM(CV20:DF20)</f>
        <v>0</v>
      </c>
      <c r="DH20" s="41">
        <f>SUM(CV20,CW20,2.3*CX20,2.3*CY20,2.3*CZ20,2.3*DA20,2*DB20,2*DC20,DD20,0.4*DE20,0.2*DF20)</f>
        <v>0</v>
      </c>
      <c r="DI20" s="83">
        <f>SUM(M20,AO20,BQ20,CS20)</f>
        <v>139</v>
      </c>
      <c r="DJ20" s="83">
        <f>SUM(DI20:DI25)</f>
        <v>502</v>
      </c>
      <c r="DK20" s="27">
        <f>'Site 57 - Data'!$A20</f>
        <v>0.38541666666666685</v>
      </c>
    </row>
    <row r="21" spans="1:115" ht="13.5" customHeight="1">
      <c r="A21" s="27">
        <f>'Site 57 - Data'!$A21</f>
        <v>0.39583333333333354</v>
      </c>
      <c r="B21" s="85">
        <f>SUM('Site 57 - Data'!AR21,'Site 57 - Data'!CV21,'Site 57 - Data'!EZ21)</f>
        <v>70</v>
      </c>
      <c r="C21" s="86">
        <f>SUM('Site 57 - Data'!AS21,'Site 57 - Data'!CW21,'Site 57 - Data'!FA21)</f>
        <v>14</v>
      </c>
      <c r="D21" s="86">
        <f>SUM('Site 57 - Data'!AT21,'Site 57 - Data'!CX21,'Site 57 - Data'!FB21)</f>
        <v>0</v>
      </c>
      <c r="E21" s="86">
        <f>SUM('Site 57 - Data'!AU21,'Site 57 - Data'!CY21,'Site 57 - Data'!FC21)</f>
        <v>0</v>
      </c>
      <c r="F21" s="86">
        <f>SUM('Site 57 - Data'!AV21,'Site 57 - Data'!CZ21,'Site 57 - Data'!FD21)</f>
        <v>0</v>
      </c>
      <c r="G21" s="86">
        <f>SUM('Site 57 - Data'!AW21,'Site 57 - Data'!DA21,'Site 57 - Data'!FE21)</f>
        <v>0</v>
      </c>
      <c r="H21" s="86">
        <f>SUM('Site 57 - Data'!AX21,'Site 57 - Data'!DB21,'Site 57 - Data'!FF21)</f>
        <v>0</v>
      </c>
      <c r="I21" s="86">
        <f>SUM('Site 57 - Data'!AY21,'Site 57 - Data'!DC21,'Site 57 - Data'!FG21)</f>
        <v>0</v>
      </c>
      <c r="J21" s="86">
        <f>SUM('Site 57 - Data'!AZ21,'Site 57 - Data'!DD21,'Site 57 - Data'!FH21)</f>
        <v>4</v>
      </c>
      <c r="K21" s="86">
        <f>SUM('Site 57 - Data'!BA21,'Site 57 - Data'!DE21,'Site 57 - Data'!FI21)</f>
        <v>1</v>
      </c>
      <c r="L21" s="87">
        <f>SUM('Site 57 - Data'!BB21,'Site 57 - Data'!DF21,'Site 57 - Data'!FJ21)</f>
        <v>4</v>
      </c>
      <c r="M21" s="41">
        <f>SUM(B21:L21)</f>
        <v>93</v>
      </c>
      <c r="N21" s="41">
        <f>SUM(B21,C21,2.3*D21,2.3*E21,2.3*F21,2.3*G21,2*H21,2*I21,J21,0.4*K21,0.2*L21)</f>
        <v>89.2</v>
      </c>
      <c r="O21" s="27">
        <f>'Site 57 - Data'!$A21</f>
        <v>0.39583333333333354</v>
      </c>
      <c r="P21" s="85">
        <f>SUM('Site 57 - Data'!B21,'Site 57 - Data'!P21,'Site 57 - Data'!AD21)</f>
        <v>0</v>
      </c>
      <c r="Q21" s="86">
        <f>SUM('Site 57 - Data'!C21,'Site 57 - Data'!Q21,'Site 57 - Data'!AE21)</f>
        <v>0</v>
      </c>
      <c r="R21" s="86">
        <f>SUM('Site 57 - Data'!D21,'Site 57 - Data'!R21,'Site 57 - Data'!AF21)</f>
        <v>0</v>
      </c>
      <c r="S21" s="86">
        <f>SUM('Site 57 - Data'!E21,'Site 57 - Data'!S21,'Site 57 - Data'!AG21)</f>
        <v>0</v>
      </c>
      <c r="T21" s="86">
        <f>SUM('Site 57 - Data'!F21,'Site 57 - Data'!T21,'Site 57 - Data'!AH21)</f>
        <v>0</v>
      </c>
      <c r="U21" s="86">
        <f>SUM('Site 57 - Data'!G21,'Site 57 - Data'!U21,'Site 57 - Data'!AI21)</f>
        <v>0</v>
      </c>
      <c r="V21" s="86">
        <f>SUM('Site 57 - Data'!H21,'Site 57 - Data'!V21,'Site 57 - Data'!AJ21)</f>
        <v>0</v>
      </c>
      <c r="W21" s="86">
        <f>SUM('Site 57 - Data'!I21,'Site 57 - Data'!W21,'Site 57 - Data'!AK21)</f>
        <v>0</v>
      </c>
      <c r="X21" s="86">
        <f>SUM('Site 57 - Data'!J21,'Site 57 - Data'!X21,'Site 57 - Data'!AL21)</f>
        <v>0</v>
      </c>
      <c r="Y21" s="86">
        <f>SUM('Site 57 - Data'!K21,'Site 57 - Data'!Y21,'Site 57 - Data'!AM21)</f>
        <v>0</v>
      </c>
      <c r="Z21" s="87">
        <f>SUM('Site 57 - Data'!L21,'Site 57 - Data'!Z21,'Site 57 - Data'!AN21)</f>
        <v>0</v>
      </c>
      <c r="AA21" s="41">
        <f>SUM(P21:Z21)</f>
        <v>0</v>
      </c>
      <c r="AB21" s="41">
        <f>SUM(P21,Q21,2.3*R21,2.3*S21,2.3*T21,2.3*U21,2*V21,2*W21,X21,0.4*Y21,0.2*Z21)</f>
        <v>0</v>
      </c>
      <c r="AC21" s="27">
        <f>'Site 57 - Data'!$A21</f>
        <v>0.39583333333333354</v>
      </c>
      <c r="AD21" s="85">
        <f>SUM('Site 57 - Data'!AD21,'Site 57 - Data'!CH21,'Site 57 - Data'!EL21)</f>
        <v>13</v>
      </c>
      <c r="AE21" s="86">
        <f>SUM('Site 57 - Data'!AE21,'Site 57 - Data'!CI21,'Site 57 - Data'!EM21)</f>
        <v>1</v>
      </c>
      <c r="AF21" s="86">
        <f>SUM('Site 57 - Data'!AF21,'Site 57 - Data'!CJ21,'Site 57 - Data'!EN21)</f>
        <v>3</v>
      </c>
      <c r="AG21" s="86">
        <f>SUM('Site 57 - Data'!AG21,'Site 57 - Data'!CK21,'Site 57 - Data'!EO21)</f>
        <v>1</v>
      </c>
      <c r="AH21" s="86">
        <f>SUM('Site 57 - Data'!AH21,'Site 57 - Data'!CL21,'Site 57 - Data'!EP21)</f>
        <v>1</v>
      </c>
      <c r="AI21" s="86">
        <f>SUM('Site 57 - Data'!AI21,'Site 57 - Data'!CM21,'Site 57 - Data'!EQ21)</f>
        <v>0</v>
      </c>
      <c r="AJ21" s="86">
        <f>SUM('Site 57 - Data'!AJ21,'Site 57 - Data'!CN21,'Site 57 - Data'!ER21)</f>
        <v>0</v>
      </c>
      <c r="AK21" s="86">
        <f>SUM('Site 57 - Data'!AK21,'Site 57 - Data'!CO21,'Site 57 - Data'!ES21)</f>
        <v>0</v>
      </c>
      <c r="AL21" s="86">
        <f>SUM('Site 57 - Data'!AL21,'Site 57 - Data'!CP21,'Site 57 - Data'!ET21)</f>
        <v>0</v>
      </c>
      <c r="AM21" s="86">
        <f>SUM('Site 57 - Data'!AM21,'Site 57 - Data'!CQ21,'Site 57 - Data'!EU21)</f>
        <v>0</v>
      </c>
      <c r="AN21" s="87">
        <f>SUM('Site 57 - Data'!AN21,'Site 57 - Data'!CR21,'Site 57 - Data'!EV21)</f>
        <v>0</v>
      </c>
      <c r="AO21" s="41">
        <f>SUM(AD21:AN21)</f>
        <v>19</v>
      </c>
      <c r="AP21" s="41">
        <f>SUM(AD21,AE21,2.3*AF21,2.3*AG21,2.3*AH21,2.3*AI21,2*AJ21,2*AK21,AL21,0.4*AM21,0.2*AN21)</f>
        <v>25.5</v>
      </c>
      <c r="AQ21" s="27">
        <f>'Site 57 - Data'!$A21</f>
        <v>0.39583333333333354</v>
      </c>
      <c r="AR21" s="85">
        <f>SUM('Site 57 - Data'!AR21,'Site 57 - Data'!BF21,'Site 57 - Data'!BT21)</f>
        <v>16</v>
      </c>
      <c r="AS21" s="86">
        <f>SUM('Site 57 - Data'!AS21,'Site 57 - Data'!BG21,'Site 57 - Data'!BU21)</f>
        <v>1</v>
      </c>
      <c r="AT21" s="86">
        <f>SUM('Site 57 - Data'!AT21,'Site 57 - Data'!BH21,'Site 57 - Data'!BV21)</f>
        <v>0</v>
      </c>
      <c r="AU21" s="86">
        <f>SUM('Site 57 - Data'!AU21,'Site 57 - Data'!BI21,'Site 57 - Data'!BW21)</f>
        <v>0</v>
      </c>
      <c r="AV21" s="86">
        <f>SUM('Site 57 - Data'!AV21,'Site 57 - Data'!BJ21,'Site 57 - Data'!BX21)</f>
        <v>0</v>
      </c>
      <c r="AW21" s="86">
        <f>SUM('Site 57 - Data'!AW21,'Site 57 - Data'!BK21,'Site 57 - Data'!BY21)</f>
        <v>0</v>
      </c>
      <c r="AX21" s="86">
        <f>SUM('Site 57 - Data'!AX21,'Site 57 - Data'!BL21,'Site 57 - Data'!BZ21)</f>
        <v>1</v>
      </c>
      <c r="AY21" s="86">
        <f>SUM('Site 57 - Data'!AY21,'Site 57 - Data'!BM21,'Site 57 - Data'!CA21)</f>
        <v>0</v>
      </c>
      <c r="AZ21" s="86">
        <f>SUM('Site 57 - Data'!AZ21,'Site 57 - Data'!BN21,'Site 57 - Data'!CB21)</f>
        <v>1</v>
      </c>
      <c r="BA21" s="86">
        <f>SUM('Site 57 - Data'!BA21,'Site 57 - Data'!BO21,'Site 57 - Data'!CC21)</f>
        <v>0</v>
      </c>
      <c r="BB21" s="87">
        <f>SUM('Site 57 - Data'!BB21,'Site 57 - Data'!BP21,'Site 57 - Data'!CD21)</f>
        <v>1</v>
      </c>
      <c r="BC21" s="41">
        <f>SUM(AR21:BB21)</f>
        <v>20</v>
      </c>
      <c r="BD21" s="41">
        <f>SUM(AR21,AS21,2.3*AT21,2.3*AU21,2.3*AV21,2.3*AW21,2*AX21,2*AY21,AZ21,0.4*BA21,0.2*BB21)</f>
        <v>20.2</v>
      </c>
      <c r="BE21" s="27">
        <f>'Site 57 - Data'!$A21</f>
        <v>0.39583333333333354</v>
      </c>
      <c r="BF21" s="85">
        <f>SUM('Site 57 - Data'!P21,'Site 57 - Data'!BT21,'Site 57 - Data'!DX21)</f>
        <v>0</v>
      </c>
      <c r="BG21" s="86">
        <f>SUM('Site 57 - Data'!Q21,'Site 57 - Data'!BU21,'Site 57 - Data'!DY21)</f>
        <v>0</v>
      </c>
      <c r="BH21" s="86">
        <f>SUM('Site 57 - Data'!R21,'Site 57 - Data'!BV21,'Site 57 - Data'!DZ21)</f>
        <v>0</v>
      </c>
      <c r="BI21" s="86">
        <f>SUM('Site 57 - Data'!S21,'Site 57 - Data'!BW21,'Site 57 - Data'!EA21)</f>
        <v>0</v>
      </c>
      <c r="BJ21" s="86">
        <f>SUM('Site 57 - Data'!T21,'Site 57 - Data'!BX21,'Site 57 - Data'!EB21)</f>
        <v>0</v>
      </c>
      <c r="BK21" s="86">
        <f>SUM('Site 57 - Data'!U21,'Site 57 - Data'!BY21,'Site 57 - Data'!EC21)</f>
        <v>0</v>
      </c>
      <c r="BL21" s="86">
        <f>SUM('Site 57 - Data'!V21,'Site 57 - Data'!BZ21,'Site 57 - Data'!ED21)</f>
        <v>0</v>
      </c>
      <c r="BM21" s="86">
        <f>SUM('Site 57 - Data'!W21,'Site 57 - Data'!CA21,'Site 57 - Data'!EE21)</f>
        <v>0</v>
      </c>
      <c r="BN21" s="86">
        <f>SUM('Site 57 - Data'!X21,'Site 57 - Data'!CB21,'Site 57 - Data'!EF21)</f>
        <v>0</v>
      </c>
      <c r="BO21" s="86">
        <f>SUM('Site 57 - Data'!Y21,'Site 57 - Data'!CC21,'Site 57 - Data'!EG21)</f>
        <v>0</v>
      </c>
      <c r="BP21" s="87">
        <f>SUM('Site 57 - Data'!Z21,'Site 57 - Data'!CD21,'Site 57 - Data'!EH21)</f>
        <v>0</v>
      </c>
      <c r="BQ21" s="41">
        <f>SUM(BF21:BP21)</f>
        <v>0</v>
      </c>
      <c r="BR21" s="41">
        <f>SUM(BF21,BG21,2.3*BH21,2.3*BI21,2.3*BJ21,2.3*BK21,2*BL21,2*BM21,BN21,0.4*BO21,0.2*BP21)</f>
        <v>0</v>
      </c>
      <c r="BS21" s="27">
        <f>'Site 57 - Data'!$A21</f>
        <v>0.39583333333333354</v>
      </c>
      <c r="BT21" s="85">
        <f>SUM('Site 57 - Data'!CH21,'Site 57 - Data'!CV21,'Site 57 - Data'!DJ21)</f>
        <v>84</v>
      </c>
      <c r="BU21" s="86">
        <f>SUM('Site 57 - Data'!CI21,'Site 57 - Data'!CW21,'Site 57 - Data'!DK21)</f>
        <v>15</v>
      </c>
      <c r="BV21" s="86">
        <f>SUM('Site 57 - Data'!CJ21,'Site 57 - Data'!CX21,'Site 57 - Data'!DL21)</f>
        <v>3</v>
      </c>
      <c r="BW21" s="86">
        <f>SUM('Site 57 - Data'!CK21,'Site 57 - Data'!CY21,'Site 57 - Data'!DM21)</f>
        <v>1</v>
      </c>
      <c r="BX21" s="86">
        <f>SUM('Site 57 - Data'!CL21,'Site 57 - Data'!CZ21,'Site 57 - Data'!DN21)</f>
        <v>1</v>
      </c>
      <c r="BY21" s="86">
        <f>SUM('Site 57 - Data'!CM21,'Site 57 - Data'!DA21,'Site 57 - Data'!DO21)</f>
        <v>0</v>
      </c>
      <c r="BZ21" s="86">
        <f>SUM('Site 57 - Data'!CN21,'Site 57 - Data'!DB21,'Site 57 - Data'!DP21)</f>
        <v>0</v>
      </c>
      <c r="CA21" s="86">
        <f>SUM('Site 57 - Data'!CO21,'Site 57 - Data'!DC21,'Site 57 - Data'!DQ21)</f>
        <v>0</v>
      </c>
      <c r="CB21" s="86">
        <f>SUM('Site 57 - Data'!CP21,'Site 57 - Data'!DD21,'Site 57 - Data'!DR21)</f>
        <v>4</v>
      </c>
      <c r="CC21" s="86">
        <f>SUM('Site 57 - Data'!CQ21,'Site 57 - Data'!DE21,'Site 57 - Data'!DS21)</f>
        <v>1</v>
      </c>
      <c r="CD21" s="87">
        <f>SUM('Site 57 - Data'!CR21,'Site 57 - Data'!DF21,'Site 57 - Data'!DT21)</f>
        <v>3</v>
      </c>
      <c r="CE21" s="41">
        <f>SUM(BT21:CD21)</f>
        <v>112</v>
      </c>
      <c r="CF21" s="41">
        <f>SUM(BT21,BU21,2.3*BV21,2.3*BW21,2.3*BX21,2.3*BY21,2*BZ21,2*CA21,CB21,0.4*CC21,0.2*CD21)</f>
        <v>115.5</v>
      </c>
      <c r="CG21" s="27">
        <f>'Site 57 - Data'!$A21</f>
        <v>0.39583333333333354</v>
      </c>
      <c r="CH21" s="85">
        <f>SUM('Site 57 - Data'!B21,'Site 57 - Data'!BF21,'Site 57 - Data'!DJ21)</f>
        <v>17</v>
      </c>
      <c r="CI21" s="86">
        <f>SUM('Site 57 - Data'!C21,'Site 57 - Data'!BG21,'Site 57 - Data'!DK21)</f>
        <v>1</v>
      </c>
      <c r="CJ21" s="86">
        <f>SUM('Site 57 - Data'!D21,'Site 57 - Data'!BH21,'Site 57 - Data'!DL21)</f>
        <v>0</v>
      </c>
      <c r="CK21" s="86">
        <f>SUM('Site 57 - Data'!E21,'Site 57 - Data'!BI21,'Site 57 - Data'!DM21)</f>
        <v>0</v>
      </c>
      <c r="CL21" s="86">
        <f>SUM('Site 57 - Data'!F21,'Site 57 - Data'!BJ21,'Site 57 - Data'!DN21)</f>
        <v>0</v>
      </c>
      <c r="CM21" s="86">
        <f>SUM('Site 57 - Data'!G21,'Site 57 - Data'!BK21,'Site 57 - Data'!DO21)</f>
        <v>0</v>
      </c>
      <c r="CN21" s="86">
        <f>SUM('Site 57 - Data'!H21,'Site 57 - Data'!BL21,'Site 57 - Data'!DP21)</f>
        <v>1</v>
      </c>
      <c r="CO21" s="86">
        <f>SUM('Site 57 - Data'!I21,'Site 57 - Data'!BM21,'Site 57 - Data'!DQ21)</f>
        <v>0</v>
      </c>
      <c r="CP21" s="86">
        <f>SUM('Site 57 - Data'!J21,'Site 57 - Data'!BN21,'Site 57 - Data'!DR21)</f>
        <v>1</v>
      </c>
      <c r="CQ21" s="86">
        <f>SUM('Site 57 - Data'!K21,'Site 57 - Data'!BO21,'Site 57 - Data'!DS21)</f>
        <v>0</v>
      </c>
      <c r="CR21" s="87">
        <f>SUM('Site 57 - Data'!L21,'Site 57 - Data'!BP21,'Site 57 - Data'!DT21)</f>
        <v>0</v>
      </c>
      <c r="CS21" s="41">
        <f>SUM(CH21:CR21)</f>
        <v>20</v>
      </c>
      <c r="CT21" s="41">
        <f>SUM(CH21,CI21,2.3*CJ21,2.3*CK21,2.3*CL21,2.3*CM21,2*CN21,2*CO21,CP21,0.4*CQ21,0.2*CR21)</f>
        <v>21</v>
      </c>
      <c r="CU21" s="27">
        <f>'Site 57 - Data'!$A21</f>
        <v>0.39583333333333354</v>
      </c>
      <c r="CV21" s="85">
        <f>SUM('Site 57 - Data'!DX21,'Site 57 - Data'!EL21,'Site 57 - Data'!EZ21)</f>
        <v>0</v>
      </c>
      <c r="CW21" s="86">
        <f>SUM('Site 57 - Data'!DY21,'Site 57 - Data'!EM21,'Site 57 - Data'!FA21)</f>
        <v>0</v>
      </c>
      <c r="CX21" s="86">
        <f>SUM('Site 57 - Data'!DZ21,'Site 57 - Data'!EN21,'Site 57 - Data'!FB21)</f>
        <v>0</v>
      </c>
      <c r="CY21" s="86">
        <f>SUM('Site 57 - Data'!EA21,'Site 57 - Data'!EO21,'Site 57 - Data'!FC21)</f>
        <v>0</v>
      </c>
      <c r="CZ21" s="86">
        <f>SUM('Site 57 - Data'!EB21,'Site 57 - Data'!EP21,'Site 57 - Data'!FD21)</f>
        <v>0</v>
      </c>
      <c r="DA21" s="86">
        <f>SUM('Site 57 - Data'!EC21,'Site 57 - Data'!EQ21,'Site 57 - Data'!FE21)</f>
        <v>0</v>
      </c>
      <c r="DB21" s="86">
        <f>SUM('Site 57 - Data'!ED21,'Site 57 - Data'!ER21,'Site 57 - Data'!FF21)</f>
        <v>0</v>
      </c>
      <c r="DC21" s="86">
        <f>SUM('Site 57 - Data'!EE21,'Site 57 - Data'!ES21,'Site 57 - Data'!FG21)</f>
        <v>0</v>
      </c>
      <c r="DD21" s="86">
        <f>SUM('Site 57 - Data'!EF21,'Site 57 - Data'!ET21,'Site 57 - Data'!FH21)</f>
        <v>0</v>
      </c>
      <c r="DE21" s="86">
        <f>SUM('Site 57 - Data'!EG21,'Site 57 - Data'!EU21,'Site 57 - Data'!FI21)</f>
        <v>0</v>
      </c>
      <c r="DF21" s="87">
        <f>SUM('Site 57 - Data'!EH21,'Site 57 - Data'!EV21,'Site 57 - Data'!FJ21)</f>
        <v>0</v>
      </c>
      <c r="DG21" s="41">
        <f>SUM(CV21:DF21)</f>
        <v>0</v>
      </c>
      <c r="DH21" s="41">
        <f>SUM(CV21,CW21,2.3*CX21,2.3*CY21,2.3*CZ21,2.3*DA21,2*DB21,2*DC21,DD21,0.4*DE21,0.2*DF21)</f>
        <v>0</v>
      </c>
      <c r="DI21" s="83">
        <f>SUM(M21,AO21,BQ21,CS21)</f>
        <v>132</v>
      </c>
      <c r="DJ21" s="83">
        <f>SUM(DI21:DI26)</f>
        <v>461</v>
      </c>
      <c r="DK21" s="27">
        <f>'Site 57 - Data'!$A21</f>
        <v>0.39583333333333354</v>
      </c>
    </row>
    <row r="22" spans="1:115" ht="13.5" customHeight="1">
      <c r="A22" s="47">
        <f>'Site 57 - Data'!$A22</f>
        <v>0.40625000000000022</v>
      </c>
      <c r="B22" s="88">
        <f>SUM('Site 57 - Data'!AR22,'Site 57 - Data'!CV22,'Site 57 - Data'!EZ22)</f>
        <v>65</v>
      </c>
      <c r="C22" s="89">
        <f>SUM('Site 57 - Data'!AS22,'Site 57 - Data'!CW22,'Site 57 - Data'!FA22)</f>
        <v>6</v>
      </c>
      <c r="D22" s="89">
        <f>SUM('Site 57 - Data'!AT22,'Site 57 - Data'!CX22,'Site 57 - Data'!FB22)</f>
        <v>0</v>
      </c>
      <c r="E22" s="89">
        <f>SUM('Site 57 - Data'!AU22,'Site 57 - Data'!CY22,'Site 57 - Data'!FC22)</f>
        <v>0</v>
      </c>
      <c r="F22" s="89">
        <f>SUM('Site 57 - Data'!AV22,'Site 57 - Data'!CZ22,'Site 57 - Data'!FD22)</f>
        <v>0</v>
      </c>
      <c r="G22" s="89">
        <f>SUM('Site 57 - Data'!AW22,'Site 57 - Data'!DA22,'Site 57 - Data'!FE22)</f>
        <v>0</v>
      </c>
      <c r="H22" s="89">
        <f>SUM('Site 57 - Data'!AX22,'Site 57 - Data'!DB22,'Site 57 - Data'!FF22)</f>
        <v>0</v>
      </c>
      <c r="I22" s="89">
        <f>SUM('Site 57 - Data'!AY22,'Site 57 - Data'!DC22,'Site 57 - Data'!FG22)</f>
        <v>0</v>
      </c>
      <c r="J22" s="89">
        <f>SUM('Site 57 - Data'!AZ22,'Site 57 - Data'!DD22,'Site 57 - Data'!FH22)</f>
        <v>5</v>
      </c>
      <c r="K22" s="89">
        <f>SUM('Site 57 - Data'!BA22,'Site 57 - Data'!DE22,'Site 57 - Data'!FI22)</f>
        <v>0</v>
      </c>
      <c r="L22" s="90">
        <f>SUM('Site 57 - Data'!BB22,'Site 57 - Data'!DF22,'Site 57 - Data'!FJ22)</f>
        <v>5</v>
      </c>
      <c r="M22" s="51">
        <f>SUM(B22:L22)</f>
        <v>81</v>
      </c>
      <c r="N22" s="51">
        <f>SUM(B22,C22,2.3*D22,2.3*E22,2.3*F22,2.3*G22,2*H22,2*I22,J22,0.4*K22,0.2*L22)</f>
        <v>77</v>
      </c>
      <c r="O22" s="47">
        <f>'Site 57 - Data'!$A22</f>
        <v>0.40625000000000022</v>
      </c>
      <c r="P22" s="88">
        <f>SUM('Site 57 - Data'!B22,'Site 57 - Data'!P22,'Site 57 - Data'!AD22)</f>
        <v>0</v>
      </c>
      <c r="Q22" s="89">
        <f>SUM('Site 57 - Data'!C22,'Site 57 - Data'!Q22,'Site 57 - Data'!AE22)</f>
        <v>0</v>
      </c>
      <c r="R22" s="89">
        <f>SUM('Site 57 - Data'!D22,'Site 57 - Data'!R22,'Site 57 - Data'!AF22)</f>
        <v>0</v>
      </c>
      <c r="S22" s="89">
        <f>SUM('Site 57 - Data'!E22,'Site 57 - Data'!S22,'Site 57 - Data'!AG22)</f>
        <v>0</v>
      </c>
      <c r="T22" s="89">
        <f>SUM('Site 57 - Data'!F22,'Site 57 - Data'!T22,'Site 57 - Data'!AH22)</f>
        <v>0</v>
      </c>
      <c r="U22" s="89">
        <f>SUM('Site 57 - Data'!G22,'Site 57 - Data'!U22,'Site 57 - Data'!AI22)</f>
        <v>0</v>
      </c>
      <c r="V22" s="89">
        <f>SUM('Site 57 - Data'!H22,'Site 57 - Data'!V22,'Site 57 - Data'!AJ22)</f>
        <v>0</v>
      </c>
      <c r="W22" s="89">
        <f>SUM('Site 57 - Data'!I22,'Site 57 - Data'!W22,'Site 57 - Data'!AK22)</f>
        <v>0</v>
      </c>
      <c r="X22" s="89">
        <f>SUM('Site 57 - Data'!J22,'Site 57 - Data'!X22,'Site 57 - Data'!AL22)</f>
        <v>0</v>
      </c>
      <c r="Y22" s="89">
        <f>SUM('Site 57 - Data'!K22,'Site 57 - Data'!Y22,'Site 57 - Data'!AM22)</f>
        <v>0</v>
      </c>
      <c r="Z22" s="90">
        <f>SUM('Site 57 - Data'!L22,'Site 57 - Data'!Z22,'Site 57 - Data'!AN22)</f>
        <v>0</v>
      </c>
      <c r="AA22" s="51">
        <f>SUM(P22:Z22)</f>
        <v>0</v>
      </c>
      <c r="AB22" s="51">
        <f>SUM(P22,Q22,2.3*R22,2.3*S22,2.3*T22,2.3*U22,2*V22,2*W22,X22,0.4*Y22,0.2*Z22)</f>
        <v>0</v>
      </c>
      <c r="AC22" s="47">
        <f>'Site 57 - Data'!$A22</f>
        <v>0.40625000000000022</v>
      </c>
      <c r="AD22" s="88">
        <f>SUM('Site 57 - Data'!AD22,'Site 57 - Data'!CH22,'Site 57 - Data'!EL22)</f>
        <v>11</v>
      </c>
      <c r="AE22" s="89">
        <f>SUM('Site 57 - Data'!AE22,'Site 57 - Data'!CI22,'Site 57 - Data'!EM22)</f>
        <v>0</v>
      </c>
      <c r="AF22" s="89">
        <f>SUM('Site 57 - Data'!AF22,'Site 57 - Data'!CJ22,'Site 57 - Data'!EN22)</f>
        <v>4</v>
      </c>
      <c r="AG22" s="89">
        <f>SUM('Site 57 - Data'!AG22,'Site 57 - Data'!CK22,'Site 57 - Data'!EO22)</f>
        <v>0</v>
      </c>
      <c r="AH22" s="89">
        <f>SUM('Site 57 - Data'!AH22,'Site 57 - Data'!CL22,'Site 57 - Data'!EP22)</f>
        <v>0</v>
      </c>
      <c r="AI22" s="89">
        <f>SUM('Site 57 - Data'!AI22,'Site 57 - Data'!CM22,'Site 57 - Data'!EQ22)</f>
        <v>0</v>
      </c>
      <c r="AJ22" s="89">
        <f>SUM('Site 57 - Data'!AJ22,'Site 57 - Data'!CN22,'Site 57 - Data'!ER22)</f>
        <v>0</v>
      </c>
      <c r="AK22" s="89">
        <f>SUM('Site 57 - Data'!AK22,'Site 57 - Data'!CO22,'Site 57 - Data'!ES22)</f>
        <v>0</v>
      </c>
      <c r="AL22" s="89">
        <f>SUM('Site 57 - Data'!AL22,'Site 57 - Data'!CP22,'Site 57 - Data'!ET22)</f>
        <v>2</v>
      </c>
      <c r="AM22" s="89">
        <f>SUM('Site 57 - Data'!AM22,'Site 57 - Data'!CQ22,'Site 57 - Data'!EU22)</f>
        <v>0</v>
      </c>
      <c r="AN22" s="90">
        <f>SUM('Site 57 - Data'!AN22,'Site 57 - Data'!CR22,'Site 57 - Data'!EV22)</f>
        <v>0</v>
      </c>
      <c r="AO22" s="51">
        <f>SUM(AD22:AN22)</f>
        <v>17</v>
      </c>
      <c r="AP22" s="51">
        <f>SUM(AD22,AE22,2.3*AF22,2.3*AG22,2.3*AH22,2.3*AI22,2*AJ22,2*AK22,AL22,0.4*AM22,0.2*AN22)</f>
        <v>22.2</v>
      </c>
      <c r="AQ22" s="47">
        <f>'Site 57 - Data'!$A22</f>
        <v>0.40625000000000022</v>
      </c>
      <c r="AR22" s="88">
        <f>SUM('Site 57 - Data'!AR22,'Site 57 - Data'!BF22,'Site 57 - Data'!BT22)</f>
        <v>17</v>
      </c>
      <c r="AS22" s="89">
        <f>SUM('Site 57 - Data'!AS22,'Site 57 - Data'!BG22,'Site 57 - Data'!BU22)</f>
        <v>4</v>
      </c>
      <c r="AT22" s="89">
        <f>SUM('Site 57 - Data'!AT22,'Site 57 - Data'!BH22,'Site 57 - Data'!BV22)</f>
        <v>1</v>
      </c>
      <c r="AU22" s="89">
        <f>SUM('Site 57 - Data'!AU22,'Site 57 - Data'!BI22,'Site 57 - Data'!BW22)</f>
        <v>1</v>
      </c>
      <c r="AV22" s="89">
        <f>SUM('Site 57 - Data'!AV22,'Site 57 - Data'!BJ22,'Site 57 - Data'!BX22)</f>
        <v>1</v>
      </c>
      <c r="AW22" s="89">
        <f>SUM('Site 57 - Data'!AW22,'Site 57 - Data'!BK22,'Site 57 - Data'!BY22)</f>
        <v>0</v>
      </c>
      <c r="AX22" s="89">
        <f>SUM('Site 57 - Data'!AX22,'Site 57 - Data'!BL22,'Site 57 - Data'!BZ22)</f>
        <v>0</v>
      </c>
      <c r="AY22" s="89">
        <f>SUM('Site 57 - Data'!AY22,'Site 57 - Data'!BM22,'Site 57 - Data'!CA22)</f>
        <v>0</v>
      </c>
      <c r="AZ22" s="89">
        <f>SUM('Site 57 - Data'!AZ22,'Site 57 - Data'!BN22,'Site 57 - Data'!CB22)</f>
        <v>1</v>
      </c>
      <c r="BA22" s="89">
        <f>SUM('Site 57 - Data'!BA22,'Site 57 - Data'!BO22,'Site 57 - Data'!CC22)</f>
        <v>1</v>
      </c>
      <c r="BB22" s="90">
        <f>SUM('Site 57 - Data'!BB22,'Site 57 - Data'!BP22,'Site 57 - Data'!CD22)</f>
        <v>4</v>
      </c>
      <c r="BC22" s="51">
        <f>SUM(AR22:BB22)</f>
        <v>30</v>
      </c>
      <c r="BD22" s="51">
        <f>SUM(AR22,AS22,2.3*AT22,2.3*AU22,2.3*AV22,2.3*AW22,2*AX22,2*AY22,AZ22,0.4*BA22,0.2*BB22)</f>
        <v>30.1</v>
      </c>
      <c r="BE22" s="47">
        <f>'Site 57 - Data'!$A22</f>
        <v>0.40625000000000022</v>
      </c>
      <c r="BF22" s="88">
        <f>SUM('Site 57 - Data'!P22,'Site 57 - Data'!BT22,'Site 57 - Data'!DX22)</f>
        <v>0</v>
      </c>
      <c r="BG22" s="89">
        <f>SUM('Site 57 - Data'!Q22,'Site 57 - Data'!BU22,'Site 57 - Data'!DY22)</f>
        <v>0</v>
      </c>
      <c r="BH22" s="89">
        <f>SUM('Site 57 - Data'!R22,'Site 57 - Data'!BV22,'Site 57 - Data'!DZ22)</f>
        <v>0</v>
      </c>
      <c r="BI22" s="89">
        <f>SUM('Site 57 - Data'!S22,'Site 57 - Data'!BW22,'Site 57 - Data'!EA22)</f>
        <v>0</v>
      </c>
      <c r="BJ22" s="89">
        <f>SUM('Site 57 - Data'!T22,'Site 57 - Data'!BX22,'Site 57 - Data'!EB22)</f>
        <v>0</v>
      </c>
      <c r="BK22" s="89">
        <f>SUM('Site 57 - Data'!U22,'Site 57 - Data'!BY22,'Site 57 - Data'!EC22)</f>
        <v>0</v>
      </c>
      <c r="BL22" s="89">
        <f>SUM('Site 57 - Data'!V22,'Site 57 - Data'!BZ22,'Site 57 - Data'!ED22)</f>
        <v>0</v>
      </c>
      <c r="BM22" s="89">
        <f>SUM('Site 57 - Data'!W22,'Site 57 - Data'!CA22,'Site 57 - Data'!EE22)</f>
        <v>0</v>
      </c>
      <c r="BN22" s="89">
        <f>SUM('Site 57 - Data'!X22,'Site 57 - Data'!CB22,'Site 57 - Data'!EF22)</f>
        <v>0</v>
      </c>
      <c r="BO22" s="89">
        <f>SUM('Site 57 - Data'!Y22,'Site 57 - Data'!CC22,'Site 57 - Data'!EG22)</f>
        <v>0</v>
      </c>
      <c r="BP22" s="90">
        <f>SUM('Site 57 - Data'!Z22,'Site 57 - Data'!CD22,'Site 57 - Data'!EH22)</f>
        <v>0</v>
      </c>
      <c r="BQ22" s="51">
        <f>SUM(BF22:BP22)</f>
        <v>0</v>
      </c>
      <c r="BR22" s="51">
        <f>SUM(BF22,BG22,2.3*BH22,2.3*BI22,2.3*BJ22,2.3*BK22,2*BL22,2*BM22,BN22,0.4*BO22,0.2*BP22)</f>
        <v>0</v>
      </c>
      <c r="BS22" s="47">
        <f>'Site 57 - Data'!$A22</f>
        <v>0.40625000000000022</v>
      </c>
      <c r="BT22" s="88">
        <f>SUM('Site 57 - Data'!CH22,'Site 57 - Data'!CV22,'Site 57 - Data'!DJ22)</f>
        <v>75</v>
      </c>
      <c r="BU22" s="89">
        <f>SUM('Site 57 - Data'!CI22,'Site 57 - Data'!CW22,'Site 57 - Data'!DK22)</f>
        <v>6</v>
      </c>
      <c r="BV22" s="89">
        <f>SUM('Site 57 - Data'!CJ22,'Site 57 - Data'!CX22,'Site 57 - Data'!DL22)</f>
        <v>4</v>
      </c>
      <c r="BW22" s="89">
        <f>SUM('Site 57 - Data'!CK22,'Site 57 - Data'!CY22,'Site 57 - Data'!DM22)</f>
        <v>0</v>
      </c>
      <c r="BX22" s="89">
        <f>SUM('Site 57 - Data'!CL22,'Site 57 - Data'!CZ22,'Site 57 - Data'!DN22)</f>
        <v>0</v>
      </c>
      <c r="BY22" s="89">
        <f>SUM('Site 57 - Data'!CM22,'Site 57 - Data'!DA22,'Site 57 - Data'!DO22)</f>
        <v>0</v>
      </c>
      <c r="BZ22" s="89">
        <f>SUM('Site 57 - Data'!CN22,'Site 57 - Data'!DB22,'Site 57 - Data'!DP22)</f>
        <v>0</v>
      </c>
      <c r="CA22" s="89">
        <f>SUM('Site 57 - Data'!CO22,'Site 57 - Data'!DC22,'Site 57 - Data'!DQ22)</f>
        <v>0</v>
      </c>
      <c r="CB22" s="89">
        <f>SUM('Site 57 - Data'!CP22,'Site 57 - Data'!DD22,'Site 57 - Data'!DR22)</f>
        <v>7</v>
      </c>
      <c r="CC22" s="89">
        <f>SUM('Site 57 - Data'!CQ22,'Site 57 - Data'!DE22,'Site 57 - Data'!DS22)</f>
        <v>1</v>
      </c>
      <c r="CD22" s="90">
        <f>SUM('Site 57 - Data'!CR22,'Site 57 - Data'!DF22,'Site 57 - Data'!DT22)</f>
        <v>3</v>
      </c>
      <c r="CE22" s="51">
        <f>SUM(BT22:CD22)</f>
        <v>96</v>
      </c>
      <c r="CF22" s="51">
        <f>SUM(BT22,BU22,2.3*BV22,2.3*BW22,2.3*BX22,2.3*BY22,2*BZ22,2*CA22,CB22,0.4*CC22,0.2*CD22)</f>
        <v>98.2</v>
      </c>
      <c r="CG22" s="47">
        <f>'Site 57 - Data'!$A22</f>
        <v>0.40625000000000022</v>
      </c>
      <c r="CH22" s="88">
        <f>SUM('Site 57 - Data'!B22,'Site 57 - Data'!BF22,'Site 57 - Data'!DJ22)</f>
        <v>16</v>
      </c>
      <c r="CI22" s="89">
        <f>SUM('Site 57 - Data'!C22,'Site 57 - Data'!BG22,'Site 57 - Data'!DK22)</f>
        <v>4</v>
      </c>
      <c r="CJ22" s="89">
        <f>SUM('Site 57 - Data'!D22,'Site 57 - Data'!BH22,'Site 57 - Data'!DL22)</f>
        <v>1</v>
      </c>
      <c r="CK22" s="89">
        <f>SUM('Site 57 - Data'!E22,'Site 57 - Data'!BI22,'Site 57 - Data'!DM22)</f>
        <v>1</v>
      </c>
      <c r="CL22" s="89">
        <f>SUM('Site 57 - Data'!F22,'Site 57 - Data'!BJ22,'Site 57 - Data'!DN22)</f>
        <v>1</v>
      </c>
      <c r="CM22" s="89">
        <f>SUM('Site 57 - Data'!G22,'Site 57 - Data'!BK22,'Site 57 - Data'!DO22)</f>
        <v>0</v>
      </c>
      <c r="CN22" s="89">
        <f>SUM('Site 57 - Data'!H22,'Site 57 - Data'!BL22,'Site 57 - Data'!DP22)</f>
        <v>0</v>
      </c>
      <c r="CO22" s="89">
        <f>SUM('Site 57 - Data'!I22,'Site 57 - Data'!BM22,'Site 57 - Data'!DQ22)</f>
        <v>0</v>
      </c>
      <c r="CP22" s="89">
        <f>SUM('Site 57 - Data'!J22,'Site 57 - Data'!BN22,'Site 57 - Data'!DR22)</f>
        <v>1</v>
      </c>
      <c r="CQ22" s="89">
        <f>SUM('Site 57 - Data'!K22,'Site 57 - Data'!BO22,'Site 57 - Data'!DS22)</f>
        <v>2</v>
      </c>
      <c r="CR22" s="90">
        <f>SUM('Site 57 - Data'!L22,'Site 57 - Data'!BP22,'Site 57 - Data'!DT22)</f>
        <v>2</v>
      </c>
      <c r="CS22" s="51">
        <f>SUM(CH22:CR22)</f>
        <v>28</v>
      </c>
      <c r="CT22" s="51">
        <f>SUM(CH22,CI22,2.3*CJ22,2.3*CK22,2.3*CL22,2.3*CM22,2*CN22,2*CO22,CP22,0.4*CQ22,0.2*CR22)</f>
        <v>29.1</v>
      </c>
      <c r="CU22" s="47">
        <f>'Site 57 - Data'!$A22</f>
        <v>0.40625000000000022</v>
      </c>
      <c r="CV22" s="88">
        <f>SUM('Site 57 - Data'!DX22,'Site 57 - Data'!EL22,'Site 57 - Data'!EZ22)</f>
        <v>0</v>
      </c>
      <c r="CW22" s="89">
        <f>SUM('Site 57 - Data'!DY22,'Site 57 - Data'!EM22,'Site 57 - Data'!FA22)</f>
        <v>0</v>
      </c>
      <c r="CX22" s="89">
        <f>SUM('Site 57 - Data'!DZ22,'Site 57 - Data'!EN22,'Site 57 - Data'!FB22)</f>
        <v>0</v>
      </c>
      <c r="CY22" s="89">
        <f>SUM('Site 57 - Data'!EA22,'Site 57 - Data'!EO22,'Site 57 - Data'!FC22)</f>
        <v>0</v>
      </c>
      <c r="CZ22" s="89">
        <f>SUM('Site 57 - Data'!EB22,'Site 57 - Data'!EP22,'Site 57 - Data'!FD22)</f>
        <v>0</v>
      </c>
      <c r="DA22" s="89">
        <f>SUM('Site 57 - Data'!EC22,'Site 57 - Data'!EQ22,'Site 57 - Data'!FE22)</f>
        <v>0</v>
      </c>
      <c r="DB22" s="89">
        <f>SUM('Site 57 - Data'!ED22,'Site 57 - Data'!ER22,'Site 57 - Data'!FF22)</f>
        <v>0</v>
      </c>
      <c r="DC22" s="89">
        <f>SUM('Site 57 - Data'!EE22,'Site 57 - Data'!ES22,'Site 57 - Data'!FG22)</f>
        <v>0</v>
      </c>
      <c r="DD22" s="89">
        <f>SUM('Site 57 - Data'!EF22,'Site 57 - Data'!ET22,'Site 57 - Data'!FH22)</f>
        <v>0</v>
      </c>
      <c r="DE22" s="89">
        <f>SUM('Site 57 - Data'!EG22,'Site 57 - Data'!EU22,'Site 57 - Data'!FI22)</f>
        <v>0</v>
      </c>
      <c r="DF22" s="90">
        <f>SUM('Site 57 - Data'!EH22,'Site 57 - Data'!EV22,'Site 57 - Data'!FJ22)</f>
        <v>0</v>
      </c>
      <c r="DG22" s="51">
        <f>SUM(CV22:DF22)</f>
        <v>0</v>
      </c>
      <c r="DH22" s="51">
        <f>SUM(CV22,CW22,2.3*CX22,2.3*CY22,2.3*CZ22,2.3*DA22,2*DB22,2*DC22,DD22,0.4*DE22,0.2*DF22)</f>
        <v>0</v>
      </c>
      <c r="DI22" s="91">
        <f>SUM(M22,AO22,BQ22,CS22)</f>
        <v>126</v>
      </c>
      <c r="DJ22" s="91">
        <f>SUM(DI22:DI27)</f>
        <v>449</v>
      </c>
      <c r="DK22" s="47">
        <f>'Site 57 - Data'!$A22</f>
        <v>0.40625000000000022</v>
      </c>
    </row>
    <row r="23" spans="1:115" s="61" customFormat="1" ht="12" customHeight="1">
      <c r="A23" s="52" t="s">
        <v>20</v>
      </c>
      <c r="B23" s="57">
        <f t="shared" ref="B23:N23" si="16">SUM(B19:B22)</f>
        <v>259</v>
      </c>
      <c r="C23" s="58">
        <f t="shared" si="16"/>
        <v>35</v>
      </c>
      <c r="D23" s="58">
        <f t="shared" si="16"/>
        <v>1</v>
      </c>
      <c r="E23" s="58">
        <f t="shared" si="16"/>
        <v>0</v>
      </c>
      <c r="F23" s="58">
        <f t="shared" si="16"/>
        <v>0</v>
      </c>
      <c r="G23" s="58">
        <f t="shared" si="16"/>
        <v>0</v>
      </c>
      <c r="H23" s="58">
        <f t="shared" si="16"/>
        <v>0</v>
      </c>
      <c r="I23" s="58">
        <f t="shared" si="16"/>
        <v>0</v>
      </c>
      <c r="J23" s="58">
        <f t="shared" si="16"/>
        <v>13</v>
      </c>
      <c r="K23" s="58">
        <f t="shared" si="16"/>
        <v>3</v>
      </c>
      <c r="L23" s="59">
        <f t="shared" si="16"/>
        <v>36</v>
      </c>
      <c r="M23" s="60">
        <f t="shared" si="16"/>
        <v>347</v>
      </c>
      <c r="N23" s="60">
        <f t="shared" si="16"/>
        <v>317.7</v>
      </c>
      <c r="O23" s="52" t="s">
        <v>20</v>
      </c>
      <c r="P23" s="57">
        <f t="shared" ref="P23:AB23" si="17">SUM(P19:P22)</f>
        <v>0</v>
      </c>
      <c r="Q23" s="58">
        <f t="shared" si="17"/>
        <v>0</v>
      </c>
      <c r="R23" s="58">
        <f t="shared" si="17"/>
        <v>0</v>
      </c>
      <c r="S23" s="58">
        <f t="shared" si="17"/>
        <v>0</v>
      </c>
      <c r="T23" s="58">
        <f t="shared" si="17"/>
        <v>0</v>
      </c>
      <c r="U23" s="58">
        <f t="shared" si="17"/>
        <v>0</v>
      </c>
      <c r="V23" s="58">
        <f t="shared" si="17"/>
        <v>0</v>
      </c>
      <c r="W23" s="58">
        <f t="shared" si="17"/>
        <v>0</v>
      </c>
      <c r="X23" s="58">
        <f t="shared" si="17"/>
        <v>0</v>
      </c>
      <c r="Y23" s="58">
        <f t="shared" si="17"/>
        <v>0</v>
      </c>
      <c r="Z23" s="59">
        <f t="shared" si="17"/>
        <v>0</v>
      </c>
      <c r="AA23" s="60">
        <f t="shared" si="17"/>
        <v>0</v>
      </c>
      <c r="AB23" s="60">
        <f t="shared" si="17"/>
        <v>0</v>
      </c>
      <c r="AC23" s="52" t="s">
        <v>20</v>
      </c>
      <c r="AD23" s="57">
        <f t="shared" ref="AD23:AP23" si="18">SUM(AD19:AD22)</f>
        <v>44</v>
      </c>
      <c r="AE23" s="58">
        <f t="shared" si="18"/>
        <v>6</v>
      </c>
      <c r="AF23" s="58">
        <f t="shared" si="18"/>
        <v>9</v>
      </c>
      <c r="AG23" s="58">
        <f t="shared" si="18"/>
        <v>2</v>
      </c>
      <c r="AH23" s="58">
        <f t="shared" si="18"/>
        <v>3</v>
      </c>
      <c r="AI23" s="58">
        <f t="shared" si="18"/>
        <v>1</v>
      </c>
      <c r="AJ23" s="58">
        <f t="shared" si="18"/>
        <v>1</v>
      </c>
      <c r="AK23" s="58">
        <f t="shared" si="18"/>
        <v>0</v>
      </c>
      <c r="AL23" s="58">
        <f t="shared" si="18"/>
        <v>4</v>
      </c>
      <c r="AM23" s="58">
        <f t="shared" si="18"/>
        <v>2</v>
      </c>
      <c r="AN23" s="59">
        <f t="shared" si="18"/>
        <v>1</v>
      </c>
      <c r="AO23" s="60">
        <f t="shared" si="18"/>
        <v>73</v>
      </c>
      <c r="AP23" s="60">
        <f t="shared" si="18"/>
        <v>91.5</v>
      </c>
      <c r="AQ23" s="52" t="s">
        <v>20</v>
      </c>
      <c r="AR23" s="57">
        <f t="shared" ref="AR23:BD23" si="19">SUM(AR19:AR22)</f>
        <v>87</v>
      </c>
      <c r="AS23" s="58">
        <f t="shared" si="19"/>
        <v>7</v>
      </c>
      <c r="AT23" s="58">
        <f t="shared" si="19"/>
        <v>2</v>
      </c>
      <c r="AU23" s="58">
        <f t="shared" si="19"/>
        <v>1</v>
      </c>
      <c r="AV23" s="58">
        <f t="shared" si="19"/>
        <v>2</v>
      </c>
      <c r="AW23" s="58">
        <f t="shared" si="19"/>
        <v>1</v>
      </c>
      <c r="AX23" s="58">
        <f t="shared" si="19"/>
        <v>1</v>
      </c>
      <c r="AY23" s="58">
        <f t="shared" si="19"/>
        <v>2</v>
      </c>
      <c r="AZ23" s="58">
        <f t="shared" si="19"/>
        <v>7</v>
      </c>
      <c r="BA23" s="58">
        <f t="shared" si="19"/>
        <v>1</v>
      </c>
      <c r="BB23" s="59">
        <f t="shared" si="19"/>
        <v>12</v>
      </c>
      <c r="BC23" s="60">
        <f t="shared" si="19"/>
        <v>123</v>
      </c>
      <c r="BD23" s="60">
        <f t="shared" si="19"/>
        <v>123.6</v>
      </c>
      <c r="BE23" s="52" t="s">
        <v>20</v>
      </c>
      <c r="BF23" s="57">
        <f t="shared" ref="BF23:BR23" si="20">SUM(BF19:BF22)</f>
        <v>0</v>
      </c>
      <c r="BG23" s="58">
        <f t="shared" si="20"/>
        <v>0</v>
      </c>
      <c r="BH23" s="58">
        <f t="shared" si="20"/>
        <v>0</v>
      </c>
      <c r="BI23" s="58">
        <f t="shared" si="20"/>
        <v>0</v>
      </c>
      <c r="BJ23" s="58">
        <f t="shared" si="20"/>
        <v>0</v>
      </c>
      <c r="BK23" s="58">
        <f t="shared" si="20"/>
        <v>0</v>
      </c>
      <c r="BL23" s="58">
        <f t="shared" si="20"/>
        <v>0</v>
      </c>
      <c r="BM23" s="58">
        <f t="shared" si="20"/>
        <v>0</v>
      </c>
      <c r="BN23" s="58">
        <f t="shared" si="20"/>
        <v>0</v>
      </c>
      <c r="BO23" s="58">
        <f t="shared" si="20"/>
        <v>0</v>
      </c>
      <c r="BP23" s="59">
        <f t="shared" si="20"/>
        <v>0</v>
      </c>
      <c r="BQ23" s="60">
        <f t="shared" si="20"/>
        <v>0</v>
      </c>
      <c r="BR23" s="60">
        <f t="shared" si="20"/>
        <v>0</v>
      </c>
      <c r="BS23" s="52" t="s">
        <v>20</v>
      </c>
      <c r="BT23" s="57">
        <f t="shared" ref="BT23:CF23" si="21">SUM(BT19:BT22)</f>
        <v>305</v>
      </c>
      <c r="BU23" s="58">
        <f t="shared" si="21"/>
        <v>41</v>
      </c>
      <c r="BV23" s="58">
        <f t="shared" si="21"/>
        <v>10</v>
      </c>
      <c r="BW23" s="58">
        <f t="shared" si="21"/>
        <v>2</v>
      </c>
      <c r="BX23" s="58">
        <f t="shared" si="21"/>
        <v>3</v>
      </c>
      <c r="BY23" s="58">
        <f t="shared" si="21"/>
        <v>1</v>
      </c>
      <c r="BZ23" s="58">
        <f t="shared" si="21"/>
        <v>1</v>
      </c>
      <c r="CA23" s="58">
        <f t="shared" si="21"/>
        <v>0</v>
      </c>
      <c r="CB23" s="58">
        <f t="shared" si="21"/>
        <v>17</v>
      </c>
      <c r="CC23" s="58">
        <f t="shared" si="21"/>
        <v>7</v>
      </c>
      <c r="CD23" s="59">
        <f t="shared" si="21"/>
        <v>31</v>
      </c>
      <c r="CE23" s="60">
        <f t="shared" si="21"/>
        <v>418</v>
      </c>
      <c r="CF23" s="60">
        <f t="shared" si="21"/>
        <v>410.79999999999995</v>
      </c>
      <c r="CG23" s="52" t="s">
        <v>20</v>
      </c>
      <c r="CH23" s="57">
        <f t="shared" ref="CH23:CT23" si="22">SUM(CH19:CH22)</f>
        <v>89</v>
      </c>
      <c r="CI23" s="58">
        <f t="shared" si="22"/>
        <v>7</v>
      </c>
      <c r="CJ23" s="58">
        <f t="shared" si="22"/>
        <v>2</v>
      </c>
      <c r="CK23" s="58">
        <f t="shared" si="22"/>
        <v>1</v>
      </c>
      <c r="CL23" s="58">
        <f t="shared" si="22"/>
        <v>2</v>
      </c>
      <c r="CM23" s="58">
        <f t="shared" si="22"/>
        <v>1</v>
      </c>
      <c r="CN23" s="58">
        <f t="shared" si="22"/>
        <v>1</v>
      </c>
      <c r="CO23" s="58">
        <f t="shared" si="22"/>
        <v>2</v>
      </c>
      <c r="CP23" s="58">
        <f t="shared" si="22"/>
        <v>7</v>
      </c>
      <c r="CQ23" s="58">
        <f t="shared" si="22"/>
        <v>3</v>
      </c>
      <c r="CR23" s="59">
        <f t="shared" si="22"/>
        <v>6</v>
      </c>
      <c r="CS23" s="60">
        <f t="shared" si="22"/>
        <v>121</v>
      </c>
      <c r="CT23" s="60">
        <f t="shared" si="22"/>
        <v>125.19999999999999</v>
      </c>
      <c r="CU23" s="52" t="s">
        <v>20</v>
      </c>
      <c r="CV23" s="57">
        <f t="shared" ref="CV23:DH23" si="23">SUM(CV19:CV22)</f>
        <v>0</v>
      </c>
      <c r="CW23" s="58">
        <f t="shared" si="23"/>
        <v>0</v>
      </c>
      <c r="CX23" s="58">
        <f t="shared" si="23"/>
        <v>0</v>
      </c>
      <c r="CY23" s="58">
        <f t="shared" si="23"/>
        <v>0</v>
      </c>
      <c r="CZ23" s="58">
        <f t="shared" si="23"/>
        <v>0</v>
      </c>
      <c r="DA23" s="58">
        <f t="shared" si="23"/>
        <v>0</v>
      </c>
      <c r="DB23" s="58">
        <f t="shared" si="23"/>
        <v>0</v>
      </c>
      <c r="DC23" s="58">
        <f t="shared" si="23"/>
        <v>0</v>
      </c>
      <c r="DD23" s="58">
        <f t="shared" si="23"/>
        <v>0</v>
      </c>
      <c r="DE23" s="58">
        <f t="shared" si="23"/>
        <v>0</v>
      </c>
      <c r="DF23" s="59">
        <f t="shared" si="23"/>
        <v>0</v>
      </c>
      <c r="DG23" s="60">
        <f t="shared" si="23"/>
        <v>0</v>
      </c>
      <c r="DH23" s="60">
        <f t="shared" si="23"/>
        <v>0</v>
      </c>
      <c r="DI23" s="92"/>
      <c r="DJ23" s="92"/>
      <c r="DK23" s="52"/>
    </row>
    <row r="24" spans="1:115" s="61" customFormat="1" ht="12" customHeight="1">
      <c r="A24" s="52" t="s">
        <v>21</v>
      </c>
      <c r="B24" s="57">
        <f t="shared" ref="B24:N24" si="24">SUM(B13,B18,B23)</f>
        <v>910</v>
      </c>
      <c r="C24" s="58">
        <f t="shared" si="24"/>
        <v>90</v>
      </c>
      <c r="D24" s="58">
        <f t="shared" si="24"/>
        <v>4</v>
      </c>
      <c r="E24" s="58">
        <f t="shared" si="24"/>
        <v>0</v>
      </c>
      <c r="F24" s="58">
        <f t="shared" si="24"/>
        <v>0</v>
      </c>
      <c r="G24" s="58">
        <f t="shared" si="24"/>
        <v>0</v>
      </c>
      <c r="H24" s="58">
        <f t="shared" si="24"/>
        <v>0</v>
      </c>
      <c r="I24" s="58">
        <f t="shared" si="24"/>
        <v>0</v>
      </c>
      <c r="J24" s="58">
        <f t="shared" si="24"/>
        <v>20</v>
      </c>
      <c r="K24" s="58">
        <f t="shared" si="24"/>
        <v>10</v>
      </c>
      <c r="L24" s="59">
        <f t="shared" si="24"/>
        <v>113</v>
      </c>
      <c r="M24" s="60">
        <f t="shared" si="24"/>
        <v>1147</v>
      </c>
      <c r="N24" s="60">
        <f t="shared" si="24"/>
        <v>1055.8000000000002</v>
      </c>
      <c r="O24" s="52" t="s">
        <v>21</v>
      </c>
      <c r="P24" s="57">
        <f t="shared" ref="P24:AB24" si="25">SUM(P13,P18,P23)</f>
        <v>0</v>
      </c>
      <c r="Q24" s="58">
        <f t="shared" si="25"/>
        <v>0</v>
      </c>
      <c r="R24" s="58">
        <f t="shared" si="25"/>
        <v>0</v>
      </c>
      <c r="S24" s="58">
        <f t="shared" si="25"/>
        <v>0</v>
      </c>
      <c r="T24" s="58">
        <f t="shared" si="25"/>
        <v>0</v>
      </c>
      <c r="U24" s="58">
        <f t="shared" si="25"/>
        <v>0</v>
      </c>
      <c r="V24" s="58">
        <f t="shared" si="25"/>
        <v>0</v>
      </c>
      <c r="W24" s="58">
        <f t="shared" si="25"/>
        <v>0</v>
      </c>
      <c r="X24" s="58">
        <f t="shared" si="25"/>
        <v>0</v>
      </c>
      <c r="Y24" s="58">
        <f t="shared" si="25"/>
        <v>0</v>
      </c>
      <c r="Z24" s="59">
        <f t="shared" si="25"/>
        <v>0</v>
      </c>
      <c r="AA24" s="60">
        <f t="shared" si="25"/>
        <v>0</v>
      </c>
      <c r="AB24" s="60">
        <f t="shared" si="25"/>
        <v>0</v>
      </c>
      <c r="AC24" s="52" t="s">
        <v>21</v>
      </c>
      <c r="AD24" s="57">
        <f t="shared" ref="AD24:AP24" si="26">SUM(AD13,AD18,AD23)</f>
        <v>134</v>
      </c>
      <c r="AE24" s="58">
        <f t="shared" si="26"/>
        <v>19</v>
      </c>
      <c r="AF24" s="58">
        <f t="shared" si="26"/>
        <v>17</v>
      </c>
      <c r="AG24" s="58">
        <f t="shared" si="26"/>
        <v>8</v>
      </c>
      <c r="AH24" s="58">
        <f t="shared" si="26"/>
        <v>8</v>
      </c>
      <c r="AI24" s="58">
        <f t="shared" si="26"/>
        <v>1</v>
      </c>
      <c r="AJ24" s="58">
        <f t="shared" si="26"/>
        <v>1</v>
      </c>
      <c r="AK24" s="58">
        <f t="shared" si="26"/>
        <v>1</v>
      </c>
      <c r="AL24" s="58">
        <f t="shared" si="26"/>
        <v>7</v>
      </c>
      <c r="AM24" s="58">
        <f t="shared" si="26"/>
        <v>3</v>
      </c>
      <c r="AN24" s="59">
        <f t="shared" si="26"/>
        <v>15</v>
      </c>
      <c r="AO24" s="60">
        <f t="shared" si="26"/>
        <v>214</v>
      </c>
      <c r="AP24" s="60">
        <f t="shared" si="26"/>
        <v>246.39999999999998</v>
      </c>
      <c r="AQ24" s="52" t="s">
        <v>21</v>
      </c>
      <c r="AR24" s="57">
        <f t="shared" ref="AR24:BD24" si="27">SUM(AR13,AR18,AR23)</f>
        <v>287</v>
      </c>
      <c r="AS24" s="58">
        <f t="shared" si="27"/>
        <v>15</v>
      </c>
      <c r="AT24" s="58">
        <f t="shared" si="27"/>
        <v>15</v>
      </c>
      <c r="AU24" s="58">
        <f t="shared" si="27"/>
        <v>2</v>
      </c>
      <c r="AV24" s="58">
        <f t="shared" si="27"/>
        <v>7</v>
      </c>
      <c r="AW24" s="58">
        <f t="shared" si="27"/>
        <v>1</v>
      </c>
      <c r="AX24" s="58">
        <f t="shared" si="27"/>
        <v>4</v>
      </c>
      <c r="AY24" s="58">
        <f t="shared" si="27"/>
        <v>2</v>
      </c>
      <c r="AZ24" s="58">
        <f t="shared" si="27"/>
        <v>31</v>
      </c>
      <c r="BA24" s="58">
        <f t="shared" si="27"/>
        <v>3</v>
      </c>
      <c r="BB24" s="59">
        <f t="shared" si="27"/>
        <v>30</v>
      </c>
      <c r="BC24" s="60">
        <f t="shared" si="27"/>
        <v>397</v>
      </c>
      <c r="BD24" s="60">
        <f t="shared" si="27"/>
        <v>409.69999999999993</v>
      </c>
      <c r="BE24" s="52" t="s">
        <v>21</v>
      </c>
      <c r="BF24" s="57">
        <f t="shared" ref="BF24:BR24" si="28">SUM(BF13,BF18,BF23)</f>
        <v>0</v>
      </c>
      <c r="BG24" s="58">
        <f t="shared" si="28"/>
        <v>0</v>
      </c>
      <c r="BH24" s="58">
        <f t="shared" si="28"/>
        <v>0</v>
      </c>
      <c r="BI24" s="58">
        <f t="shared" si="28"/>
        <v>0</v>
      </c>
      <c r="BJ24" s="58">
        <f t="shared" si="28"/>
        <v>0</v>
      </c>
      <c r="BK24" s="58">
        <f t="shared" si="28"/>
        <v>0</v>
      </c>
      <c r="BL24" s="58">
        <f t="shared" si="28"/>
        <v>0</v>
      </c>
      <c r="BM24" s="58">
        <f t="shared" si="28"/>
        <v>0</v>
      </c>
      <c r="BN24" s="58">
        <f t="shared" si="28"/>
        <v>0</v>
      </c>
      <c r="BO24" s="58">
        <f t="shared" si="28"/>
        <v>0</v>
      </c>
      <c r="BP24" s="59">
        <f t="shared" si="28"/>
        <v>0</v>
      </c>
      <c r="BQ24" s="60">
        <f t="shared" si="28"/>
        <v>0</v>
      </c>
      <c r="BR24" s="60">
        <f t="shared" si="28"/>
        <v>0</v>
      </c>
      <c r="BS24" s="52" t="s">
        <v>21</v>
      </c>
      <c r="BT24" s="57">
        <f t="shared" ref="BT24:CF24" si="29">SUM(BT13,BT18,BT23)</f>
        <v>1047</v>
      </c>
      <c r="BU24" s="58">
        <f t="shared" si="29"/>
        <v>109</v>
      </c>
      <c r="BV24" s="58">
        <f t="shared" si="29"/>
        <v>21</v>
      </c>
      <c r="BW24" s="58">
        <f t="shared" si="29"/>
        <v>8</v>
      </c>
      <c r="BX24" s="58">
        <f t="shared" si="29"/>
        <v>8</v>
      </c>
      <c r="BY24" s="58">
        <f t="shared" si="29"/>
        <v>1</v>
      </c>
      <c r="BZ24" s="58">
        <f t="shared" si="29"/>
        <v>1</v>
      </c>
      <c r="CA24" s="58">
        <f t="shared" si="29"/>
        <v>1</v>
      </c>
      <c r="CB24" s="58">
        <f t="shared" si="29"/>
        <v>27</v>
      </c>
      <c r="CC24" s="58">
        <f t="shared" si="29"/>
        <v>19</v>
      </c>
      <c r="CD24" s="59">
        <f t="shared" si="29"/>
        <v>119</v>
      </c>
      <c r="CE24" s="60">
        <f t="shared" si="29"/>
        <v>1361</v>
      </c>
      <c r="CF24" s="60">
        <f t="shared" si="29"/>
        <v>1305.8</v>
      </c>
      <c r="CG24" s="52" t="s">
        <v>21</v>
      </c>
      <c r="CH24" s="57">
        <f t="shared" ref="CH24:CT24" si="30">SUM(CH13,CH18,CH23)</f>
        <v>290</v>
      </c>
      <c r="CI24" s="58">
        <f t="shared" si="30"/>
        <v>15</v>
      </c>
      <c r="CJ24" s="58">
        <f t="shared" si="30"/>
        <v>15</v>
      </c>
      <c r="CK24" s="58">
        <f t="shared" si="30"/>
        <v>2</v>
      </c>
      <c r="CL24" s="58">
        <f t="shared" si="30"/>
        <v>7</v>
      </c>
      <c r="CM24" s="58">
        <f t="shared" si="30"/>
        <v>1</v>
      </c>
      <c r="CN24" s="58">
        <f t="shared" si="30"/>
        <v>4</v>
      </c>
      <c r="CO24" s="58">
        <f t="shared" si="30"/>
        <v>2</v>
      </c>
      <c r="CP24" s="58">
        <f t="shared" si="30"/>
        <v>31</v>
      </c>
      <c r="CQ24" s="58">
        <f t="shared" si="30"/>
        <v>9</v>
      </c>
      <c r="CR24" s="59">
        <f t="shared" si="30"/>
        <v>21</v>
      </c>
      <c r="CS24" s="60">
        <f t="shared" si="30"/>
        <v>397</v>
      </c>
      <c r="CT24" s="60">
        <f t="shared" si="30"/>
        <v>413.29999999999995</v>
      </c>
      <c r="CU24" s="52" t="s">
        <v>21</v>
      </c>
      <c r="CV24" s="57">
        <f t="shared" ref="CV24:DH24" si="31">SUM(CV13,CV18,CV23)</f>
        <v>0</v>
      </c>
      <c r="CW24" s="58">
        <f t="shared" si="31"/>
        <v>0</v>
      </c>
      <c r="CX24" s="58">
        <f t="shared" si="31"/>
        <v>0</v>
      </c>
      <c r="CY24" s="58">
        <f t="shared" si="31"/>
        <v>0</v>
      </c>
      <c r="CZ24" s="58">
        <f t="shared" si="31"/>
        <v>0</v>
      </c>
      <c r="DA24" s="58">
        <f t="shared" si="31"/>
        <v>0</v>
      </c>
      <c r="DB24" s="58">
        <f t="shared" si="31"/>
        <v>0</v>
      </c>
      <c r="DC24" s="58">
        <f t="shared" si="31"/>
        <v>0</v>
      </c>
      <c r="DD24" s="58">
        <f t="shared" si="31"/>
        <v>0</v>
      </c>
      <c r="DE24" s="58">
        <f t="shared" si="31"/>
        <v>0</v>
      </c>
      <c r="DF24" s="59">
        <f t="shared" si="31"/>
        <v>0</v>
      </c>
      <c r="DG24" s="60">
        <f t="shared" si="31"/>
        <v>0</v>
      </c>
      <c r="DH24" s="60">
        <f t="shared" si="31"/>
        <v>0</v>
      </c>
      <c r="DI24" s="92"/>
      <c r="DJ24" s="92"/>
      <c r="DK24" s="52"/>
    </row>
    <row r="25" spans="1:115" ht="13.5" customHeight="1">
      <c r="A25" s="27">
        <f>'Site 57 - Data'!$A25</f>
        <v>0.41666666666666691</v>
      </c>
      <c r="B25" s="80">
        <f>SUM('Site 57 - Data'!AR25,'Site 57 - Data'!CV25,'Site 57 - Data'!EZ25)</f>
        <v>45</v>
      </c>
      <c r="C25" s="81">
        <f>SUM('Site 57 - Data'!AS25,'Site 57 - Data'!CW25,'Site 57 - Data'!FA25)</f>
        <v>10</v>
      </c>
      <c r="D25" s="81">
        <f>SUM('Site 57 - Data'!AT25,'Site 57 - Data'!CX25,'Site 57 - Data'!FB25)</f>
        <v>0</v>
      </c>
      <c r="E25" s="81">
        <f>SUM('Site 57 - Data'!AU25,'Site 57 - Data'!CY25,'Site 57 - Data'!FC25)</f>
        <v>0</v>
      </c>
      <c r="F25" s="81">
        <f>SUM('Site 57 - Data'!AV25,'Site 57 - Data'!CZ25,'Site 57 - Data'!FD25)</f>
        <v>0</v>
      </c>
      <c r="G25" s="81">
        <f>SUM('Site 57 - Data'!AW25,'Site 57 - Data'!DA25,'Site 57 - Data'!FE25)</f>
        <v>0</v>
      </c>
      <c r="H25" s="81">
        <f>SUM('Site 57 - Data'!AX25,'Site 57 - Data'!DB25,'Site 57 - Data'!FF25)</f>
        <v>0</v>
      </c>
      <c r="I25" s="81">
        <f>SUM('Site 57 - Data'!AY25,'Site 57 - Data'!DC25,'Site 57 - Data'!FG25)</f>
        <v>0</v>
      </c>
      <c r="J25" s="81">
        <f>SUM('Site 57 - Data'!AZ25,'Site 57 - Data'!DD25,'Site 57 - Data'!FH25)</f>
        <v>5</v>
      </c>
      <c r="K25" s="81">
        <f>SUM('Site 57 - Data'!BA25,'Site 57 - Data'!DE25,'Site 57 - Data'!FI25)</f>
        <v>0</v>
      </c>
      <c r="L25" s="82">
        <f>SUM('Site 57 - Data'!BB25,'Site 57 - Data'!DF25,'Site 57 - Data'!FJ25)</f>
        <v>1</v>
      </c>
      <c r="M25" s="31">
        <f>SUM(B25:L25)</f>
        <v>61</v>
      </c>
      <c r="N25" s="31">
        <f>SUM(B25,C25,2.3*D25,2.3*E25,2.3*F25,2.3*G25,2*H25,2*I25,J25,0.4*K25,0.2*L25)</f>
        <v>60.2</v>
      </c>
      <c r="O25" s="27">
        <f>'Site 57 - Data'!$A25</f>
        <v>0.41666666666666691</v>
      </c>
      <c r="P25" s="80">
        <f>SUM('Site 57 - Data'!B25,'Site 57 - Data'!P25,'Site 57 - Data'!AD25)</f>
        <v>0</v>
      </c>
      <c r="Q25" s="81">
        <f>SUM('Site 57 - Data'!C25,'Site 57 - Data'!Q25,'Site 57 - Data'!AE25)</f>
        <v>0</v>
      </c>
      <c r="R25" s="81">
        <f>SUM('Site 57 - Data'!D25,'Site 57 - Data'!R25,'Site 57 - Data'!AF25)</f>
        <v>0</v>
      </c>
      <c r="S25" s="81">
        <f>SUM('Site 57 - Data'!E25,'Site 57 - Data'!S25,'Site 57 - Data'!AG25)</f>
        <v>0</v>
      </c>
      <c r="T25" s="81">
        <f>SUM('Site 57 - Data'!F25,'Site 57 - Data'!T25,'Site 57 - Data'!AH25)</f>
        <v>0</v>
      </c>
      <c r="U25" s="81">
        <f>SUM('Site 57 - Data'!G25,'Site 57 - Data'!U25,'Site 57 - Data'!AI25)</f>
        <v>0</v>
      </c>
      <c r="V25" s="81">
        <f>SUM('Site 57 - Data'!H25,'Site 57 - Data'!V25,'Site 57 - Data'!AJ25)</f>
        <v>0</v>
      </c>
      <c r="W25" s="81">
        <f>SUM('Site 57 - Data'!I25,'Site 57 - Data'!W25,'Site 57 - Data'!AK25)</f>
        <v>0</v>
      </c>
      <c r="X25" s="81">
        <f>SUM('Site 57 - Data'!J25,'Site 57 - Data'!X25,'Site 57 - Data'!AL25)</f>
        <v>0</v>
      </c>
      <c r="Y25" s="81">
        <f>SUM('Site 57 - Data'!K25,'Site 57 - Data'!Y25,'Site 57 - Data'!AM25)</f>
        <v>0</v>
      </c>
      <c r="Z25" s="82">
        <f>SUM('Site 57 - Data'!L25,'Site 57 - Data'!Z25,'Site 57 - Data'!AN25)</f>
        <v>0</v>
      </c>
      <c r="AA25" s="31">
        <f>SUM(P25:Z25)</f>
        <v>0</v>
      </c>
      <c r="AB25" s="31">
        <f>SUM(P25,Q25,2.3*R25,2.3*S25,2.3*T25,2.3*U25,2*V25,2*W25,X25,0.4*Y25,0.2*Z25)</f>
        <v>0</v>
      </c>
      <c r="AC25" s="27">
        <f>'Site 57 - Data'!$A25</f>
        <v>0.41666666666666691</v>
      </c>
      <c r="AD25" s="80">
        <f>SUM('Site 57 - Data'!AD25,'Site 57 - Data'!CH25,'Site 57 - Data'!EL25)</f>
        <v>11</v>
      </c>
      <c r="AE25" s="81">
        <f>SUM('Site 57 - Data'!AE25,'Site 57 - Data'!CI25,'Site 57 - Data'!EM25)</f>
        <v>3</v>
      </c>
      <c r="AF25" s="81">
        <f>SUM('Site 57 - Data'!AF25,'Site 57 - Data'!CJ25,'Site 57 - Data'!EN25)</f>
        <v>1</v>
      </c>
      <c r="AG25" s="81">
        <f>SUM('Site 57 - Data'!AG25,'Site 57 - Data'!CK25,'Site 57 - Data'!EO25)</f>
        <v>1</v>
      </c>
      <c r="AH25" s="81">
        <f>SUM('Site 57 - Data'!AH25,'Site 57 - Data'!CL25,'Site 57 - Data'!EP25)</f>
        <v>2</v>
      </c>
      <c r="AI25" s="81">
        <f>SUM('Site 57 - Data'!AI25,'Site 57 - Data'!CM25,'Site 57 - Data'!EQ25)</f>
        <v>0</v>
      </c>
      <c r="AJ25" s="81">
        <f>SUM('Site 57 - Data'!AJ25,'Site 57 - Data'!CN25,'Site 57 - Data'!ER25)</f>
        <v>0</v>
      </c>
      <c r="AK25" s="81">
        <f>SUM('Site 57 - Data'!AK25,'Site 57 - Data'!CO25,'Site 57 - Data'!ES25)</f>
        <v>0</v>
      </c>
      <c r="AL25" s="81">
        <f>SUM('Site 57 - Data'!AL25,'Site 57 - Data'!CP25,'Site 57 - Data'!ET25)</f>
        <v>1</v>
      </c>
      <c r="AM25" s="81">
        <f>SUM('Site 57 - Data'!AM25,'Site 57 - Data'!CQ25,'Site 57 - Data'!EU25)</f>
        <v>0</v>
      </c>
      <c r="AN25" s="82">
        <f>SUM('Site 57 - Data'!AN25,'Site 57 - Data'!CR25,'Site 57 - Data'!EV25)</f>
        <v>0</v>
      </c>
      <c r="AO25" s="31">
        <f>SUM(AD25:AN25)</f>
        <v>19</v>
      </c>
      <c r="AP25" s="31">
        <f>SUM(AD25,AE25,2.3*AF25,2.3*AG25,2.3*AH25,2.3*AI25,2*AJ25,2*AK25,AL25,0.4*AM25,0.2*AN25)</f>
        <v>24.200000000000003</v>
      </c>
      <c r="AQ25" s="27">
        <f>'Site 57 - Data'!$A25</f>
        <v>0.41666666666666691</v>
      </c>
      <c r="AR25" s="80">
        <f>SUM('Site 57 - Data'!AR25,'Site 57 - Data'!BF25,'Site 57 - Data'!BT25)</f>
        <v>22</v>
      </c>
      <c r="AS25" s="81">
        <f>SUM('Site 57 - Data'!AS25,'Site 57 - Data'!BG25,'Site 57 - Data'!BU25)</f>
        <v>1</v>
      </c>
      <c r="AT25" s="81">
        <f>SUM('Site 57 - Data'!AT25,'Site 57 - Data'!BH25,'Site 57 - Data'!BV25)</f>
        <v>1</v>
      </c>
      <c r="AU25" s="81">
        <f>SUM('Site 57 - Data'!AU25,'Site 57 - Data'!BI25,'Site 57 - Data'!BW25)</f>
        <v>0</v>
      </c>
      <c r="AV25" s="81">
        <f>SUM('Site 57 - Data'!AV25,'Site 57 - Data'!BJ25,'Site 57 - Data'!BX25)</f>
        <v>0</v>
      </c>
      <c r="AW25" s="81">
        <f>SUM('Site 57 - Data'!AW25,'Site 57 - Data'!BK25,'Site 57 - Data'!BY25)</f>
        <v>1</v>
      </c>
      <c r="AX25" s="81">
        <f>SUM('Site 57 - Data'!AX25,'Site 57 - Data'!BL25,'Site 57 - Data'!BZ25)</f>
        <v>0</v>
      </c>
      <c r="AY25" s="81">
        <f>SUM('Site 57 - Data'!AY25,'Site 57 - Data'!BM25,'Site 57 - Data'!CA25)</f>
        <v>0</v>
      </c>
      <c r="AZ25" s="81">
        <f>SUM('Site 57 - Data'!AZ25,'Site 57 - Data'!BN25,'Site 57 - Data'!CB25)</f>
        <v>0</v>
      </c>
      <c r="BA25" s="81">
        <f>SUM('Site 57 - Data'!BA25,'Site 57 - Data'!BO25,'Site 57 - Data'!CC25)</f>
        <v>0</v>
      </c>
      <c r="BB25" s="82">
        <f>SUM('Site 57 - Data'!BB25,'Site 57 - Data'!BP25,'Site 57 - Data'!CD25)</f>
        <v>2</v>
      </c>
      <c r="BC25" s="31">
        <f>SUM(AR25:BB25)</f>
        <v>27</v>
      </c>
      <c r="BD25" s="31">
        <f>SUM(AR25,AS25,2.3*AT25,2.3*AU25,2.3*AV25,2.3*AW25,2*AX25,2*AY25,AZ25,0.4*BA25,0.2*BB25)</f>
        <v>28</v>
      </c>
      <c r="BE25" s="27">
        <f>'Site 57 - Data'!$A25</f>
        <v>0.41666666666666691</v>
      </c>
      <c r="BF25" s="80">
        <f>SUM('Site 57 - Data'!P25,'Site 57 - Data'!BT25,'Site 57 - Data'!DX25)</f>
        <v>0</v>
      </c>
      <c r="BG25" s="81">
        <f>SUM('Site 57 - Data'!Q25,'Site 57 - Data'!BU25,'Site 57 - Data'!DY25)</f>
        <v>0</v>
      </c>
      <c r="BH25" s="81">
        <f>SUM('Site 57 - Data'!R25,'Site 57 - Data'!BV25,'Site 57 - Data'!DZ25)</f>
        <v>0</v>
      </c>
      <c r="BI25" s="81">
        <f>SUM('Site 57 - Data'!S25,'Site 57 - Data'!BW25,'Site 57 - Data'!EA25)</f>
        <v>0</v>
      </c>
      <c r="BJ25" s="81">
        <f>SUM('Site 57 - Data'!T25,'Site 57 - Data'!BX25,'Site 57 - Data'!EB25)</f>
        <v>0</v>
      </c>
      <c r="BK25" s="81">
        <f>SUM('Site 57 - Data'!U25,'Site 57 - Data'!BY25,'Site 57 - Data'!EC25)</f>
        <v>0</v>
      </c>
      <c r="BL25" s="81">
        <f>SUM('Site 57 - Data'!V25,'Site 57 - Data'!BZ25,'Site 57 - Data'!ED25)</f>
        <v>0</v>
      </c>
      <c r="BM25" s="81">
        <f>SUM('Site 57 - Data'!W25,'Site 57 - Data'!CA25,'Site 57 - Data'!EE25)</f>
        <v>0</v>
      </c>
      <c r="BN25" s="81">
        <f>SUM('Site 57 - Data'!X25,'Site 57 - Data'!CB25,'Site 57 - Data'!EF25)</f>
        <v>0</v>
      </c>
      <c r="BO25" s="81">
        <f>SUM('Site 57 - Data'!Y25,'Site 57 - Data'!CC25,'Site 57 - Data'!EG25)</f>
        <v>0</v>
      </c>
      <c r="BP25" s="82">
        <f>SUM('Site 57 - Data'!Z25,'Site 57 - Data'!CD25,'Site 57 - Data'!EH25)</f>
        <v>0</v>
      </c>
      <c r="BQ25" s="31">
        <f>SUM(BF25:BP25)</f>
        <v>0</v>
      </c>
      <c r="BR25" s="31">
        <f>SUM(BF25,BG25,2.3*BH25,2.3*BI25,2.3*BJ25,2.3*BK25,2*BL25,2*BM25,BN25,0.4*BO25,0.2*BP25)</f>
        <v>0</v>
      </c>
      <c r="BS25" s="27">
        <f>'Site 57 - Data'!$A25</f>
        <v>0.41666666666666691</v>
      </c>
      <c r="BT25" s="80">
        <f>SUM('Site 57 - Data'!CH25,'Site 57 - Data'!CV25,'Site 57 - Data'!DJ25)</f>
        <v>55</v>
      </c>
      <c r="BU25" s="81">
        <f>SUM('Site 57 - Data'!CI25,'Site 57 - Data'!CW25,'Site 57 - Data'!DK25)</f>
        <v>13</v>
      </c>
      <c r="BV25" s="81">
        <f>SUM('Site 57 - Data'!CJ25,'Site 57 - Data'!CX25,'Site 57 - Data'!DL25)</f>
        <v>1</v>
      </c>
      <c r="BW25" s="81">
        <f>SUM('Site 57 - Data'!CK25,'Site 57 - Data'!CY25,'Site 57 - Data'!DM25)</f>
        <v>1</v>
      </c>
      <c r="BX25" s="81">
        <f>SUM('Site 57 - Data'!CL25,'Site 57 - Data'!CZ25,'Site 57 - Data'!DN25)</f>
        <v>2</v>
      </c>
      <c r="BY25" s="81">
        <f>SUM('Site 57 - Data'!CM25,'Site 57 - Data'!DA25,'Site 57 - Data'!DO25)</f>
        <v>0</v>
      </c>
      <c r="BZ25" s="81">
        <f>SUM('Site 57 - Data'!CN25,'Site 57 - Data'!DB25,'Site 57 - Data'!DP25)</f>
        <v>0</v>
      </c>
      <c r="CA25" s="81">
        <f>SUM('Site 57 - Data'!CO25,'Site 57 - Data'!DC25,'Site 57 - Data'!DQ25)</f>
        <v>0</v>
      </c>
      <c r="CB25" s="81">
        <f>SUM('Site 57 - Data'!CP25,'Site 57 - Data'!DD25,'Site 57 - Data'!DR25)</f>
        <v>6</v>
      </c>
      <c r="CC25" s="81">
        <f>SUM('Site 57 - Data'!CQ25,'Site 57 - Data'!DE25,'Site 57 - Data'!DS25)</f>
        <v>0</v>
      </c>
      <c r="CD25" s="82">
        <f>SUM('Site 57 - Data'!CR25,'Site 57 - Data'!DF25,'Site 57 - Data'!DT25)</f>
        <v>0</v>
      </c>
      <c r="CE25" s="31">
        <f>SUM(BT25:CD25)</f>
        <v>78</v>
      </c>
      <c r="CF25" s="31">
        <f>SUM(BT25,BU25,2.3*BV25,2.3*BW25,2.3*BX25,2.3*BY25,2*BZ25,2*CA25,CB25,0.4*CC25,0.2*CD25)</f>
        <v>83.199999999999989</v>
      </c>
      <c r="CG25" s="27">
        <f>'Site 57 - Data'!$A25</f>
        <v>0.41666666666666691</v>
      </c>
      <c r="CH25" s="80">
        <f>SUM('Site 57 - Data'!B25,'Site 57 - Data'!BF25,'Site 57 - Data'!DJ25)</f>
        <v>21</v>
      </c>
      <c r="CI25" s="81">
        <f>SUM('Site 57 - Data'!C25,'Site 57 - Data'!BG25,'Site 57 - Data'!DK25)</f>
        <v>1</v>
      </c>
      <c r="CJ25" s="81">
        <f>SUM('Site 57 - Data'!D25,'Site 57 - Data'!BH25,'Site 57 - Data'!DL25)</f>
        <v>1</v>
      </c>
      <c r="CK25" s="81">
        <f>SUM('Site 57 - Data'!E25,'Site 57 - Data'!BI25,'Site 57 - Data'!DM25)</f>
        <v>0</v>
      </c>
      <c r="CL25" s="81">
        <f>SUM('Site 57 - Data'!F25,'Site 57 - Data'!BJ25,'Site 57 - Data'!DN25)</f>
        <v>0</v>
      </c>
      <c r="CM25" s="81">
        <f>SUM('Site 57 - Data'!G25,'Site 57 - Data'!BK25,'Site 57 - Data'!DO25)</f>
        <v>1</v>
      </c>
      <c r="CN25" s="81">
        <f>SUM('Site 57 - Data'!H25,'Site 57 - Data'!BL25,'Site 57 - Data'!DP25)</f>
        <v>0</v>
      </c>
      <c r="CO25" s="81">
        <f>SUM('Site 57 - Data'!I25,'Site 57 - Data'!BM25,'Site 57 - Data'!DQ25)</f>
        <v>0</v>
      </c>
      <c r="CP25" s="81">
        <f>SUM('Site 57 - Data'!J25,'Site 57 - Data'!BN25,'Site 57 - Data'!DR25)</f>
        <v>0</v>
      </c>
      <c r="CQ25" s="81">
        <f>SUM('Site 57 - Data'!K25,'Site 57 - Data'!BO25,'Site 57 - Data'!DS25)</f>
        <v>0</v>
      </c>
      <c r="CR25" s="82">
        <f>SUM('Site 57 - Data'!L25,'Site 57 - Data'!BP25,'Site 57 - Data'!DT25)</f>
        <v>1</v>
      </c>
      <c r="CS25" s="31">
        <f>SUM(CH25:CR25)</f>
        <v>25</v>
      </c>
      <c r="CT25" s="31">
        <f>SUM(CH25,CI25,2.3*CJ25,2.3*CK25,2.3*CL25,2.3*CM25,2*CN25,2*CO25,CP25,0.4*CQ25,0.2*CR25)</f>
        <v>26.8</v>
      </c>
      <c r="CU25" s="27">
        <f>'Site 57 - Data'!$A25</f>
        <v>0.41666666666666691</v>
      </c>
      <c r="CV25" s="80">
        <f>SUM('Site 57 - Data'!DX25,'Site 57 - Data'!EL25,'Site 57 - Data'!EZ25)</f>
        <v>0</v>
      </c>
      <c r="CW25" s="81">
        <f>SUM('Site 57 - Data'!DY25,'Site 57 - Data'!EM25,'Site 57 - Data'!FA25)</f>
        <v>0</v>
      </c>
      <c r="CX25" s="81">
        <f>SUM('Site 57 - Data'!DZ25,'Site 57 - Data'!EN25,'Site 57 - Data'!FB25)</f>
        <v>0</v>
      </c>
      <c r="CY25" s="81">
        <f>SUM('Site 57 - Data'!EA25,'Site 57 - Data'!EO25,'Site 57 - Data'!FC25)</f>
        <v>0</v>
      </c>
      <c r="CZ25" s="81">
        <f>SUM('Site 57 - Data'!EB25,'Site 57 - Data'!EP25,'Site 57 - Data'!FD25)</f>
        <v>0</v>
      </c>
      <c r="DA25" s="81">
        <f>SUM('Site 57 - Data'!EC25,'Site 57 - Data'!EQ25,'Site 57 - Data'!FE25)</f>
        <v>0</v>
      </c>
      <c r="DB25" s="81">
        <f>SUM('Site 57 - Data'!ED25,'Site 57 - Data'!ER25,'Site 57 - Data'!FF25)</f>
        <v>0</v>
      </c>
      <c r="DC25" s="81">
        <f>SUM('Site 57 - Data'!EE25,'Site 57 - Data'!ES25,'Site 57 - Data'!FG25)</f>
        <v>0</v>
      </c>
      <c r="DD25" s="81">
        <f>SUM('Site 57 - Data'!EF25,'Site 57 - Data'!ET25,'Site 57 - Data'!FH25)</f>
        <v>0</v>
      </c>
      <c r="DE25" s="81">
        <f>SUM('Site 57 - Data'!EG25,'Site 57 - Data'!EU25,'Site 57 - Data'!FI25)</f>
        <v>0</v>
      </c>
      <c r="DF25" s="82">
        <f>SUM('Site 57 - Data'!EH25,'Site 57 - Data'!EV25,'Site 57 - Data'!FJ25)</f>
        <v>0</v>
      </c>
      <c r="DG25" s="31">
        <f>SUM(CV25:DF25)</f>
        <v>0</v>
      </c>
      <c r="DH25" s="31">
        <f>SUM(CV25,CW25,2.3*CX25,2.3*CY25,2.3*CZ25,2.3*DA25,2*DB25,2*DC25,DD25,0.4*DE25,0.2*DF25)</f>
        <v>0</v>
      </c>
      <c r="DI25" s="83">
        <f>SUM(M25,AO25,BQ25,CS25)</f>
        <v>105</v>
      </c>
      <c r="DJ25" s="83">
        <f>SUM(DI25:DI28)</f>
        <v>440</v>
      </c>
      <c r="DK25" s="27">
        <f>'Site 57 - Data'!$A25</f>
        <v>0.41666666666666691</v>
      </c>
    </row>
    <row r="26" spans="1:115" ht="13.5" customHeight="1">
      <c r="A26" s="27">
        <f>'Site 57 - Data'!$A26</f>
        <v>0.42708333333333359</v>
      </c>
      <c r="B26" s="85">
        <f>SUM('Site 57 - Data'!AR26,'Site 57 - Data'!CV26,'Site 57 - Data'!EZ26)</f>
        <v>33</v>
      </c>
      <c r="C26" s="86">
        <f>SUM('Site 57 - Data'!AS26,'Site 57 - Data'!CW26,'Site 57 - Data'!FA26)</f>
        <v>11</v>
      </c>
      <c r="D26" s="86">
        <f>SUM('Site 57 - Data'!AT26,'Site 57 - Data'!CX26,'Site 57 - Data'!FB26)</f>
        <v>0</v>
      </c>
      <c r="E26" s="86">
        <f>SUM('Site 57 - Data'!AU26,'Site 57 - Data'!CY26,'Site 57 - Data'!FC26)</f>
        <v>0</v>
      </c>
      <c r="F26" s="86">
        <f>SUM('Site 57 - Data'!AV26,'Site 57 - Data'!CZ26,'Site 57 - Data'!FD26)</f>
        <v>0</v>
      </c>
      <c r="G26" s="86">
        <f>SUM('Site 57 - Data'!AW26,'Site 57 - Data'!DA26,'Site 57 - Data'!FE26)</f>
        <v>0</v>
      </c>
      <c r="H26" s="86">
        <f>SUM('Site 57 - Data'!AX26,'Site 57 - Data'!DB26,'Site 57 - Data'!FF26)</f>
        <v>0</v>
      </c>
      <c r="I26" s="86">
        <f>SUM('Site 57 - Data'!AY26,'Site 57 - Data'!DC26,'Site 57 - Data'!FG26)</f>
        <v>0</v>
      </c>
      <c r="J26" s="86">
        <f>SUM('Site 57 - Data'!AZ26,'Site 57 - Data'!DD26,'Site 57 - Data'!FH26)</f>
        <v>3</v>
      </c>
      <c r="K26" s="86">
        <f>SUM('Site 57 - Data'!BA26,'Site 57 - Data'!DE26,'Site 57 - Data'!FI26)</f>
        <v>1</v>
      </c>
      <c r="L26" s="87">
        <f>SUM('Site 57 - Data'!BB26,'Site 57 - Data'!DF26,'Site 57 - Data'!FJ26)</f>
        <v>5</v>
      </c>
      <c r="M26" s="41">
        <f>SUM(B26:L26)</f>
        <v>53</v>
      </c>
      <c r="N26" s="41">
        <f>SUM(B26,C26,2.3*D26,2.3*E26,2.3*F26,2.3*G26,2*H26,2*I26,J26,0.4*K26,0.2*L26)</f>
        <v>48.4</v>
      </c>
      <c r="O26" s="27">
        <f>'Site 57 - Data'!$A26</f>
        <v>0.42708333333333359</v>
      </c>
      <c r="P26" s="85">
        <f>SUM('Site 57 - Data'!B26,'Site 57 - Data'!P26,'Site 57 - Data'!AD26)</f>
        <v>0</v>
      </c>
      <c r="Q26" s="86">
        <f>SUM('Site 57 - Data'!C26,'Site 57 - Data'!Q26,'Site 57 - Data'!AE26)</f>
        <v>0</v>
      </c>
      <c r="R26" s="86">
        <f>SUM('Site 57 - Data'!D26,'Site 57 - Data'!R26,'Site 57 - Data'!AF26)</f>
        <v>0</v>
      </c>
      <c r="S26" s="86">
        <f>SUM('Site 57 - Data'!E26,'Site 57 - Data'!S26,'Site 57 - Data'!AG26)</f>
        <v>0</v>
      </c>
      <c r="T26" s="86">
        <f>SUM('Site 57 - Data'!F26,'Site 57 - Data'!T26,'Site 57 - Data'!AH26)</f>
        <v>0</v>
      </c>
      <c r="U26" s="86">
        <f>SUM('Site 57 - Data'!G26,'Site 57 - Data'!U26,'Site 57 - Data'!AI26)</f>
        <v>0</v>
      </c>
      <c r="V26" s="86">
        <f>SUM('Site 57 - Data'!H26,'Site 57 - Data'!V26,'Site 57 - Data'!AJ26)</f>
        <v>0</v>
      </c>
      <c r="W26" s="86">
        <f>SUM('Site 57 - Data'!I26,'Site 57 - Data'!W26,'Site 57 - Data'!AK26)</f>
        <v>0</v>
      </c>
      <c r="X26" s="86">
        <f>SUM('Site 57 - Data'!J26,'Site 57 - Data'!X26,'Site 57 - Data'!AL26)</f>
        <v>0</v>
      </c>
      <c r="Y26" s="86">
        <f>SUM('Site 57 - Data'!K26,'Site 57 - Data'!Y26,'Site 57 - Data'!AM26)</f>
        <v>0</v>
      </c>
      <c r="Z26" s="87">
        <f>SUM('Site 57 - Data'!L26,'Site 57 - Data'!Z26,'Site 57 - Data'!AN26)</f>
        <v>0</v>
      </c>
      <c r="AA26" s="41">
        <f>SUM(P26:Z26)</f>
        <v>0</v>
      </c>
      <c r="AB26" s="41">
        <f>SUM(P26,Q26,2.3*R26,2.3*S26,2.3*T26,2.3*U26,2*V26,2*W26,X26,0.4*Y26,0.2*Z26)</f>
        <v>0</v>
      </c>
      <c r="AC26" s="27">
        <f>'Site 57 - Data'!$A26</f>
        <v>0.42708333333333359</v>
      </c>
      <c r="AD26" s="85">
        <f>SUM('Site 57 - Data'!AD26,'Site 57 - Data'!CH26,'Site 57 - Data'!EL26)</f>
        <v>15</v>
      </c>
      <c r="AE26" s="86">
        <f>SUM('Site 57 - Data'!AE26,'Site 57 - Data'!CI26,'Site 57 - Data'!EM26)</f>
        <v>0</v>
      </c>
      <c r="AF26" s="86">
        <f>SUM('Site 57 - Data'!AF26,'Site 57 - Data'!CJ26,'Site 57 - Data'!EN26)</f>
        <v>0</v>
      </c>
      <c r="AG26" s="86">
        <f>SUM('Site 57 - Data'!AG26,'Site 57 - Data'!CK26,'Site 57 - Data'!EO26)</f>
        <v>0</v>
      </c>
      <c r="AH26" s="86">
        <f>SUM('Site 57 - Data'!AH26,'Site 57 - Data'!CL26,'Site 57 - Data'!EP26)</f>
        <v>2</v>
      </c>
      <c r="AI26" s="86">
        <f>SUM('Site 57 - Data'!AI26,'Site 57 - Data'!CM26,'Site 57 - Data'!EQ26)</f>
        <v>0</v>
      </c>
      <c r="AJ26" s="86">
        <f>SUM('Site 57 - Data'!AJ26,'Site 57 - Data'!CN26,'Site 57 - Data'!ER26)</f>
        <v>0</v>
      </c>
      <c r="AK26" s="86">
        <f>SUM('Site 57 - Data'!AK26,'Site 57 - Data'!CO26,'Site 57 - Data'!ES26)</f>
        <v>0</v>
      </c>
      <c r="AL26" s="86">
        <f>SUM('Site 57 - Data'!AL26,'Site 57 - Data'!CP26,'Site 57 - Data'!ET26)</f>
        <v>1</v>
      </c>
      <c r="AM26" s="86">
        <f>SUM('Site 57 - Data'!AM26,'Site 57 - Data'!CQ26,'Site 57 - Data'!EU26)</f>
        <v>1</v>
      </c>
      <c r="AN26" s="87">
        <f>SUM('Site 57 - Data'!AN26,'Site 57 - Data'!CR26,'Site 57 - Data'!EV26)</f>
        <v>0</v>
      </c>
      <c r="AO26" s="41">
        <f>SUM(AD26:AN26)</f>
        <v>19</v>
      </c>
      <c r="AP26" s="41">
        <f>SUM(AD26,AE26,2.3*AF26,2.3*AG26,2.3*AH26,2.3*AI26,2*AJ26,2*AK26,AL26,0.4*AM26,0.2*AN26)</f>
        <v>21</v>
      </c>
      <c r="AQ26" s="27">
        <f>'Site 57 - Data'!$A26</f>
        <v>0.42708333333333359</v>
      </c>
      <c r="AR26" s="85">
        <f>SUM('Site 57 - Data'!AR26,'Site 57 - Data'!BF26,'Site 57 - Data'!BT26)</f>
        <v>16</v>
      </c>
      <c r="AS26" s="86">
        <f>SUM('Site 57 - Data'!AS26,'Site 57 - Data'!BG26,'Site 57 - Data'!BU26)</f>
        <v>6</v>
      </c>
      <c r="AT26" s="86">
        <f>SUM('Site 57 - Data'!AT26,'Site 57 - Data'!BH26,'Site 57 - Data'!BV26)</f>
        <v>1</v>
      </c>
      <c r="AU26" s="86">
        <f>SUM('Site 57 - Data'!AU26,'Site 57 - Data'!BI26,'Site 57 - Data'!BW26)</f>
        <v>0</v>
      </c>
      <c r="AV26" s="86">
        <f>SUM('Site 57 - Data'!AV26,'Site 57 - Data'!BJ26,'Site 57 - Data'!BX26)</f>
        <v>0</v>
      </c>
      <c r="AW26" s="86">
        <f>SUM('Site 57 - Data'!AW26,'Site 57 - Data'!BK26,'Site 57 - Data'!BY26)</f>
        <v>0</v>
      </c>
      <c r="AX26" s="86">
        <f>SUM('Site 57 - Data'!AX26,'Site 57 - Data'!BL26,'Site 57 - Data'!BZ26)</f>
        <v>1</v>
      </c>
      <c r="AY26" s="86">
        <f>SUM('Site 57 - Data'!AY26,'Site 57 - Data'!BM26,'Site 57 - Data'!CA26)</f>
        <v>0</v>
      </c>
      <c r="AZ26" s="86">
        <f>SUM('Site 57 - Data'!AZ26,'Site 57 - Data'!BN26,'Site 57 - Data'!CB26)</f>
        <v>1</v>
      </c>
      <c r="BA26" s="86">
        <f>SUM('Site 57 - Data'!BA26,'Site 57 - Data'!BO26,'Site 57 - Data'!CC26)</f>
        <v>0</v>
      </c>
      <c r="BB26" s="87">
        <f>SUM('Site 57 - Data'!BB26,'Site 57 - Data'!BP26,'Site 57 - Data'!CD26)</f>
        <v>3</v>
      </c>
      <c r="BC26" s="41">
        <f>SUM(AR26:BB26)</f>
        <v>28</v>
      </c>
      <c r="BD26" s="41">
        <f>SUM(AR26,AS26,2.3*AT26,2.3*AU26,2.3*AV26,2.3*AW26,2*AX26,2*AY26,AZ26,0.4*BA26,0.2*BB26)</f>
        <v>27.900000000000002</v>
      </c>
      <c r="BE26" s="27">
        <f>'Site 57 - Data'!$A26</f>
        <v>0.42708333333333359</v>
      </c>
      <c r="BF26" s="85">
        <f>SUM('Site 57 - Data'!P26,'Site 57 - Data'!BT26,'Site 57 - Data'!DX26)</f>
        <v>0</v>
      </c>
      <c r="BG26" s="86">
        <f>SUM('Site 57 - Data'!Q26,'Site 57 - Data'!BU26,'Site 57 - Data'!DY26)</f>
        <v>0</v>
      </c>
      <c r="BH26" s="86">
        <f>SUM('Site 57 - Data'!R26,'Site 57 - Data'!BV26,'Site 57 - Data'!DZ26)</f>
        <v>0</v>
      </c>
      <c r="BI26" s="86">
        <f>SUM('Site 57 - Data'!S26,'Site 57 - Data'!BW26,'Site 57 - Data'!EA26)</f>
        <v>0</v>
      </c>
      <c r="BJ26" s="86">
        <f>SUM('Site 57 - Data'!T26,'Site 57 - Data'!BX26,'Site 57 - Data'!EB26)</f>
        <v>0</v>
      </c>
      <c r="BK26" s="86">
        <f>SUM('Site 57 - Data'!U26,'Site 57 - Data'!BY26,'Site 57 - Data'!EC26)</f>
        <v>0</v>
      </c>
      <c r="BL26" s="86">
        <f>SUM('Site 57 - Data'!V26,'Site 57 - Data'!BZ26,'Site 57 - Data'!ED26)</f>
        <v>0</v>
      </c>
      <c r="BM26" s="86">
        <f>SUM('Site 57 - Data'!W26,'Site 57 - Data'!CA26,'Site 57 - Data'!EE26)</f>
        <v>0</v>
      </c>
      <c r="BN26" s="86">
        <f>SUM('Site 57 - Data'!X26,'Site 57 - Data'!CB26,'Site 57 - Data'!EF26)</f>
        <v>0</v>
      </c>
      <c r="BO26" s="86">
        <f>SUM('Site 57 - Data'!Y26,'Site 57 - Data'!CC26,'Site 57 - Data'!EG26)</f>
        <v>0</v>
      </c>
      <c r="BP26" s="87">
        <f>SUM('Site 57 - Data'!Z26,'Site 57 - Data'!CD26,'Site 57 - Data'!EH26)</f>
        <v>0</v>
      </c>
      <c r="BQ26" s="41">
        <f>SUM(BF26:BP26)</f>
        <v>0</v>
      </c>
      <c r="BR26" s="41">
        <f>SUM(BF26,BG26,2.3*BH26,2.3*BI26,2.3*BJ26,2.3*BK26,2*BL26,2*BM26,BN26,0.4*BO26,0.2*BP26)</f>
        <v>0</v>
      </c>
      <c r="BS26" s="27">
        <f>'Site 57 - Data'!$A26</f>
        <v>0.42708333333333359</v>
      </c>
      <c r="BT26" s="85">
        <f>SUM('Site 57 - Data'!CH26,'Site 57 - Data'!CV26,'Site 57 - Data'!DJ26)</f>
        <v>48</v>
      </c>
      <c r="BU26" s="86">
        <f>SUM('Site 57 - Data'!CI26,'Site 57 - Data'!CW26,'Site 57 - Data'!DK26)</f>
        <v>11</v>
      </c>
      <c r="BV26" s="86">
        <f>SUM('Site 57 - Data'!CJ26,'Site 57 - Data'!CX26,'Site 57 - Data'!DL26)</f>
        <v>0</v>
      </c>
      <c r="BW26" s="86">
        <f>SUM('Site 57 - Data'!CK26,'Site 57 - Data'!CY26,'Site 57 - Data'!DM26)</f>
        <v>0</v>
      </c>
      <c r="BX26" s="86">
        <f>SUM('Site 57 - Data'!CL26,'Site 57 - Data'!CZ26,'Site 57 - Data'!DN26)</f>
        <v>2</v>
      </c>
      <c r="BY26" s="86">
        <f>SUM('Site 57 - Data'!CM26,'Site 57 - Data'!DA26,'Site 57 - Data'!DO26)</f>
        <v>0</v>
      </c>
      <c r="BZ26" s="86">
        <f>SUM('Site 57 - Data'!CN26,'Site 57 - Data'!DB26,'Site 57 - Data'!DP26)</f>
        <v>0</v>
      </c>
      <c r="CA26" s="86">
        <f>SUM('Site 57 - Data'!CO26,'Site 57 - Data'!DC26,'Site 57 - Data'!DQ26)</f>
        <v>0</v>
      </c>
      <c r="CB26" s="86">
        <f>SUM('Site 57 - Data'!CP26,'Site 57 - Data'!DD26,'Site 57 - Data'!DR26)</f>
        <v>4</v>
      </c>
      <c r="CC26" s="86">
        <f>SUM('Site 57 - Data'!CQ26,'Site 57 - Data'!DE26,'Site 57 - Data'!DS26)</f>
        <v>2</v>
      </c>
      <c r="CD26" s="87">
        <f>SUM('Site 57 - Data'!CR26,'Site 57 - Data'!DF26,'Site 57 - Data'!DT26)</f>
        <v>3</v>
      </c>
      <c r="CE26" s="41">
        <f>SUM(BT26:CD26)</f>
        <v>70</v>
      </c>
      <c r="CF26" s="41">
        <f>SUM(BT26,BU26,2.3*BV26,2.3*BW26,2.3*BX26,2.3*BY26,2*BZ26,2*CA26,CB26,0.4*CC26,0.2*CD26)</f>
        <v>68.999999999999986</v>
      </c>
      <c r="CG26" s="27">
        <f>'Site 57 - Data'!$A26</f>
        <v>0.42708333333333359</v>
      </c>
      <c r="CH26" s="85">
        <f>SUM('Site 57 - Data'!B26,'Site 57 - Data'!BF26,'Site 57 - Data'!DJ26)</f>
        <v>16</v>
      </c>
      <c r="CI26" s="86">
        <f>SUM('Site 57 - Data'!C26,'Site 57 - Data'!BG26,'Site 57 - Data'!DK26)</f>
        <v>6</v>
      </c>
      <c r="CJ26" s="86">
        <f>SUM('Site 57 - Data'!D26,'Site 57 - Data'!BH26,'Site 57 - Data'!DL26)</f>
        <v>1</v>
      </c>
      <c r="CK26" s="86">
        <f>SUM('Site 57 - Data'!E26,'Site 57 - Data'!BI26,'Site 57 - Data'!DM26)</f>
        <v>0</v>
      </c>
      <c r="CL26" s="86">
        <f>SUM('Site 57 - Data'!F26,'Site 57 - Data'!BJ26,'Site 57 - Data'!DN26)</f>
        <v>0</v>
      </c>
      <c r="CM26" s="86">
        <f>SUM('Site 57 - Data'!G26,'Site 57 - Data'!BK26,'Site 57 - Data'!DO26)</f>
        <v>0</v>
      </c>
      <c r="CN26" s="86">
        <f>SUM('Site 57 - Data'!H26,'Site 57 - Data'!BL26,'Site 57 - Data'!DP26)</f>
        <v>1</v>
      </c>
      <c r="CO26" s="86">
        <f>SUM('Site 57 - Data'!I26,'Site 57 - Data'!BM26,'Site 57 - Data'!DQ26)</f>
        <v>0</v>
      </c>
      <c r="CP26" s="86">
        <f>SUM('Site 57 - Data'!J26,'Site 57 - Data'!BN26,'Site 57 - Data'!DR26)</f>
        <v>1</v>
      </c>
      <c r="CQ26" s="86">
        <f>SUM('Site 57 - Data'!K26,'Site 57 - Data'!BO26,'Site 57 - Data'!DS26)</f>
        <v>0</v>
      </c>
      <c r="CR26" s="87">
        <f>SUM('Site 57 - Data'!L26,'Site 57 - Data'!BP26,'Site 57 - Data'!DT26)</f>
        <v>1</v>
      </c>
      <c r="CS26" s="41">
        <f>SUM(CH26:CR26)</f>
        <v>26</v>
      </c>
      <c r="CT26" s="41">
        <f>SUM(CH26,CI26,2.3*CJ26,2.3*CK26,2.3*CL26,2.3*CM26,2*CN26,2*CO26,CP26,0.4*CQ26,0.2*CR26)</f>
        <v>27.5</v>
      </c>
      <c r="CU26" s="27">
        <f>'Site 57 - Data'!$A26</f>
        <v>0.42708333333333359</v>
      </c>
      <c r="CV26" s="85">
        <f>SUM('Site 57 - Data'!DX26,'Site 57 - Data'!EL26,'Site 57 - Data'!EZ26)</f>
        <v>0</v>
      </c>
      <c r="CW26" s="86">
        <f>SUM('Site 57 - Data'!DY26,'Site 57 - Data'!EM26,'Site 57 - Data'!FA26)</f>
        <v>0</v>
      </c>
      <c r="CX26" s="86">
        <f>SUM('Site 57 - Data'!DZ26,'Site 57 - Data'!EN26,'Site 57 - Data'!FB26)</f>
        <v>0</v>
      </c>
      <c r="CY26" s="86">
        <f>SUM('Site 57 - Data'!EA26,'Site 57 - Data'!EO26,'Site 57 - Data'!FC26)</f>
        <v>0</v>
      </c>
      <c r="CZ26" s="86">
        <f>SUM('Site 57 - Data'!EB26,'Site 57 - Data'!EP26,'Site 57 - Data'!FD26)</f>
        <v>0</v>
      </c>
      <c r="DA26" s="86">
        <f>SUM('Site 57 - Data'!EC26,'Site 57 - Data'!EQ26,'Site 57 - Data'!FE26)</f>
        <v>0</v>
      </c>
      <c r="DB26" s="86">
        <f>SUM('Site 57 - Data'!ED26,'Site 57 - Data'!ER26,'Site 57 - Data'!FF26)</f>
        <v>0</v>
      </c>
      <c r="DC26" s="86">
        <f>SUM('Site 57 - Data'!EE26,'Site 57 - Data'!ES26,'Site 57 - Data'!FG26)</f>
        <v>0</v>
      </c>
      <c r="DD26" s="86">
        <f>SUM('Site 57 - Data'!EF26,'Site 57 - Data'!ET26,'Site 57 - Data'!FH26)</f>
        <v>0</v>
      </c>
      <c r="DE26" s="86">
        <f>SUM('Site 57 - Data'!EG26,'Site 57 - Data'!EU26,'Site 57 - Data'!FI26)</f>
        <v>0</v>
      </c>
      <c r="DF26" s="87">
        <f>SUM('Site 57 - Data'!EH26,'Site 57 - Data'!EV26,'Site 57 - Data'!FJ26)</f>
        <v>0</v>
      </c>
      <c r="DG26" s="41">
        <f>SUM(CV26:DF26)</f>
        <v>0</v>
      </c>
      <c r="DH26" s="41">
        <f>SUM(CV26,CW26,2.3*CX26,2.3*CY26,2.3*CZ26,2.3*DA26,2*DB26,2*DC26,DD26,0.4*DE26,0.2*DF26)</f>
        <v>0</v>
      </c>
      <c r="DI26" s="83">
        <f>SUM(M26,AO26,BQ26,CS26)</f>
        <v>98</v>
      </c>
      <c r="DJ26" s="83">
        <f>SUM(DI26:DI30)</f>
        <v>439</v>
      </c>
      <c r="DK26" s="27">
        <f>'Site 57 - Data'!$A26</f>
        <v>0.42708333333333359</v>
      </c>
    </row>
    <row r="27" spans="1:115" ht="13.5" customHeight="1">
      <c r="A27" s="27">
        <f>'Site 57 - Data'!$A27</f>
        <v>0.43750000000000028</v>
      </c>
      <c r="B27" s="85">
        <f>SUM('Site 57 - Data'!AR27,'Site 57 - Data'!CV27,'Site 57 - Data'!EZ27)</f>
        <v>58</v>
      </c>
      <c r="C27" s="86">
        <f>SUM('Site 57 - Data'!AS27,'Site 57 - Data'!CW27,'Site 57 - Data'!FA27)</f>
        <v>9</v>
      </c>
      <c r="D27" s="86">
        <f>SUM('Site 57 - Data'!AT27,'Site 57 - Data'!CX27,'Site 57 - Data'!FB27)</f>
        <v>2</v>
      </c>
      <c r="E27" s="86">
        <f>SUM('Site 57 - Data'!AU27,'Site 57 - Data'!CY27,'Site 57 - Data'!FC27)</f>
        <v>0</v>
      </c>
      <c r="F27" s="86">
        <f>SUM('Site 57 - Data'!AV27,'Site 57 - Data'!CZ27,'Site 57 - Data'!FD27)</f>
        <v>0</v>
      </c>
      <c r="G27" s="86">
        <f>SUM('Site 57 - Data'!AW27,'Site 57 - Data'!DA27,'Site 57 - Data'!FE27)</f>
        <v>0</v>
      </c>
      <c r="H27" s="86">
        <f>SUM('Site 57 - Data'!AX27,'Site 57 - Data'!DB27,'Site 57 - Data'!FF27)</f>
        <v>0</v>
      </c>
      <c r="I27" s="86">
        <f>SUM('Site 57 - Data'!AY27,'Site 57 - Data'!DC27,'Site 57 - Data'!FG27)</f>
        <v>0</v>
      </c>
      <c r="J27" s="86">
        <f>SUM('Site 57 - Data'!AZ27,'Site 57 - Data'!DD27,'Site 57 - Data'!FH27)</f>
        <v>4</v>
      </c>
      <c r="K27" s="86">
        <f>SUM('Site 57 - Data'!BA27,'Site 57 - Data'!DE27,'Site 57 - Data'!FI27)</f>
        <v>0</v>
      </c>
      <c r="L27" s="87">
        <f>SUM('Site 57 - Data'!BB27,'Site 57 - Data'!DF27,'Site 57 - Data'!FJ27)</f>
        <v>4</v>
      </c>
      <c r="M27" s="41">
        <f>SUM(B27:L27)</f>
        <v>77</v>
      </c>
      <c r="N27" s="41">
        <f>SUM(B27,C27,2.3*D27,2.3*E27,2.3*F27,2.3*G27,2*H27,2*I27,J27,0.4*K27,0.2*L27)</f>
        <v>76.399999999999991</v>
      </c>
      <c r="O27" s="27">
        <f>'Site 57 - Data'!$A27</f>
        <v>0.43750000000000028</v>
      </c>
      <c r="P27" s="85">
        <f>SUM('Site 57 - Data'!B27,'Site 57 - Data'!P27,'Site 57 - Data'!AD27)</f>
        <v>0</v>
      </c>
      <c r="Q27" s="86">
        <f>SUM('Site 57 - Data'!C27,'Site 57 - Data'!Q27,'Site 57 - Data'!AE27)</f>
        <v>0</v>
      </c>
      <c r="R27" s="86">
        <f>SUM('Site 57 - Data'!D27,'Site 57 - Data'!R27,'Site 57 - Data'!AF27)</f>
        <v>0</v>
      </c>
      <c r="S27" s="86">
        <f>SUM('Site 57 - Data'!E27,'Site 57 - Data'!S27,'Site 57 - Data'!AG27)</f>
        <v>0</v>
      </c>
      <c r="T27" s="86">
        <f>SUM('Site 57 - Data'!F27,'Site 57 - Data'!T27,'Site 57 - Data'!AH27)</f>
        <v>0</v>
      </c>
      <c r="U27" s="86">
        <f>SUM('Site 57 - Data'!G27,'Site 57 - Data'!U27,'Site 57 - Data'!AI27)</f>
        <v>0</v>
      </c>
      <c r="V27" s="86">
        <f>SUM('Site 57 - Data'!H27,'Site 57 - Data'!V27,'Site 57 - Data'!AJ27)</f>
        <v>0</v>
      </c>
      <c r="W27" s="86">
        <f>SUM('Site 57 - Data'!I27,'Site 57 - Data'!W27,'Site 57 - Data'!AK27)</f>
        <v>0</v>
      </c>
      <c r="X27" s="86">
        <f>SUM('Site 57 - Data'!J27,'Site 57 - Data'!X27,'Site 57 - Data'!AL27)</f>
        <v>0</v>
      </c>
      <c r="Y27" s="86">
        <f>SUM('Site 57 - Data'!K27,'Site 57 - Data'!Y27,'Site 57 - Data'!AM27)</f>
        <v>0</v>
      </c>
      <c r="Z27" s="87">
        <f>SUM('Site 57 - Data'!L27,'Site 57 - Data'!Z27,'Site 57 - Data'!AN27)</f>
        <v>0</v>
      </c>
      <c r="AA27" s="41">
        <f>SUM(P27:Z27)</f>
        <v>0</v>
      </c>
      <c r="AB27" s="41">
        <f>SUM(P27,Q27,2.3*R27,2.3*S27,2.3*T27,2.3*U27,2*V27,2*W27,X27,0.4*Y27,0.2*Z27)</f>
        <v>0</v>
      </c>
      <c r="AC27" s="27">
        <f>'Site 57 - Data'!$A27</f>
        <v>0.43750000000000028</v>
      </c>
      <c r="AD27" s="85">
        <f>SUM('Site 57 - Data'!AD27,'Site 57 - Data'!CH27,'Site 57 - Data'!EL27)</f>
        <v>16</v>
      </c>
      <c r="AE27" s="86">
        <f>SUM('Site 57 - Data'!AE27,'Site 57 - Data'!CI27,'Site 57 - Data'!EM27)</f>
        <v>2</v>
      </c>
      <c r="AF27" s="86">
        <f>SUM('Site 57 - Data'!AF27,'Site 57 - Data'!CJ27,'Site 57 - Data'!EN27)</f>
        <v>1</v>
      </c>
      <c r="AG27" s="86">
        <f>SUM('Site 57 - Data'!AG27,'Site 57 - Data'!CK27,'Site 57 - Data'!EO27)</f>
        <v>1</v>
      </c>
      <c r="AH27" s="86">
        <f>SUM('Site 57 - Data'!AH27,'Site 57 - Data'!CL27,'Site 57 - Data'!EP27)</f>
        <v>1</v>
      </c>
      <c r="AI27" s="86">
        <f>SUM('Site 57 - Data'!AI27,'Site 57 - Data'!CM27,'Site 57 - Data'!EQ27)</f>
        <v>0</v>
      </c>
      <c r="AJ27" s="86">
        <f>SUM('Site 57 - Data'!AJ27,'Site 57 - Data'!CN27,'Site 57 - Data'!ER27)</f>
        <v>0</v>
      </c>
      <c r="AK27" s="86">
        <f>SUM('Site 57 - Data'!AK27,'Site 57 - Data'!CO27,'Site 57 - Data'!ES27)</f>
        <v>0</v>
      </c>
      <c r="AL27" s="86">
        <f>SUM('Site 57 - Data'!AL27,'Site 57 - Data'!CP27,'Site 57 - Data'!ET27)</f>
        <v>0</v>
      </c>
      <c r="AM27" s="86">
        <f>SUM('Site 57 - Data'!AM27,'Site 57 - Data'!CQ27,'Site 57 - Data'!EU27)</f>
        <v>0</v>
      </c>
      <c r="AN27" s="87">
        <f>SUM('Site 57 - Data'!AN27,'Site 57 - Data'!CR27,'Site 57 - Data'!EV27)</f>
        <v>0</v>
      </c>
      <c r="AO27" s="41">
        <f>SUM(AD27:AN27)</f>
        <v>21</v>
      </c>
      <c r="AP27" s="41">
        <f>SUM(AD27,AE27,2.3*AF27,2.3*AG27,2.3*AH27,2.3*AI27,2*AJ27,2*AK27,AL27,0.4*AM27,0.2*AN27)</f>
        <v>24.900000000000002</v>
      </c>
      <c r="AQ27" s="27">
        <f>'Site 57 - Data'!$A27</f>
        <v>0.43750000000000028</v>
      </c>
      <c r="AR27" s="85">
        <f>SUM('Site 57 - Data'!AR27,'Site 57 - Data'!BF27,'Site 57 - Data'!BT27)</f>
        <v>11</v>
      </c>
      <c r="AS27" s="86">
        <f>SUM('Site 57 - Data'!AS27,'Site 57 - Data'!BG27,'Site 57 - Data'!BU27)</f>
        <v>3</v>
      </c>
      <c r="AT27" s="86">
        <f>SUM('Site 57 - Data'!AT27,'Site 57 - Data'!BH27,'Site 57 - Data'!BV27)</f>
        <v>2</v>
      </c>
      <c r="AU27" s="86">
        <f>SUM('Site 57 - Data'!AU27,'Site 57 - Data'!BI27,'Site 57 - Data'!BW27)</f>
        <v>0</v>
      </c>
      <c r="AV27" s="86">
        <f>SUM('Site 57 - Data'!AV27,'Site 57 - Data'!BJ27,'Site 57 - Data'!BX27)</f>
        <v>1</v>
      </c>
      <c r="AW27" s="86">
        <f>SUM('Site 57 - Data'!AW27,'Site 57 - Data'!BK27,'Site 57 - Data'!BY27)</f>
        <v>0</v>
      </c>
      <c r="AX27" s="86">
        <f>SUM('Site 57 - Data'!AX27,'Site 57 - Data'!BL27,'Site 57 - Data'!BZ27)</f>
        <v>0</v>
      </c>
      <c r="AY27" s="86">
        <f>SUM('Site 57 - Data'!AY27,'Site 57 - Data'!BM27,'Site 57 - Data'!CA27)</f>
        <v>1</v>
      </c>
      <c r="AZ27" s="86">
        <f>SUM('Site 57 - Data'!AZ27,'Site 57 - Data'!BN27,'Site 57 - Data'!CB27)</f>
        <v>1</v>
      </c>
      <c r="BA27" s="86">
        <f>SUM('Site 57 - Data'!BA27,'Site 57 - Data'!BO27,'Site 57 - Data'!CC27)</f>
        <v>1</v>
      </c>
      <c r="BB27" s="87">
        <f>SUM('Site 57 - Data'!BB27,'Site 57 - Data'!BP27,'Site 57 - Data'!CD27)</f>
        <v>3</v>
      </c>
      <c r="BC27" s="41">
        <f>SUM(AR27:BB27)</f>
        <v>23</v>
      </c>
      <c r="BD27" s="41">
        <f>SUM(AR27,AS27,2.3*AT27,2.3*AU27,2.3*AV27,2.3*AW27,2*AX27,2*AY27,AZ27,0.4*BA27,0.2*BB27)</f>
        <v>24.900000000000002</v>
      </c>
      <c r="BE27" s="27">
        <f>'Site 57 - Data'!$A27</f>
        <v>0.43750000000000028</v>
      </c>
      <c r="BF27" s="85">
        <f>SUM('Site 57 - Data'!P27,'Site 57 - Data'!BT27,'Site 57 - Data'!DX27)</f>
        <v>0</v>
      </c>
      <c r="BG27" s="86">
        <f>SUM('Site 57 - Data'!Q27,'Site 57 - Data'!BU27,'Site 57 - Data'!DY27)</f>
        <v>0</v>
      </c>
      <c r="BH27" s="86">
        <f>SUM('Site 57 - Data'!R27,'Site 57 - Data'!BV27,'Site 57 - Data'!DZ27)</f>
        <v>0</v>
      </c>
      <c r="BI27" s="86">
        <f>SUM('Site 57 - Data'!S27,'Site 57 - Data'!BW27,'Site 57 - Data'!EA27)</f>
        <v>0</v>
      </c>
      <c r="BJ27" s="86">
        <f>SUM('Site 57 - Data'!T27,'Site 57 - Data'!BX27,'Site 57 - Data'!EB27)</f>
        <v>0</v>
      </c>
      <c r="BK27" s="86">
        <f>SUM('Site 57 - Data'!U27,'Site 57 - Data'!BY27,'Site 57 - Data'!EC27)</f>
        <v>0</v>
      </c>
      <c r="BL27" s="86">
        <f>SUM('Site 57 - Data'!V27,'Site 57 - Data'!BZ27,'Site 57 - Data'!ED27)</f>
        <v>0</v>
      </c>
      <c r="BM27" s="86">
        <f>SUM('Site 57 - Data'!W27,'Site 57 - Data'!CA27,'Site 57 - Data'!EE27)</f>
        <v>0</v>
      </c>
      <c r="BN27" s="86">
        <f>SUM('Site 57 - Data'!X27,'Site 57 - Data'!CB27,'Site 57 - Data'!EF27)</f>
        <v>0</v>
      </c>
      <c r="BO27" s="86">
        <f>SUM('Site 57 - Data'!Y27,'Site 57 - Data'!CC27,'Site 57 - Data'!EG27)</f>
        <v>0</v>
      </c>
      <c r="BP27" s="87">
        <f>SUM('Site 57 - Data'!Z27,'Site 57 - Data'!CD27,'Site 57 - Data'!EH27)</f>
        <v>0</v>
      </c>
      <c r="BQ27" s="41">
        <f>SUM(BF27:BP27)</f>
        <v>0</v>
      </c>
      <c r="BR27" s="41">
        <f>SUM(BF27,BG27,2.3*BH27,2.3*BI27,2.3*BJ27,2.3*BK27,2*BL27,2*BM27,BN27,0.4*BO27,0.2*BP27)</f>
        <v>0</v>
      </c>
      <c r="BS27" s="27">
        <f>'Site 57 - Data'!$A27</f>
        <v>0.43750000000000028</v>
      </c>
      <c r="BT27" s="85">
        <f>SUM('Site 57 - Data'!CH27,'Site 57 - Data'!CV27,'Site 57 - Data'!DJ27)</f>
        <v>74</v>
      </c>
      <c r="BU27" s="86">
        <f>SUM('Site 57 - Data'!CI27,'Site 57 - Data'!CW27,'Site 57 - Data'!DK27)</f>
        <v>11</v>
      </c>
      <c r="BV27" s="86">
        <f>SUM('Site 57 - Data'!CJ27,'Site 57 - Data'!CX27,'Site 57 - Data'!DL27)</f>
        <v>3</v>
      </c>
      <c r="BW27" s="86">
        <f>SUM('Site 57 - Data'!CK27,'Site 57 - Data'!CY27,'Site 57 - Data'!DM27)</f>
        <v>1</v>
      </c>
      <c r="BX27" s="86">
        <f>SUM('Site 57 - Data'!CL27,'Site 57 - Data'!CZ27,'Site 57 - Data'!DN27)</f>
        <v>1</v>
      </c>
      <c r="BY27" s="86">
        <f>SUM('Site 57 - Data'!CM27,'Site 57 - Data'!DA27,'Site 57 - Data'!DO27)</f>
        <v>0</v>
      </c>
      <c r="BZ27" s="86">
        <f>SUM('Site 57 - Data'!CN27,'Site 57 - Data'!DB27,'Site 57 - Data'!DP27)</f>
        <v>0</v>
      </c>
      <c r="CA27" s="86">
        <f>SUM('Site 57 - Data'!CO27,'Site 57 - Data'!DC27,'Site 57 - Data'!DQ27)</f>
        <v>0</v>
      </c>
      <c r="CB27" s="86">
        <f>SUM('Site 57 - Data'!CP27,'Site 57 - Data'!DD27,'Site 57 - Data'!DR27)</f>
        <v>4</v>
      </c>
      <c r="CC27" s="86">
        <f>SUM('Site 57 - Data'!CQ27,'Site 57 - Data'!DE27,'Site 57 - Data'!DS27)</f>
        <v>0</v>
      </c>
      <c r="CD27" s="87">
        <f>SUM('Site 57 - Data'!CR27,'Site 57 - Data'!DF27,'Site 57 - Data'!DT27)</f>
        <v>3</v>
      </c>
      <c r="CE27" s="41">
        <f>SUM(BT27:CD27)</f>
        <v>97</v>
      </c>
      <c r="CF27" s="41">
        <f>SUM(BT27,BU27,2.3*BV27,2.3*BW27,2.3*BX27,2.3*BY27,2*BZ27,2*CA27,CB27,0.4*CC27,0.2*CD27)</f>
        <v>101.1</v>
      </c>
      <c r="CG27" s="27">
        <f>'Site 57 - Data'!$A27</f>
        <v>0.43750000000000028</v>
      </c>
      <c r="CH27" s="85">
        <f>SUM('Site 57 - Data'!B27,'Site 57 - Data'!BF27,'Site 57 - Data'!DJ27)</f>
        <v>11</v>
      </c>
      <c r="CI27" s="86">
        <f>SUM('Site 57 - Data'!C27,'Site 57 - Data'!BG27,'Site 57 - Data'!DK27)</f>
        <v>3</v>
      </c>
      <c r="CJ27" s="86">
        <f>SUM('Site 57 - Data'!D27,'Site 57 - Data'!BH27,'Site 57 - Data'!DL27)</f>
        <v>2</v>
      </c>
      <c r="CK27" s="86">
        <f>SUM('Site 57 - Data'!E27,'Site 57 - Data'!BI27,'Site 57 - Data'!DM27)</f>
        <v>0</v>
      </c>
      <c r="CL27" s="86">
        <f>SUM('Site 57 - Data'!F27,'Site 57 - Data'!BJ27,'Site 57 - Data'!DN27)</f>
        <v>1</v>
      </c>
      <c r="CM27" s="86">
        <f>SUM('Site 57 - Data'!G27,'Site 57 - Data'!BK27,'Site 57 - Data'!DO27)</f>
        <v>0</v>
      </c>
      <c r="CN27" s="86">
        <f>SUM('Site 57 - Data'!H27,'Site 57 - Data'!BL27,'Site 57 - Data'!DP27)</f>
        <v>0</v>
      </c>
      <c r="CO27" s="86">
        <f>SUM('Site 57 - Data'!I27,'Site 57 - Data'!BM27,'Site 57 - Data'!DQ27)</f>
        <v>1</v>
      </c>
      <c r="CP27" s="86">
        <f>SUM('Site 57 - Data'!J27,'Site 57 - Data'!BN27,'Site 57 - Data'!DR27)</f>
        <v>1</v>
      </c>
      <c r="CQ27" s="86">
        <f>SUM('Site 57 - Data'!K27,'Site 57 - Data'!BO27,'Site 57 - Data'!DS27)</f>
        <v>1</v>
      </c>
      <c r="CR27" s="87">
        <f>SUM('Site 57 - Data'!L27,'Site 57 - Data'!BP27,'Site 57 - Data'!DT27)</f>
        <v>2</v>
      </c>
      <c r="CS27" s="41">
        <f>SUM(CH27:CR27)</f>
        <v>22</v>
      </c>
      <c r="CT27" s="41">
        <f>SUM(CH27,CI27,2.3*CJ27,2.3*CK27,2.3*CL27,2.3*CM27,2*CN27,2*CO27,CP27,0.4*CQ27,0.2*CR27)</f>
        <v>24.7</v>
      </c>
      <c r="CU27" s="27">
        <f>'Site 57 - Data'!$A27</f>
        <v>0.43750000000000028</v>
      </c>
      <c r="CV27" s="85">
        <f>SUM('Site 57 - Data'!DX27,'Site 57 - Data'!EL27,'Site 57 - Data'!EZ27)</f>
        <v>0</v>
      </c>
      <c r="CW27" s="86">
        <f>SUM('Site 57 - Data'!DY27,'Site 57 - Data'!EM27,'Site 57 - Data'!FA27)</f>
        <v>0</v>
      </c>
      <c r="CX27" s="86">
        <f>SUM('Site 57 - Data'!DZ27,'Site 57 - Data'!EN27,'Site 57 - Data'!FB27)</f>
        <v>0</v>
      </c>
      <c r="CY27" s="86">
        <f>SUM('Site 57 - Data'!EA27,'Site 57 - Data'!EO27,'Site 57 - Data'!FC27)</f>
        <v>0</v>
      </c>
      <c r="CZ27" s="86">
        <f>SUM('Site 57 - Data'!EB27,'Site 57 - Data'!EP27,'Site 57 - Data'!FD27)</f>
        <v>0</v>
      </c>
      <c r="DA27" s="86">
        <f>SUM('Site 57 - Data'!EC27,'Site 57 - Data'!EQ27,'Site 57 - Data'!FE27)</f>
        <v>0</v>
      </c>
      <c r="DB27" s="86">
        <f>SUM('Site 57 - Data'!ED27,'Site 57 - Data'!ER27,'Site 57 - Data'!FF27)</f>
        <v>0</v>
      </c>
      <c r="DC27" s="86">
        <f>SUM('Site 57 - Data'!EE27,'Site 57 - Data'!ES27,'Site 57 - Data'!FG27)</f>
        <v>0</v>
      </c>
      <c r="DD27" s="86">
        <f>SUM('Site 57 - Data'!EF27,'Site 57 - Data'!ET27,'Site 57 - Data'!FH27)</f>
        <v>0</v>
      </c>
      <c r="DE27" s="86">
        <f>SUM('Site 57 - Data'!EG27,'Site 57 - Data'!EU27,'Site 57 - Data'!FI27)</f>
        <v>0</v>
      </c>
      <c r="DF27" s="87">
        <f>SUM('Site 57 - Data'!EH27,'Site 57 - Data'!EV27,'Site 57 - Data'!FJ27)</f>
        <v>0</v>
      </c>
      <c r="DG27" s="41">
        <f>SUM(CV27:DF27)</f>
        <v>0</v>
      </c>
      <c r="DH27" s="41">
        <f>SUM(CV27,CW27,2.3*CX27,2.3*CY27,2.3*CZ27,2.3*DA27,2*DB27,2*DC27,DD27,0.4*DE27,0.2*DF27)</f>
        <v>0</v>
      </c>
      <c r="DI27" s="83">
        <f>SUM(M27,AO27,BQ27,CS27)</f>
        <v>120</v>
      </c>
      <c r="DJ27" s="83">
        <f>SUM(DI27:DI31)</f>
        <v>456</v>
      </c>
      <c r="DK27" s="27">
        <f>'Site 57 - Data'!$A27</f>
        <v>0.43750000000000028</v>
      </c>
    </row>
    <row r="28" spans="1:115" ht="13.5" customHeight="1">
      <c r="A28" s="47">
        <f>'Site 57 - Data'!$A28</f>
        <v>0.44791666666666696</v>
      </c>
      <c r="B28" s="88">
        <f>SUM('Site 57 - Data'!AR28,'Site 57 - Data'!CV28,'Site 57 - Data'!EZ28)</f>
        <v>49</v>
      </c>
      <c r="C28" s="89">
        <f>SUM('Site 57 - Data'!AS28,'Site 57 - Data'!CW28,'Site 57 - Data'!FA28)</f>
        <v>5</v>
      </c>
      <c r="D28" s="89">
        <f>SUM('Site 57 - Data'!AT28,'Site 57 - Data'!CX28,'Site 57 - Data'!FB28)</f>
        <v>1</v>
      </c>
      <c r="E28" s="89">
        <f>SUM('Site 57 - Data'!AU28,'Site 57 - Data'!CY28,'Site 57 - Data'!FC28)</f>
        <v>0</v>
      </c>
      <c r="F28" s="89">
        <f>SUM('Site 57 - Data'!AV28,'Site 57 - Data'!CZ28,'Site 57 - Data'!FD28)</f>
        <v>0</v>
      </c>
      <c r="G28" s="89">
        <f>SUM('Site 57 - Data'!AW28,'Site 57 - Data'!DA28,'Site 57 - Data'!FE28)</f>
        <v>0</v>
      </c>
      <c r="H28" s="89">
        <f>SUM('Site 57 - Data'!AX28,'Site 57 - Data'!DB28,'Site 57 - Data'!FF28)</f>
        <v>0</v>
      </c>
      <c r="I28" s="89">
        <f>SUM('Site 57 - Data'!AY28,'Site 57 - Data'!DC28,'Site 57 - Data'!FG28)</f>
        <v>0</v>
      </c>
      <c r="J28" s="89">
        <f>SUM('Site 57 - Data'!AZ28,'Site 57 - Data'!DD28,'Site 57 - Data'!FH28)</f>
        <v>4</v>
      </c>
      <c r="K28" s="89">
        <f>SUM('Site 57 - Data'!BA28,'Site 57 - Data'!DE28,'Site 57 - Data'!FI28)</f>
        <v>2</v>
      </c>
      <c r="L28" s="90">
        <f>SUM('Site 57 - Data'!BB28,'Site 57 - Data'!DF28,'Site 57 - Data'!FJ28)</f>
        <v>3</v>
      </c>
      <c r="M28" s="51">
        <f>SUM(B28:L28)</f>
        <v>64</v>
      </c>
      <c r="N28" s="51">
        <f>SUM(B28,C28,2.3*D28,2.3*E28,2.3*F28,2.3*G28,2*H28,2*I28,J28,0.4*K28,0.2*L28)</f>
        <v>61.699999999999996</v>
      </c>
      <c r="O28" s="47">
        <f>'Site 57 - Data'!$A28</f>
        <v>0.44791666666666696</v>
      </c>
      <c r="P28" s="88">
        <f>SUM('Site 57 - Data'!B28,'Site 57 - Data'!P28,'Site 57 - Data'!AD28)</f>
        <v>0</v>
      </c>
      <c r="Q28" s="89">
        <f>SUM('Site 57 - Data'!C28,'Site 57 - Data'!Q28,'Site 57 - Data'!AE28)</f>
        <v>0</v>
      </c>
      <c r="R28" s="89">
        <f>SUM('Site 57 - Data'!D28,'Site 57 - Data'!R28,'Site 57 - Data'!AF28)</f>
        <v>0</v>
      </c>
      <c r="S28" s="89">
        <f>SUM('Site 57 - Data'!E28,'Site 57 - Data'!S28,'Site 57 - Data'!AG28)</f>
        <v>0</v>
      </c>
      <c r="T28" s="89">
        <f>SUM('Site 57 - Data'!F28,'Site 57 - Data'!T28,'Site 57 - Data'!AH28)</f>
        <v>0</v>
      </c>
      <c r="U28" s="89">
        <f>SUM('Site 57 - Data'!G28,'Site 57 - Data'!U28,'Site 57 - Data'!AI28)</f>
        <v>0</v>
      </c>
      <c r="V28" s="89">
        <f>SUM('Site 57 - Data'!H28,'Site 57 - Data'!V28,'Site 57 - Data'!AJ28)</f>
        <v>0</v>
      </c>
      <c r="W28" s="89">
        <f>SUM('Site 57 - Data'!I28,'Site 57 - Data'!W28,'Site 57 - Data'!AK28)</f>
        <v>0</v>
      </c>
      <c r="X28" s="89">
        <f>SUM('Site 57 - Data'!J28,'Site 57 - Data'!X28,'Site 57 - Data'!AL28)</f>
        <v>0</v>
      </c>
      <c r="Y28" s="89">
        <f>SUM('Site 57 - Data'!K28,'Site 57 - Data'!Y28,'Site 57 - Data'!AM28)</f>
        <v>0</v>
      </c>
      <c r="Z28" s="90">
        <f>SUM('Site 57 - Data'!L28,'Site 57 - Data'!Z28,'Site 57 - Data'!AN28)</f>
        <v>0</v>
      </c>
      <c r="AA28" s="51">
        <f>SUM(P28:Z28)</f>
        <v>0</v>
      </c>
      <c r="AB28" s="51">
        <f>SUM(P28,Q28,2.3*R28,2.3*S28,2.3*T28,2.3*U28,2*V28,2*W28,X28,0.4*Y28,0.2*Z28)</f>
        <v>0</v>
      </c>
      <c r="AC28" s="47">
        <f>'Site 57 - Data'!$A28</f>
        <v>0.44791666666666696</v>
      </c>
      <c r="AD28" s="88">
        <f>SUM('Site 57 - Data'!AD28,'Site 57 - Data'!CH28,'Site 57 - Data'!EL28)</f>
        <v>14</v>
      </c>
      <c r="AE28" s="89">
        <f>SUM('Site 57 - Data'!AE28,'Site 57 - Data'!CI28,'Site 57 - Data'!EM28)</f>
        <v>4</v>
      </c>
      <c r="AF28" s="89">
        <f>SUM('Site 57 - Data'!AF28,'Site 57 - Data'!CJ28,'Site 57 - Data'!EN28)</f>
        <v>0</v>
      </c>
      <c r="AG28" s="89">
        <f>SUM('Site 57 - Data'!AG28,'Site 57 - Data'!CK28,'Site 57 - Data'!EO28)</f>
        <v>0</v>
      </c>
      <c r="AH28" s="89">
        <f>SUM('Site 57 - Data'!AH28,'Site 57 - Data'!CL28,'Site 57 - Data'!EP28)</f>
        <v>0</v>
      </c>
      <c r="AI28" s="89">
        <f>SUM('Site 57 - Data'!AI28,'Site 57 - Data'!CM28,'Site 57 - Data'!EQ28)</f>
        <v>0</v>
      </c>
      <c r="AJ28" s="89">
        <f>SUM('Site 57 - Data'!AJ28,'Site 57 - Data'!CN28,'Site 57 - Data'!ER28)</f>
        <v>0</v>
      </c>
      <c r="AK28" s="89">
        <f>SUM('Site 57 - Data'!AK28,'Site 57 - Data'!CO28,'Site 57 - Data'!ES28)</f>
        <v>0</v>
      </c>
      <c r="AL28" s="89">
        <f>SUM('Site 57 - Data'!AL28,'Site 57 - Data'!CP28,'Site 57 - Data'!ET28)</f>
        <v>2</v>
      </c>
      <c r="AM28" s="89">
        <f>SUM('Site 57 - Data'!AM28,'Site 57 - Data'!CQ28,'Site 57 - Data'!EU28)</f>
        <v>0</v>
      </c>
      <c r="AN28" s="90">
        <f>SUM('Site 57 - Data'!AN28,'Site 57 - Data'!CR28,'Site 57 - Data'!EV28)</f>
        <v>0</v>
      </c>
      <c r="AO28" s="51">
        <f>SUM(AD28:AN28)</f>
        <v>20</v>
      </c>
      <c r="AP28" s="51">
        <f>SUM(AD28,AE28,2.3*AF28,2.3*AG28,2.3*AH28,2.3*AI28,2*AJ28,2*AK28,AL28,0.4*AM28,0.2*AN28)</f>
        <v>20</v>
      </c>
      <c r="AQ28" s="47">
        <f>'Site 57 - Data'!$A28</f>
        <v>0.44791666666666696</v>
      </c>
      <c r="AR28" s="88">
        <f>SUM('Site 57 - Data'!AR28,'Site 57 - Data'!BF28,'Site 57 - Data'!BT28)</f>
        <v>29</v>
      </c>
      <c r="AS28" s="89">
        <f>SUM('Site 57 - Data'!AS28,'Site 57 - Data'!BG28,'Site 57 - Data'!BU28)</f>
        <v>1</v>
      </c>
      <c r="AT28" s="89">
        <f>SUM('Site 57 - Data'!AT28,'Site 57 - Data'!BH28,'Site 57 - Data'!BV28)</f>
        <v>2</v>
      </c>
      <c r="AU28" s="89">
        <f>SUM('Site 57 - Data'!AU28,'Site 57 - Data'!BI28,'Site 57 - Data'!BW28)</f>
        <v>1</v>
      </c>
      <c r="AV28" s="89">
        <f>SUM('Site 57 - Data'!AV28,'Site 57 - Data'!BJ28,'Site 57 - Data'!BX28)</f>
        <v>0</v>
      </c>
      <c r="AW28" s="89">
        <f>SUM('Site 57 - Data'!AW28,'Site 57 - Data'!BK28,'Site 57 - Data'!BY28)</f>
        <v>0</v>
      </c>
      <c r="AX28" s="89">
        <f>SUM('Site 57 - Data'!AX28,'Site 57 - Data'!BL28,'Site 57 - Data'!BZ28)</f>
        <v>0</v>
      </c>
      <c r="AY28" s="89">
        <f>SUM('Site 57 - Data'!AY28,'Site 57 - Data'!BM28,'Site 57 - Data'!CA28)</f>
        <v>0</v>
      </c>
      <c r="AZ28" s="89">
        <f>SUM('Site 57 - Data'!AZ28,'Site 57 - Data'!BN28,'Site 57 - Data'!CB28)</f>
        <v>0</v>
      </c>
      <c r="BA28" s="89">
        <f>SUM('Site 57 - Data'!BA28,'Site 57 - Data'!BO28,'Site 57 - Data'!CC28)</f>
        <v>0</v>
      </c>
      <c r="BB28" s="90">
        <f>SUM('Site 57 - Data'!BB28,'Site 57 - Data'!BP28,'Site 57 - Data'!CD28)</f>
        <v>3</v>
      </c>
      <c r="BC28" s="51">
        <f>SUM(AR28:BB28)</f>
        <v>36</v>
      </c>
      <c r="BD28" s="51">
        <f>SUM(AR28,AS28,2.3*AT28,2.3*AU28,2.3*AV28,2.3*AW28,2*AX28,2*AY28,AZ28,0.4*BA28,0.2*BB28)</f>
        <v>37.5</v>
      </c>
      <c r="BE28" s="47">
        <f>'Site 57 - Data'!$A28</f>
        <v>0.44791666666666696</v>
      </c>
      <c r="BF28" s="88">
        <f>SUM('Site 57 - Data'!P28,'Site 57 - Data'!BT28,'Site 57 - Data'!DX28)</f>
        <v>0</v>
      </c>
      <c r="BG28" s="89">
        <f>SUM('Site 57 - Data'!Q28,'Site 57 - Data'!BU28,'Site 57 - Data'!DY28)</f>
        <v>0</v>
      </c>
      <c r="BH28" s="89">
        <f>SUM('Site 57 - Data'!R28,'Site 57 - Data'!BV28,'Site 57 - Data'!DZ28)</f>
        <v>0</v>
      </c>
      <c r="BI28" s="89">
        <f>SUM('Site 57 - Data'!S28,'Site 57 - Data'!BW28,'Site 57 - Data'!EA28)</f>
        <v>0</v>
      </c>
      <c r="BJ28" s="89">
        <f>SUM('Site 57 - Data'!T28,'Site 57 - Data'!BX28,'Site 57 - Data'!EB28)</f>
        <v>0</v>
      </c>
      <c r="BK28" s="89">
        <f>SUM('Site 57 - Data'!U28,'Site 57 - Data'!BY28,'Site 57 - Data'!EC28)</f>
        <v>0</v>
      </c>
      <c r="BL28" s="89">
        <f>SUM('Site 57 - Data'!V28,'Site 57 - Data'!BZ28,'Site 57 - Data'!ED28)</f>
        <v>0</v>
      </c>
      <c r="BM28" s="89">
        <f>SUM('Site 57 - Data'!W28,'Site 57 - Data'!CA28,'Site 57 - Data'!EE28)</f>
        <v>0</v>
      </c>
      <c r="BN28" s="89">
        <f>SUM('Site 57 - Data'!X28,'Site 57 - Data'!CB28,'Site 57 - Data'!EF28)</f>
        <v>0</v>
      </c>
      <c r="BO28" s="89">
        <f>SUM('Site 57 - Data'!Y28,'Site 57 - Data'!CC28,'Site 57 - Data'!EG28)</f>
        <v>0</v>
      </c>
      <c r="BP28" s="90">
        <f>SUM('Site 57 - Data'!Z28,'Site 57 - Data'!CD28,'Site 57 - Data'!EH28)</f>
        <v>0</v>
      </c>
      <c r="BQ28" s="51">
        <f>SUM(BF28:BP28)</f>
        <v>0</v>
      </c>
      <c r="BR28" s="51">
        <f>SUM(BF28,BG28,2.3*BH28,2.3*BI28,2.3*BJ28,2.3*BK28,2*BL28,2*BM28,BN28,0.4*BO28,0.2*BP28)</f>
        <v>0</v>
      </c>
      <c r="BS28" s="47">
        <f>'Site 57 - Data'!$A28</f>
        <v>0.44791666666666696</v>
      </c>
      <c r="BT28" s="88">
        <f>SUM('Site 57 - Data'!CH28,'Site 57 - Data'!CV28,'Site 57 - Data'!DJ28)</f>
        <v>62</v>
      </c>
      <c r="BU28" s="89">
        <f>SUM('Site 57 - Data'!CI28,'Site 57 - Data'!CW28,'Site 57 - Data'!DK28)</f>
        <v>9</v>
      </c>
      <c r="BV28" s="89">
        <f>SUM('Site 57 - Data'!CJ28,'Site 57 - Data'!CX28,'Site 57 - Data'!DL28)</f>
        <v>1</v>
      </c>
      <c r="BW28" s="89">
        <f>SUM('Site 57 - Data'!CK28,'Site 57 - Data'!CY28,'Site 57 - Data'!DM28)</f>
        <v>0</v>
      </c>
      <c r="BX28" s="89">
        <f>SUM('Site 57 - Data'!CL28,'Site 57 - Data'!CZ28,'Site 57 - Data'!DN28)</f>
        <v>0</v>
      </c>
      <c r="BY28" s="89">
        <f>SUM('Site 57 - Data'!CM28,'Site 57 - Data'!DA28,'Site 57 - Data'!DO28)</f>
        <v>0</v>
      </c>
      <c r="BZ28" s="89">
        <f>SUM('Site 57 - Data'!CN28,'Site 57 - Data'!DB28,'Site 57 - Data'!DP28)</f>
        <v>0</v>
      </c>
      <c r="CA28" s="89">
        <f>SUM('Site 57 - Data'!CO28,'Site 57 - Data'!DC28,'Site 57 - Data'!DQ28)</f>
        <v>0</v>
      </c>
      <c r="CB28" s="89">
        <f>SUM('Site 57 - Data'!CP28,'Site 57 - Data'!DD28,'Site 57 - Data'!DR28)</f>
        <v>6</v>
      </c>
      <c r="CC28" s="89">
        <f>SUM('Site 57 - Data'!CQ28,'Site 57 - Data'!DE28,'Site 57 - Data'!DS28)</f>
        <v>2</v>
      </c>
      <c r="CD28" s="90">
        <f>SUM('Site 57 - Data'!CR28,'Site 57 - Data'!DF28,'Site 57 - Data'!DT28)</f>
        <v>1</v>
      </c>
      <c r="CE28" s="51">
        <f>SUM(BT28:CD28)</f>
        <v>81</v>
      </c>
      <c r="CF28" s="51">
        <f>SUM(BT28,BU28,2.3*BV28,2.3*BW28,2.3*BX28,2.3*BY28,2*BZ28,2*CA28,CB28,0.4*CC28,0.2*CD28)</f>
        <v>80.3</v>
      </c>
      <c r="CG28" s="47">
        <f>'Site 57 - Data'!$A28</f>
        <v>0.44791666666666696</v>
      </c>
      <c r="CH28" s="88">
        <f>SUM('Site 57 - Data'!B28,'Site 57 - Data'!BF28,'Site 57 - Data'!DJ28)</f>
        <v>28</v>
      </c>
      <c r="CI28" s="89">
        <f>SUM('Site 57 - Data'!C28,'Site 57 - Data'!BG28,'Site 57 - Data'!DK28)</f>
        <v>1</v>
      </c>
      <c r="CJ28" s="89">
        <f>SUM('Site 57 - Data'!D28,'Site 57 - Data'!BH28,'Site 57 - Data'!DL28)</f>
        <v>2</v>
      </c>
      <c r="CK28" s="89">
        <f>SUM('Site 57 - Data'!E28,'Site 57 - Data'!BI28,'Site 57 - Data'!DM28)</f>
        <v>1</v>
      </c>
      <c r="CL28" s="89">
        <f>SUM('Site 57 - Data'!F28,'Site 57 - Data'!BJ28,'Site 57 - Data'!DN28)</f>
        <v>0</v>
      </c>
      <c r="CM28" s="89">
        <f>SUM('Site 57 - Data'!G28,'Site 57 - Data'!BK28,'Site 57 - Data'!DO28)</f>
        <v>0</v>
      </c>
      <c r="CN28" s="89">
        <f>SUM('Site 57 - Data'!H28,'Site 57 - Data'!BL28,'Site 57 - Data'!DP28)</f>
        <v>0</v>
      </c>
      <c r="CO28" s="89">
        <f>SUM('Site 57 - Data'!I28,'Site 57 - Data'!BM28,'Site 57 - Data'!DQ28)</f>
        <v>0</v>
      </c>
      <c r="CP28" s="89">
        <f>SUM('Site 57 - Data'!J28,'Site 57 - Data'!BN28,'Site 57 - Data'!DR28)</f>
        <v>0</v>
      </c>
      <c r="CQ28" s="89">
        <f>SUM('Site 57 - Data'!K28,'Site 57 - Data'!BO28,'Site 57 - Data'!DS28)</f>
        <v>0</v>
      </c>
      <c r="CR28" s="90">
        <f>SUM('Site 57 - Data'!L28,'Site 57 - Data'!BP28,'Site 57 - Data'!DT28)</f>
        <v>1</v>
      </c>
      <c r="CS28" s="51">
        <f>SUM(CH28:CR28)</f>
        <v>33</v>
      </c>
      <c r="CT28" s="51">
        <f>SUM(CH28,CI28,2.3*CJ28,2.3*CK28,2.3*CL28,2.3*CM28,2*CN28,2*CO28,CP28,0.4*CQ28,0.2*CR28)</f>
        <v>36.1</v>
      </c>
      <c r="CU28" s="47">
        <f>'Site 57 - Data'!$A28</f>
        <v>0.44791666666666696</v>
      </c>
      <c r="CV28" s="88">
        <f>SUM('Site 57 - Data'!DX28,'Site 57 - Data'!EL28,'Site 57 - Data'!EZ28)</f>
        <v>0</v>
      </c>
      <c r="CW28" s="89">
        <f>SUM('Site 57 - Data'!DY28,'Site 57 - Data'!EM28,'Site 57 - Data'!FA28)</f>
        <v>0</v>
      </c>
      <c r="CX28" s="89">
        <f>SUM('Site 57 - Data'!DZ28,'Site 57 - Data'!EN28,'Site 57 - Data'!FB28)</f>
        <v>0</v>
      </c>
      <c r="CY28" s="89">
        <f>SUM('Site 57 - Data'!EA28,'Site 57 - Data'!EO28,'Site 57 - Data'!FC28)</f>
        <v>0</v>
      </c>
      <c r="CZ28" s="89">
        <f>SUM('Site 57 - Data'!EB28,'Site 57 - Data'!EP28,'Site 57 - Data'!FD28)</f>
        <v>0</v>
      </c>
      <c r="DA28" s="89">
        <f>SUM('Site 57 - Data'!EC28,'Site 57 - Data'!EQ28,'Site 57 - Data'!FE28)</f>
        <v>0</v>
      </c>
      <c r="DB28" s="89">
        <f>SUM('Site 57 - Data'!ED28,'Site 57 - Data'!ER28,'Site 57 - Data'!FF28)</f>
        <v>0</v>
      </c>
      <c r="DC28" s="89">
        <f>SUM('Site 57 - Data'!EE28,'Site 57 - Data'!ES28,'Site 57 - Data'!FG28)</f>
        <v>0</v>
      </c>
      <c r="DD28" s="89">
        <f>SUM('Site 57 - Data'!EF28,'Site 57 - Data'!ET28,'Site 57 - Data'!FH28)</f>
        <v>0</v>
      </c>
      <c r="DE28" s="89">
        <f>SUM('Site 57 - Data'!EG28,'Site 57 - Data'!EU28,'Site 57 - Data'!FI28)</f>
        <v>0</v>
      </c>
      <c r="DF28" s="90">
        <f>SUM('Site 57 - Data'!EH28,'Site 57 - Data'!EV28,'Site 57 - Data'!FJ28)</f>
        <v>0</v>
      </c>
      <c r="DG28" s="51">
        <f>SUM(CV28:DF28)</f>
        <v>0</v>
      </c>
      <c r="DH28" s="51">
        <f>SUM(CV28,CW28,2.3*CX28,2.3*CY28,2.3*CZ28,2.3*DA28,2*DB28,2*DC28,DD28,0.4*DE28,0.2*DF28)</f>
        <v>0</v>
      </c>
      <c r="DI28" s="91">
        <f>SUM(M28,AO28,BQ28,CS28)</f>
        <v>117</v>
      </c>
      <c r="DJ28" s="91">
        <f>SUM(DI28:DI32)</f>
        <v>453</v>
      </c>
      <c r="DK28" s="47">
        <f>'Site 57 - Data'!$A28</f>
        <v>0.44791666666666696</v>
      </c>
    </row>
    <row r="29" spans="1:115" s="61" customFormat="1" ht="12" customHeight="1">
      <c r="A29" s="52" t="s">
        <v>20</v>
      </c>
      <c r="B29" s="57">
        <f t="shared" ref="B29:N29" si="32">SUM(B25:B28)</f>
        <v>185</v>
      </c>
      <c r="C29" s="58">
        <f t="shared" si="32"/>
        <v>35</v>
      </c>
      <c r="D29" s="58">
        <f t="shared" si="32"/>
        <v>3</v>
      </c>
      <c r="E29" s="58">
        <f t="shared" si="32"/>
        <v>0</v>
      </c>
      <c r="F29" s="58">
        <f t="shared" si="32"/>
        <v>0</v>
      </c>
      <c r="G29" s="58">
        <f t="shared" si="32"/>
        <v>0</v>
      </c>
      <c r="H29" s="58">
        <f t="shared" si="32"/>
        <v>0</v>
      </c>
      <c r="I29" s="58">
        <f t="shared" si="32"/>
        <v>0</v>
      </c>
      <c r="J29" s="58">
        <f t="shared" si="32"/>
        <v>16</v>
      </c>
      <c r="K29" s="58">
        <f t="shared" si="32"/>
        <v>3</v>
      </c>
      <c r="L29" s="59">
        <f t="shared" si="32"/>
        <v>13</v>
      </c>
      <c r="M29" s="60">
        <f t="shared" si="32"/>
        <v>255</v>
      </c>
      <c r="N29" s="60">
        <f t="shared" si="32"/>
        <v>246.7</v>
      </c>
      <c r="O29" s="52" t="s">
        <v>20</v>
      </c>
      <c r="P29" s="57">
        <f t="shared" ref="P29:AB29" si="33">SUM(P25:P28)</f>
        <v>0</v>
      </c>
      <c r="Q29" s="58">
        <f t="shared" si="33"/>
        <v>0</v>
      </c>
      <c r="R29" s="58">
        <f t="shared" si="33"/>
        <v>0</v>
      </c>
      <c r="S29" s="58">
        <f t="shared" si="33"/>
        <v>0</v>
      </c>
      <c r="T29" s="58">
        <f t="shared" si="33"/>
        <v>0</v>
      </c>
      <c r="U29" s="58">
        <f t="shared" si="33"/>
        <v>0</v>
      </c>
      <c r="V29" s="58">
        <f t="shared" si="33"/>
        <v>0</v>
      </c>
      <c r="W29" s="58">
        <f t="shared" si="33"/>
        <v>0</v>
      </c>
      <c r="X29" s="58">
        <f t="shared" si="33"/>
        <v>0</v>
      </c>
      <c r="Y29" s="58">
        <f t="shared" si="33"/>
        <v>0</v>
      </c>
      <c r="Z29" s="59">
        <f t="shared" si="33"/>
        <v>0</v>
      </c>
      <c r="AA29" s="60">
        <f t="shared" si="33"/>
        <v>0</v>
      </c>
      <c r="AB29" s="60">
        <f t="shared" si="33"/>
        <v>0</v>
      </c>
      <c r="AC29" s="52" t="s">
        <v>20</v>
      </c>
      <c r="AD29" s="57">
        <f t="shared" ref="AD29:AP29" si="34">SUM(AD25:AD28)</f>
        <v>56</v>
      </c>
      <c r="AE29" s="58">
        <f t="shared" si="34"/>
        <v>9</v>
      </c>
      <c r="AF29" s="58">
        <f t="shared" si="34"/>
        <v>2</v>
      </c>
      <c r="AG29" s="58">
        <f t="shared" si="34"/>
        <v>2</v>
      </c>
      <c r="AH29" s="58">
        <f t="shared" si="34"/>
        <v>5</v>
      </c>
      <c r="AI29" s="58">
        <f t="shared" si="34"/>
        <v>0</v>
      </c>
      <c r="AJ29" s="58">
        <f t="shared" si="34"/>
        <v>0</v>
      </c>
      <c r="AK29" s="58">
        <f t="shared" si="34"/>
        <v>0</v>
      </c>
      <c r="AL29" s="58">
        <f t="shared" si="34"/>
        <v>4</v>
      </c>
      <c r="AM29" s="58">
        <f t="shared" si="34"/>
        <v>1</v>
      </c>
      <c r="AN29" s="59">
        <f t="shared" si="34"/>
        <v>0</v>
      </c>
      <c r="AO29" s="60">
        <f t="shared" si="34"/>
        <v>79</v>
      </c>
      <c r="AP29" s="60">
        <f t="shared" si="34"/>
        <v>90.100000000000009</v>
      </c>
      <c r="AQ29" s="52" t="s">
        <v>20</v>
      </c>
      <c r="AR29" s="57">
        <f t="shared" ref="AR29:BD29" si="35">SUM(AR25:AR28)</f>
        <v>78</v>
      </c>
      <c r="AS29" s="58">
        <f t="shared" si="35"/>
        <v>11</v>
      </c>
      <c r="AT29" s="58">
        <f t="shared" si="35"/>
        <v>6</v>
      </c>
      <c r="AU29" s="58">
        <f t="shared" si="35"/>
        <v>1</v>
      </c>
      <c r="AV29" s="58">
        <f t="shared" si="35"/>
        <v>1</v>
      </c>
      <c r="AW29" s="58">
        <f t="shared" si="35"/>
        <v>1</v>
      </c>
      <c r="AX29" s="58">
        <f t="shared" si="35"/>
        <v>1</v>
      </c>
      <c r="AY29" s="58">
        <f t="shared" si="35"/>
        <v>1</v>
      </c>
      <c r="AZ29" s="58">
        <f t="shared" si="35"/>
        <v>2</v>
      </c>
      <c r="BA29" s="58">
        <f t="shared" si="35"/>
        <v>1</v>
      </c>
      <c r="BB29" s="59">
        <f t="shared" si="35"/>
        <v>11</v>
      </c>
      <c r="BC29" s="60">
        <f t="shared" si="35"/>
        <v>114</v>
      </c>
      <c r="BD29" s="60">
        <f t="shared" si="35"/>
        <v>118.30000000000001</v>
      </c>
      <c r="BE29" s="52" t="s">
        <v>20</v>
      </c>
      <c r="BF29" s="57">
        <f t="shared" ref="BF29:BR29" si="36">SUM(BF25:BF28)</f>
        <v>0</v>
      </c>
      <c r="BG29" s="58">
        <f t="shared" si="36"/>
        <v>0</v>
      </c>
      <c r="BH29" s="58">
        <f t="shared" si="36"/>
        <v>0</v>
      </c>
      <c r="BI29" s="58">
        <f t="shared" si="36"/>
        <v>0</v>
      </c>
      <c r="BJ29" s="58">
        <f t="shared" si="36"/>
        <v>0</v>
      </c>
      <c r="BK29" s="58">
        <f t="shared" si="36"/>
        <v>0</v>
      </c>
      <c r="BL29" s="58">
        <f t="shared" si="36"/>
        <v>0</v>
      </c>
      <c r="BM29" s="58">
        <f t="shared" si="36"/>
        <v>0</v>
      </c>
      <c r="BN29" s="58">
        <f t="shared" si="36"/>
        <v>0</v>
      </c>
      <c r="BO29" s="58">
        <f t="shared" si="36"/>
        <v>0</v>
      </c>
      <c r="BP29" s="59">
        <f t="shared" si="36"/>
        <v>0</v>
      </c>
      <c r="BQ29" s="60">
        <f t="shared" si="36"/>
        <v>0</v>
      </c>
      <c r="BR29" s="60">
        <f t="shared" si="36"/>
        <v>0</v>
      </c>
      <c r="BS29" s="52" t="s">
        <v>20</v>
      </c>
      <c r="BT29" s="57">
        <f t="shared" ref="BT29:CF29" si="37">SUM(BT25:BT28)</f>
        <v>239</v>
      </c>
      <c r="BU29" s="58">
        <f t="shared" si="37"/>
        <v>44</v>
      </c>
      <c r="BV29" s="58">
        <f t="shared" si="37"/>
        <v>5</v>
      </c>
      <c r="BW29" s="58">
        <f t="shared" si="37"/>
        <v>2</v>
      </c>
      <c r="BX29" s="58">
        <f t="shared" si="37"/>
        <v>5</v>
      </c>
      <c r="BY29" s="58">
        <f t="shared" si="37"/>
        <v>0</v>
      </c>
      <c r="BZ29" s="58">
        <f t="shared" si="37"/>
        <v>0</v>
      </c>
      <c r="CA29" s="58">
        <f t="shared" si="37"/>
        <v>0</v>
      </c>
      <c r="CB29" s="58">
        <f t="shared" si="37"/>
        <v>20</v>
      </c>
      <c r="CC29" s="58">
        <f t="shared" si="37"/>
        <v>4</v>
      </c>
      <c r="CD29" s="59">
        <f t="shared" si="37"/>
        <v>7</v>
      </c>
      <c r="CE29" s="60">
        <f t="shared" si="37"/>
        <v>326</v>
      </c>
      <c r="CF29" s="60">
        <f t="shared" si="37"/>
        <v>333.59999999999997</v>
      </c>
      <c r="CG29" s="52" t="s">
        <v>20</v>
      </c>
      <c r="CH29" s="57">
        <f t="shared" ref="CH29:CT29" si="38">SUM(CH25:CH28)</f>
        <v>76</v>
      </c>
      <c r="CI29" s="58">
        <f t="shared" si="38"/>
        <v>11</v>
      </c>
      <c r="CJ29" s="58">
        <f t="shared" si="38"/>
        <v>6</v>
      </c>
      <c r="CK29" s="58">
        <f t="shared" si="38"/>
        <v>1</v>
      </c>
      <c r="CL29" s="58">
        <f t="shared" si="38"/>
        <v>1</v>
      </c>
      <c r="CM29" s="58">
        <f t="shared" si="38"/>
        <v>1</v>
      </c>
      <c r="CN29" s="58">
        <f t="shared" si="38"/>
        <v>1</v>
      </c>
      <c r="CO29" s="58">
        <f t="shared" si="38"/>
        <v>1</v>
      </c>
      <c r="CP29" s="58">
        <f t="shared" si="38"/>
        <v>2</v>
      </c>
      <c r="CQ29" s="58">
        <f t="shared" si="38"/>
        <v>1</v>
      </c>
      <c r="CR29" s="59">
        <f t="shared" si="38"/>
        <v>5</v>
      </c>
      <c r="CS29" s="60">
        <f t="shared" si="38"/>
        <v>106</v>
      </c>
      <c r="CT29" s="60">
        <f t="shared" si="38"/>
        <v>115.1</v>
      </c>
      <c r="CU29" s="52" t="s">
        <v>20</v>
      </c>
      <c r="CV29" s="57">
        <f t="shared" ref="CV29:DH29" si="39">SUM(CV25:CV28)</f>
        <v>0</v>
      </c>
      <c r="CW29" s="58">
        <f t="shared" si="39"/>
        <v>0</v>
      </c>
      <c r="CX29" s="58">
        <f t="shared" si="39"/>
        <v>0</v>
      </c>
      <c r="CY29" s="58">
        <f t="shared" si="39"/>
        <v>0</v>
      </c>
      <c r="CZ29" s="58">
        <f t="shared" si="39"/>
        <v>0</v>
      </c>
      <c r="DA29" s="58">
        <f t="shared" si="39"/>
        <v>0</v>
      </c>
      <c r="DB29" s="58">
        <f t="shared" si="39"/>
        <v>0</v>
      </c>
      <c r="DC29" s="58">
        <f t="shared" si="39"/>
        <v>0</v>
      </c>
      <c r="DD29" s="58">
        <f t="shared" si="39"/>
        <v>0</v>
      </c>
      <c r="DE29" s="58">
        <f t="shared" si="39"/>
        <v>0</v>
      </c>
      <c r="DF29" s="59">
        <f t="shared" si="39"/>
        <v>0</v>
      </c>
      <c r="DG29" s="60">
        <f t="shared" si="39"/>
        <v>0</v>
      </c>
      <c r="DH29" s="60">
        <f t="shared" si="39"/>
        <v>0</v>
      </c>
      <c r="DI29" s="92"/>
      <c r="DJ29" s="92"/>
      <c r="DK29" s="52"/>
    </row>
    <row r="30" spans="1:115" ht="13.5" customHeight="1">
      <c r="A30" s="27">
        <f>'Site 57 - Data'!$A30</f>
        <v>0.45833333333333365</v>
      </c>
      <c r="B30" s="80">
        <f>SUM('Site 57 - Data'!AR30,'Site 57 - Data'!CV30,'Site 57 - Data'!EZ30)</f>
        <v>44</v>
      </c>
      <c r="C30" s="81">
        <f>SUM('Site 57 - Data'!AS30,'Site 57 - Data'!CW30,'Site 57 - Data'!FA30)</f>
        <v>6</v>
      </c>
      <c r="D30" s="81">
        <f>SUM('Site 57 - Data'!AT30,'Site 57 - Data'!CX30,'Site 57 - Data'!FB30)</f>
        <v>4</v>
      </c>
      <c r="E30" s="81">
        <f>SUM('Site 57 - Data'!AU30,'Site 57 - Data'!CY30,'Site 57 - Data'!FC30)</f>
        <v>0</v>
      </c>
      <c r="F30" s="81">
        <f>SUM('Site 57 - Data'!AV30,'Site 57 - Data'!CZ30,'Site 57 - Data'!FD30)</f>
        <v>0</v>
      </c>
      <c r="G30" s="81">
        <f>SUM('Site 57 - Data'!AW30,'Site 57 - Data'!DA30,'Site 57 - Data'!FE30)</f>
        <v>0</v>
      </c>
      <c r="H30" s="81">
        <f>SUM('Site 57 - Data'!AX30,'Site 57 - Data'!DB30,'Site 57 - Data'!FF30)</f>
        <v>0</v>
      </c>
      <c r="I30" s="81">
        <f>SUM('Site 57 - Data'!AY30,'Site 57 - Data'!DC30,'Site 57 - Data'!FG30)</f>
        <v>0</v>
      </c>
      <c r="J30" s="81">
        <f>SUM('Site 57 - Data'!AZ30,'Site 57 - Data'!DD30,'Site 57 - Data'!FH30)</f>
        <v>3</v>
      </c>
      <c r="K30" s="81">
        <f>SUM('Site 57 - Data'!BA30,'Site 57 - Data'!DE30,'Site 57 - Data'!FI30)</f>
        <v>2</v>
      </c>
      <c r="L30" s="82">
        <f>SUM('Site 57 - Data'!BB30,'Site 57 - Data'!DF30,'Site 57 - Data'!FJ30)</f>
        <v>3</v>
      </c>
      <c r="M30" s="31">
        <f>SUM(B30:L30)</f>
        <v>62</v>
      </c>
      <c r="N30" s="31">
        <f>SUM(B30,C30,2.3*D30,2.3*E30,2.3*F30,2.3*G30,2*H30,2*I30,J30,0.4*K30,0.2*L30)</f>
        <v>63.6</v>
      </c>
      <c r="O30" s="27">
        <f>'Site 57 - Data'!$A30</f>
        <v>0.45833333333333365</v>
      </c>
      <c r="P30" s="80">
        <f>SUM('Site 57 - Data'!B30,'Site 57 - Data'!P30,'Site 57 - Data'!AD30)</f>
        <v>0</v>
      </c>
      <c r="Q30" s="81">
        <f>SUM('Site 57 - Data'!C30,'Site 57 - Data'!Q30,'Site 57 - Data'!AE30)</f>
        <v>0</v>
      </c>
      <c r="R30" s="81">
        <f>SUM('Site 57 - Data'!D30,'Site 57 - Data'!R30,'Site 57 - Data'!AF30)</f>
        <v>0</v>
      </c>
      <c r="S30" s="81">
        <f>SUM('Site 57 - Data'!E30,'Site 57 - Data'!S30,'Site 57 - Data'!AG30)</f>
        <v>0</v>
      </c>
      <c r="T30" s="81">
        <f>SUM('Site 57 - Data'!F30,'Site 57 - Data'!T30,'Site 57 - Data'!AH30)</f>
        <v>0</v>
      </c>
      <c r="U30" s="81">
        <f>SUM('Site 57 - Data'!G30,'Site 57 - Data'!U30,'Site 57 - Data'!AI30)</f>
        <v>0</v>
      </c>
      <c r="V30" s="81">
        <f>SUM('Site 57 - Data'!H30,'Site 57 - Data'!V30,'Site 57 - Data'!AJ30)</f>
        <v>0</v>
      </c>
      <c r="W30" s="81">
        <f>SUM('Site 57 - Data'!I30,'Site 57 - Data'!W30,'Site 57 - Data'!AK30)</f>
        <v>0</v>
      </c>
      <c r="X30" s="81">
        <f>SUM('Site 57 - Data'!J30,'Site 57 - Data'!X30,'Site 57 - Data'!AL30)</f>
        <v>0</v>
      </c>
      <c r="Y30" s="81">
        <f>SUM('Site 57 - Data'!K30,'Site 57 - Data'!Y30,'Site 57 - Data'!AM30)</f>
        <v>0</v>
      </c>
      <c r="Z30" s="82">
        <f>SUM('Site 57 - Data'!L30,'Site 57 - Data'!Z30,'Site 57 - Data'!AN30)</f>
        <v>0</v>
      </c>
      <c r="AA30" s="31">
        <f>SUM(P30:Z30)</f>
        <v>0</v>
      </c>
      <c r="AB30" s="31">
        <f>SUM(P30,Q30,2.3*R30,2.3*S30,2.3*T30,2.3*U30,2*V30,2*W30,X30,0.4*Y30,0.2*Z30)</f>
        <v>0</v>
      </c>
      <c r="AC30" s="27">
        <f>'Site 57 - Data'!$A30</f>
        <v>0.45833333333333365</v>
      </c>
      <c r="AD30" s="80">
        <f>SUM('Site 57 - Data'!AD30,'Site 57 - Data'!CH30,'Site 57 - Data'!EL30)</f>
        <v>12</v>
      </c>
      <c r="AE30" s="81">
        <f>SUM('Site 57 - Data'!AE30,'Site 57 - Data'!CI30,'Site 57 - Data'!EM30)</f>
        <v>3</v>
      </c>
      <c r="AF30" s="81">
        <f>SUM('Site 57 - Data'!AF30,'Site 57 - Data'!CJ30,'Site 57 - Data'!EN30)</f>
        <v>2</v>
      </c>
      <c r="AG30" s="81">
        <f>SUM('Site 57 - Data'!AG30,'Site 57 - Data'!CK30,'Site 57 - Data'!EO30)</f>
        <v>0</v>
      </c>
      <c r="AH30" s="81">
        <f>SUM('Site 57 - Data'!AH30,'Site 57 - Data'!CL30,'Site 57 - Data'!EP30)</f>
        <v>1</v>
      </c>
      <c r="AI30" s="81">
        <f>SUM('Site 57 - Data'!AI30,'Site 57 - Data'!CM30,'Site 57 - Data'!EQ30)</f>
        <v>0</v>
      </c>
      <c r="AJ30" s="81">
        <f>SUM('Site 57 - Data'!AJ30,'Site 57 - Data'!CN30,'Site 57 - Data'!ER30)</f>
        <v>0</v>
      </c>
      <c r="AK30" s="81">
        <f>SUM('Site 57 - Data'!AK30,'Site 57 - Data'!CO30,'Site 57 - Data'!ES30)</f>
        <v>0</v>
      </c>
      <c r="AL30" s="81">
        <f>SUM('Site 57 - Data'!AL30,'Site 57 - Data'!CP30,'Site 57 - Data'!ET30)</f>
        <v>1</v>
      </c>
      <c r="AM30" s="81">
        <f>SUM('Site 57 - Data'!AM30,'Site 57 - Data'!CQ30,'Site 57 - Data'!EU30)</f>
        <v>0</v>
      </c>
      <c r="AN30" s="82">
        <f>SUM('Site 57 - Data'!AN30,'Site 57 - Data'!CR30,'Site 57 - Data'!EV30)</f>
        <v>1</v>
      </c>
      <c r="AO30" s="31">
        <f>SUM(AD30:AN30)</f>
        <v>20</v>
      </c>
      <c r="AP30" s="31">
        <f>SUM(AD30,AE30,2.3*AF30,2.3*AG30,2.3*AH30,2.3*AI30,2*AJ30,2*AK30,AL30,0.4*AM30,0.2*AN30)</f>
        <v>23.1</v>
      </c>
      <c r="AQ30" s="27">
        <f>'Site 57 - Data'!$A30</f>
        <v>0.45833333333333365</v>
      </c>
      <c r="AR30" s="80">
        <f>SUM('Site 57 - Data'!AR30,'Site 57 - Data'!BF30,'Site 57 - Data'!BT30)</f>
        <v>14</v>
      </c>
      <c r="AS30" s="81">
        <f>SUM('Site 57 - Data'!AS30,'Site 57 - Data'!BG30,'Site 57 - Data'!BU30)</f>
        <v>0</v>
      </c>
      <c r="AT30" s="81">
        <f>SUM('Site 57 - Data'!AT30,'Site 57 - Data'!BH30,'Site 57 - Data'!BV30)</f>
        <v>2</v>
      </c>
      <c r="AU30" s="81">
        <f>SUM('Site 57 - Data'!AU30,'Site 57 - Data'!BI30,'Site 57 - Data'!BW30)</f>
        <v>0</v>
      </c>
      <c r="AV30" s="81">
        <f>SUM('Site 57 - Data'!AV30,'Site 57 - Data'!BJ30,'Site 57 - Data'!BX30)</f>
        <v>1</v>
      </c>
      <c r="AW30" s="81">
        <f>SUM('Site 57 - Data'!AW30,'Site 57 - Data'!BK30,'Site 57 - Data'!BY30)</f>
        <v>0</v>
      </c>
      <c r="AX30" s="81">
        <f>SUM('Site 57 - Data'!AX30,'Site 57 - Data'!BL30,'Site 57 - Data'!BZ30)</f>
        <v>0</v>
      </c>
      <c r="AY30" s="81">
        <f>SUM('Site 57 - Data'!AY30,'Site 57 - Data'!BM30,'Site 57 - Data'!CA30)</f>
        <v>0</v>
      </c>
      <c r="AZ30" s="81">
        <f>SUM('Site 57 - Data'!AZ30,'Site 57 - Data'!BN30,'Site 57 - Data'!CB30)</f>
        <v>0</v>
      </c>
      <c r="BA30" s="81">
        <f>SUM('Site 57 - Data'!BA30,'Site 57 - Data'!BO30,'Site 57 - Data'!CC30)</f>
        <v>0</v>
      </c>
      <c r="BB30" s="82">
        <f>SUM('Site 57 - Data'!BB30,'Site 57 - Data'!BP30,'Site 57 - Data'!CD30)</f>
        <v>5</v>
      </c>
      <c r="BC30" s="31">
        <f>SUM(AR30:BB30)</f>
        <v>22</v>
      </c>
      <c r="BD30" s="31">
        <f>SUM(AR30,AS30,2.3*AT30,2.3*AU30,2.3*AV30,2.3*AW30,2*AX30,2*AY30,AZ30,0.4*BA30,0.2*BB30)</f>
        <v>21.900000000000002</v>
      </c>
      <c r="BE30" s="27">
        <f>'Site 57 - Data'!$A30</f>
        <v>0.45833333333333365</v>
      </c>
      <c r="BF30" s="80">
        <f>SUM('Site 57 - Data'!P30,'Site 57 - Data'!BT30,'Site 57 - Data'!DX30)</f>
        <v>0</v>
      </c>
      <c r="BG30" s="81">
        <f>SUM('Site 57 - Data'!Q30,'Site 57 - Data'!BU30,'Site 57 - Data'!DY30)</f>
        <v>0</v>
      </c>
      <c r="BH30" s="81">
        <f>SUM('Site 57 - Data'!R30,'Site 57 - Data'!BV30,'Site 57 - Data'!DZ30)</f>
        <v>0</v>
      </c>
      <c r="BI30" s="81">
        <f>SUM('Site 57 - Data'!S30,'Site 57 - Data'!BW30,'Site 57 - Data'!EA30)</f>
        <v>0</v>
      </c>
      <c r="BJ30" s="81">
        <f>SUM('Site 57 - Data'!T30,'Site 57 - Data'!BX30,'Site 57 - Data'!EB30)</f>
        <v>0</v>
      </c>
      <c r="BK30" s="81">
        <f>SUM('Site 57 - Data'!U30,'Site 57 - Data'!BY30,'Site 57 - Data'!EC30)</f>
        <v>0</v>
      </c>
      <c r="BL30" s="81">
        <f>SUM('Site 57 - Data'!V30,'Site 57 - Data'!BZ30,'Site 57 - Data'!ED30)</f>
        <v>0</v>
      </c>
      <c r="BM30" s="81">
        <f>SUM('Site 57 - Data'!W30,'Site 57 - Data'!CA30,'Site 57 - Data'!EE30)</f>
        <v>0</v>
      </c>
      <c r="BN30" s="81">
        <f>SUM('Site 57 - Data'!X30,'Site 57 - Data'!CB30,'Site 57 - Data'!EF30)</f>
        <v>0</v>
      </c>
      <c r="BO30" s="81">
        <f>SUM('Site 57 - Data'!Y30,'Site 57 - Data'!CC30,'Site 57 - Data'!EG30)</f>
        <v>0</v>
      </c>
      <c r="BP30" s="82">
        <f>SUM('Site 57 - Data'!Z30,'Site 57 - Data'!CD30,'Site 57 - Data'!EH30)</f>
        <v>0</v>
      </c>
      <c r="BQ30" s="31">
        <f>SUM(BF30:BP30)</f>
        <v>0</v>
      </c>
      <c r="BR30" s="31">
        <f>SUM(BF30,BG30,2.3*BH30,2.3*BI30,2.3*BJ30,2.3*BK30,2*BL30,2*BM30,BN30,0.4*BO30,0.2*BP30)</f>
        <v>0</v>
      </c>
      <c r="BS30" s="27">
        <f>'Site 57 - Data'!$A30</f>
        <v>0.45833333333333365</v>
      </c>
      <c r="BT30" s="80">
        <f>SUM('Site 57 - Data'!CH30,'Site 57 - Data'!CV30,'Site 57 - Data'!DJ30)</f>
        <v>56</v>
      </c>
      <c r="BU30" s="81">
        <f>SUM('Site 57 - Data'!CI30,'Site 57 - Data'!CW30,'Site 57 - Data'!DK30)</f>
        <v>9</v>
      </c>
      <c r="BV30" s="81">
        <f>SUM('Site 57 - Data'!CJ30,'Site 57 - Data'!CX30,'Site 57 - Data'!DL30)</f>
        <v>6</v>
      </c>
      <c r="BW30" s="81">
        <f>SUM('Site 57 - Data'!CK30,'Site 57 - Data'!CY30,'Site 57 - Data'!DM30)</f>
        <v>0</v>
      </c>
      <c r="BX30" s="81">
        <f>SUM('Site 57 - Data'!CL30,'Site 57 - Data'!CZ30,'Site 57 - Data'!DN30)</f>
        <v>1</v>
      </c>
      <c r="BY30" s="81">
        <f>SUM('Site 57 - Data'!CM30,'Site 57 - Data'!DA30,'Site 57 - Data'!DO30)</f>
        <v>0</v>
      </c>
      <c r="BZ30" s="81">
        <f>SUM('Site 57 - Data'!CN30,'Site 57 - Data'!DB30,'Site 57 - Data'!DP30)</f>
        <v>0</v>
      </c>
      <c r="CA30" s="81">
        <f>SUM('Site 57 - Data'!CO30,'Site 57 - Data'!DC30,'Site 57 - Data'!DQ30)</f>
        <v>0</v>
      </c>
      <c r="CB30" s="81">
        <f>SUM('Site 57 - Data'!CP30,'Site 57 - Data'!DD30,'Site 57 - Data'!DR30)</f>
        <v>4</v>
      </c>
      <c r="CC30" s="81">
        <f>SUM('Site 57 - Data'!CQ30,'Site 57 - Data'!DE30,'Site 57 - Data'!DS30)</f>
        <v>2</v>
      </c>
      <c r="CD30" s="82">
        <f>SUM('Site 57 - Data'!CR30,'Site 57 - Data'!DF30,'Site 57 - Data'!DT30)</f>
        <v>4</v>
      </c>
      <c r="CE30" s="31">
        <f>SUM(BT30:CD30)</f>
        <v>82</v>
      </c>
      <c r="CF30" s="31">
        <f>SUM(BT30,BU30,2.3*BV30,2.3*BW30,2.3*BX30,2.3*BY30,2*BZ30,2*CA30,CB30,0.4*CC30,0.2*CD30)</f>
        <v>86.699999999999989</v>
      </c>
      <c r="CG30" s="27">
        <f>'Site 57 - Data'!$A30</f>
        <v>0.45833333333333365</v>
      </c>
      <c r="CH30" s="80">
        <f>SUM('Site 57 - Data'!B30,'Site 57 - Data'!BF30,'Site 57 - Data'!DJ30)</f>
        <v>14</v>
      </c>
      <c r="CI30" s="81">
        <f>SUM('Site 57 - Data'!C30,'Site 57 - Data'!BG30,'Site 57 - Data'!DK30)</f>
        <v>0</v>
      </c>
      <c r="CJ30" s="81">
        <f>SUM('Site 57 - Data'!D30,'Site 57 - Data'!BH30,'Site 57 - Data'!DL30)</f>
        <v>2</v>
      </c>
      <c r="CK30" s="81">
        <f>SUM('Site 57 - Data'!E30,'Site 57 - Data'!BI30,'Site 57 - Data'!DM30)</f>
        <v>0</v>
      </c>
      <c r="CL30" s="81">
        <f>SUM('Site 57 - Data'!F30,'Site 57 - Data'!BJ30,'Site 57 - Data'!DN30)</f>
        <v>1</v>
      </c>
      <c r="CM30" s="81">
        <f>SUM('Site 57 - Data'!G30,'Site 57 - Data'!BK30,'Site 57 - Data'!DO30)</f>
        <v>0</v>
      </c>
      <c r="CN30" s="81">
        <f>SUM('Site 57 - Data'!H30,'Site 57 - Data'!BL30,'Site 57 - Data'!DP30)</f>
        <v>0</v>
      </c>
      <c r="CO30" s="81">
        <f>SUM('Site 57 - Data'!I30,'Site 57 - Data'!BM30,'Site 57 - Data'!DQ30)</f>
        <v>0</v>
      </c>
      <c r="CP30" s="81">
        <f>SUM('Site 57 - Data'!J30,'Site 57 - Data'!BN30,'Site 57 - Data'!DR30)</f>
        <v>0</v>
      </c>
      <c r="CQ30" s="81">
        <f>SUM('Site 57 - Data'!K30,'Site 57 - Data'!BO30,'Site 57 - Data'!DS30)</f>
        <v>0</v>
      </c>
      <c r="CR30" s="82">
        <f>SUM('Site 57 - Data'!L30,'Site 57 - Data'!BP30,'Site 57 - Data'!DT30)</f>
        <v>5</v>
      </c>
      <c r="CS30" s="31">
        <f>SUM(CH30:CR30)</f>
        <v>22</v>
      </c>
      <c r="CT30" s="31">
        <f>SUM(CH30,CI30,2.3*CJ30,2.3*CK30,2.3*CL30,2.3*CM30,2*CN30,2*CO30,CP30,0.4*CQ30,0.2*CR30)</f>
        <v>21.900000000000002</v>
      </c>
      <c r="CU30" s="27">
        <f>'Site 57 - Data'!$A30</f>
        <v>0.45833333333333365</v>
      </c>
      <c r="CV30" s="80">
        <f>SUM('Site 57 - Data'!DX30,'Site 57 - Data'!EL30,'Site 57 - Data'!EZ30)</f>
        <v>0</v>
      </c>
      <c r="CW30" s="81">
        <f>SUM('Site 57 - Data'!DY30,'Site 57 - Data'!EM30,'Site 57 - Data'!FA30)</f>
        <v>0</v>
      </c>
      <c r="CX30" s="81">
        <f>SUM('Site 57 - Data'!DZ30,'Site 57 - Data'!EN30,'Site 57 - Data'!FB30)</f>
        <v>0</v>
      </c>
      <c r="CY30" s="81">
        <f>SUM('Site 57 - Data'!EA30,'Site 57 - Data'!EO30,'Site 57 - Data'!FC30)</f>
        <v>0</v>
      </c>
      <c r="CZ30" s="81">
        <f>SUM('Site 57 - Data'!EB30,'Site 57 - Data'!EP30,'Site 57 - Data'!FD30)</f>
        <v>0</v>
      </c>
      <c r="DA30" s="81">
        <f>SUM('Site 57 - Data'!EC30,'Site 57 - Data'!EQ30,'Site 57 - Data'!FE30)</f>
        <v>0</v>
      </c>
      <c r="DB30" s="81">
        <f>SUM('Site 57 - Data'!ED30,'Site 57 - Data'!ER30,'Site 57 - Data'!FF30)</f>
        <v>0</v>
      </c>
      <c r="DC30" s="81">
        <f>SUM('Site 57 - Data'!EE30,'Site 57 - Data'!ES30,'Site 57 - Data'!FG30)</f>
        <v>0</v>
      </c>
      <c r="DD30" s="81">
        <f>SUM('Site 57 - Data'!EF30,'Site 57 - Data'!ET30,'Site 57 - Data'!FH30)</f>
        <v>0</v>
      </c>
      <c r="DE30" s="81">
        <f>SUM('Site 57 - Data'!EG30,'Site 57 - Data'!EU30,'Site 57 - Data'!FI30)</f>
        <v>0</v>
      </c>
      <c r="DF30" s="82">
        <f>SUM('Site 57 - Data'!EH30,'Site 57 - Data'!EV30,'Site 57 - Data'!FJ30)</f>
        <v>0</v>
      </c>
      <c r="DG30" s="31">
        <f>SUM(CV30:DF30)</f>
        <v>0</v>
      </c>
      <c r="DH30" s="31">
        <f>SUM(CV30,CW30,2.3*CX30,2.3*CY30,2.3*CZ30,2.3*DA30,2*DB30,2*DC30,DD30,0.4*DE30,0.2*DF30)</f>
        <v>0</v>
      </c>
      <c r="DI30" s="83">
        <f>SUM(M30,AO30,BQ30,CS30)</f>
        <v>104</v>
      </c>
      <c r="DJ30" s="83">
        <f>SUM(DI30:DI33)</f>
        <v>445</v>
      </c>
      <c r="DK30" s="27">
        <f>'Site 57 - Data'!$A30</f>
        <v>0.45833333333333365</v>
      </c>
    </row>
    <row r="31" spans="1:115" ht="13.5" customHeight="1">
      <c r="A31" s="27">
        <f>'Site 57 - Data'!$A31</f>
        <v>0.46875000000000033</v>
      </c>
      <c r="B31" s="85">
        <f>SUM('Site 57 - Data'!AR31,'Site 57 - Data'!CV31,'Site 57 - Data'!EZ31)</f>
        <v>52</v>
      </c>
      <c r="C31" s="86">
        <f>SUM('Site 57 - Data'!AS31,'Site 57 - Data'!CW31,'Site 57 - Data'!FA31)</f>
        <v>10</v>
      </c>
      <c r="D31" s="86">
        <f>SUM('Site 57 - Data'!AT31,'Site 57 - Data'!CX31,'Site 57 - Data'!FB31)</f>
        <v>0</v>
      </c>
      <c r="E31" s="86">
        <f>SUM('Site 57 - Data'!AU31,'Site 57 - Data'!CY31,'Site 57 - Data'!FC31)</f>
        <v>0</v>
      </c>
      <c r="F31" s="86">
        <f>SUM('Site 57 - Data'!AV31,'Site 57 - Data'!CZ31,'Site 57 - Data'!FD31)</f>
        <v>0</v>
      </c>
      <c r="G31" s="86">
        <f>SUM('Site 57 - Data'!AW31,'Site 57 - Data'!DA31,'Site 57 - Data'!FE31)</f>
        <v>0</v>
      </c>
      <c r="H31" s="86">
        <f>SUM('Site 57 - Data'!AX31,'Site 57 - Data'!DB31,'Site 57 - Data'!FF31)</f>
        <v>0</v>
      </c>
      <c r="I31" s="86">
        <f>SUM('Site 57 - Data'!AY31,'Site 57 - Data'!DC31,'Site 57 - Data'!FG31)</f>
        <v>0</v>
      </c>
      <c r="J31" s="86">
        <f>SUM('Site 57 - Data'!AZ31,'Site 57 - Data'!DD31,'Site 57 - Data'!FH31)</f>
        <v>5</v>
      </c>
      <c r="K31" s="86">
        <f>SUM('Site 57 - Data'!BA31,'Site 57 - Data'!DE31,'Site 57 - Data'!FI31)</f>
        <v>0</v>
      </c>
      <c r="L31" s="87">
        <f>SUM('Site 57 - Data'!BB31,'Site 57 - Data'!DF31,'Site 57 - Data'!FJ31)</f>
        <v>2</v>
      </c>
      <c r="M31" s="41">
        <f>SUM(B31:L31)</f>
        <v>69</v>
      </c>
      <c r="N31" s="41">
        <f>SUM(B31,C31,2.3*D31,2.3*E31,2.3*F31,2.3*G31,2*H31,2*I31,J31,0.4*K31,0.2*L31)</f>
        <v>67.400000000000006</v>
      </c>
      <c r="O31" s="27">
        <f>'Site 57 - Data'!$A31</f>
        <v>0.46875000000000033</v>
      </c>
      <c r="P31" s="85">
        <f>SUM('Site 57 - Data'!B31,'Site 57 - Data'!P31,'Site 57 - Data'!AD31)</f>
        <v>0</v>
      </c>
      <c r="Q31" s="86">
        <f>SUM('Site 57 - Data'!C31,'Site 57 - Data'!Q31,'Site 57 - Data'!AE31)</f>
        <v>0</v>
      </c>
      <c r="R31" s="86">
        <f>SUM('Site 57 - Data'!D31,'Site 57 - Data'!R31,'Site 57 - Data'!AF31)</f>
        <v>0</v>
      </c>
      <c r="S31" s="86">
        <f>SUM('Site 57 - Data'!E31,'Site 57 - Data'!S31,'Site 57 - Data'!AG31)</f>
        <v>0</v>
      </c>
      <c r="T31" s="86">
        <f>SUM('Site 57 - Data'!F31,'Site 57 - Data'!T31,'Site 57 - Data'!AH31)</f>
        <v>0</v>
      </c>
      <c r="U31" s="86">
        <f>SUM('Site 57 - Data'!G31,'Site 57 - Data'!U31,'Site 57 - Data'!AI31)</f>
        <v>0</v>
      </c>
      <c r="V31" s="86">
        <f>SUM('Site 57 - Data'!H31,'Site 57 - Data'!V31,'Site 57 - Data'!AJ31)</f>
        <v>0</v>
      </c>
      <c r="W31" s="86">
        <f>SUM('Site 57 - Data'!I31,'Site 57 - Data'!W31,'Site 57 - Data'!AK31)</f>
        <v>0</v>
      </c>
      <c r="X31" s="86">
        <f>SUM('Site 57 - Data'!J31,'Site 57 - Data'!X31,'Site 57 - Data'!AL31)</f>
        <v>0</v>
      </c>
      <c r="Y31" s="86">
        <f>SUM('Site 57 - Data'!K31,'Site 57 - Data'!Y31,'Site 57 - Data'!AM31)</f>
        <v>0</v>
      </c>
      <c r="Z31" s="87">
        <f>SUM('Site 57 - Data'!L31,'Site 57 - Data'!Z31,'Site 57 - Data'!AN31)</f>
        <v>0</v>
      </c>
      <c r="AA31" s="41">
        <f>SUM(P31:Z31)</f>
        <v>0</v>
      </c>
      <c r="AB31" s="41">
        <f>SUM(P31,Q31,2.3*R31,2.3*S31,2.3*T31,2.3*U31,2*V31,2*W31,X31,0.4*Y31,0.2*Z31)</f>
        <v>0</v>
      </c>
      <c r="AC31" s="27">
        <f>'Site 57 - Data'!$A31</f>
        <v>0.46875000000000033</v>
      </c>
      <c r="AD31" s="85">
        <f>SUM('Site 57 - Data'!AD31,'Site 57 - Data'!CH31,'Site 57 - Data'!EL31)</f>
        <v>13</v>
      </c>
      <c r="AE31" s="86">
        <f>SUM('Site 57 - Data'!AE31,'Site 57 - Data'!CI31,'Site 57 - Data'!EM31)</f>
        <v>0</v>
      </c>
      <c r="AF31" s="86">
        <f>SUM('Site 57 - Data'!AF31,'Site 57 - Data'!CJ31,'Site 57 - Data'!EN31)</f>
        <v>1</v>
      </c>
      <c r="AG31" s="86">
        <f>SUM('Site 57 - Data'!AG31,'Site 57 - Data'!CK31,'Site 57 - Data'!EO31)</f>
        <v>1</v>
      </c>
      <c r="AH31" s="86">
        <f>SUM('Site 57 - Data'!AH31,'Site 57 - Data'!CL31,'Site 57 - Data'!EP31)</f>
        <v>0</v>
      </c>
      <c r="AI31" s="86">
        <f>SUM('Site 57 - Data'!AI31,'Site 57 - Data'!CM31,'Site 57 - Data'!EQ31)</f>
        <v>0</v>
      </c>
      <c r="AJ31" s="86">
        <f>SUM('Site 57 - Data'!AJ31,'Site 57 - Data'!CN31,'Site 57 - Data'!ER31)</f>
        <v>0</v>
      </c>
      <c r="AK31" s="86">
        <f>SUM('Site 57 - Data'!AK31,'Site 57 - Data'!CO31,'Site 57 - Data'!ES31)</f>
        <v>0</v>
      </c>
      <c r="AL31" s="86">
        <f>SUM('Site 57 - Data'!AL31,'Site 57 - Data'!CP31,'Site 57 - Data'!ET31)</f>
        <v>1</v>
      </c>
      <c r="AM31" s="86">
        <f>SUM('Site 57 - Data'!AM31,'Site 57 - Data'!CQ31,'Site 57 - Data'!EU31)</f>
        <v>0</v>
      </c>
      <c r="AN31" s="87">
        <f>SUM('Site 57 - Data'!AN31,'Site 57 - Data'!CR31,'Site 57 - Data'!EV31)</f>
        <v>0</v>
      </c>
      <c r="AO31" s="41">
        <f>SUM(AD31:AN31)</f>
        <v>16</v>
      </c>
      <c r="AP31" s="41">
        <f>SUM(AD31,AE31,2.3*AF31,2.3*AG31,2.3*AH31,2.3*AI31,2*AJ31,2*AK31,AL31,0.4*AM31,0.2*AN31)</f>
        <v>18.600000000000001</v>
      </c>
      <c r="AQ31" s="27">
        <f>'Site 57 - Data'!$A31</f>
        <v>0.46875000000000033</v>
      </c>
      <c r="AR31" s="85">
        <f>SUM('Site 57 - Data'!AR31,'Site 57 - Data'!BF31,'Site 57 - Data'!BT31)</f>
        <v>24</v>
      </c>
      <c r="AS31" s="86">
        <f>SUM('Site 57 - Data'!AS31,'Site 57 - Data'!BG31,'Site 57 - Data'!BU31)</f>
        <v>1</v>
      </c>
      <c r="AT31" s="86">
        <f>SUM('Site 57 - Data'!AT31,'Site 57 - Data'!BH31,'Site 57 - Data'!BV31)</f>
        <v>4</v>
      </c>
      <c r="AU31" s="86">
        <f>SUM('Site 57 - Data'!AU31,'Site 57 - Data'!BI31,'Site 57 - Data'!BW31)</f>
        <v>0</v>
      </c>
      <c r="AV31" s="86">
        <f>SUM('Site 57 - Data'!AV31,'Site 57 - Data'!BJ31,'Site 57 - Data'!BX31)</f>
        <v>0</v>
      </c>
      <c r="AW31" s="86">
        <f>SUM('Site 57 - Data'!AW31,'Site 57 - Data'!BK31,'Site 57 - Data'!BY31)</f>
        <v>0</v>
      </c>
      <c r="AX31" s="86">
        <f>SUM('Site 57 - Data'!AX31,'Site 57 - Data'!BL31,'Site 57 - Data'!BZ31)</f>
        <v>0</v>
      </c>
      <c r="AY31" s="86">
        <f>SUM('Site 57 - Data'!AY31,'Site 57 - Data'!BM31,'Site 57 - Data'!CA31)</f>
        <v>0</v>
      </c>
      <c r="AZ31" s="86">
        <f>SUM('Site 57 - Data'!AZ31,'Site 57 - Data'!BN31,'Site 57 - Data'!CB31)</f>
        <v>0</v>
      </c>
      <c r="BA31" s="86">
        <f>SUM('Site 57 - Data'!BA31,'Site 57 - Data'!BO31,'Site 57 - Data'!CC31)</f>
        <v>0</v>
      </c>
      <c r="BB31" s="87">
        <f>SUM('Site 57 - Data'!BB31,'Site 57 - Data'!BP31,'Site 57 - Data'!CD31)</f>
        <v>3</v>
      </c>
      <c r="BC31" s="41">
        <f>SUM(AR31:BB31)</f>
        <v>32</v>
      </c>
      <c r="BD31" s="41">
        <f>SUM(AR31,AS31,2.3*AT31,2.3*AU31,2.3*AV31,2.3*AW31,2*AX31,2*AY31,AZ31,0.4*BA31,0.2*BB31)</f>
        <v>34.800000000000004</v>
      </c>
      <c r="BE31" s="27">
        <f>'Site 57 - Data'!$A31</f>
        <v>0.46875000000000033</v>
      </c>
      <c r="BF31" s="85">
        <f>SUM('Site 57 - Data'!P31,'Site 57 - Data'!BT31,'Site 57 - Data'!DX31)</f>
        <v>0</v>
      </c>
      <c r="BG31" s="86">
        <f>SUM('Site 57 - Data'!Q31,'Site 57 - Data'!BU31,'Site 57 - Data'!DY31)</f>
        <v>0</v>
      </c>
      <c r="BH31" s="86">
        <f>SUM('Site 57 - Data'!R31,'Site 57 - Data'!BV31,'Site 57 - Data'!DZ31)</f>
        <v>0</v>
      </c>
      <c r="BI31" s="86">
        <f>SUM('Site 57 - Data'!S31,'Site 57 - Data'!BW31,'Site 57 - Data'!EA31)</f>
        <v>0</v>
      </c>
      <c r="BJ31" s="86">
        <f>SUM('Site 57 - Data'!T31,'Site 57 - Data'!BX31,'Site 57 - Data'!EB31)</f>
        <v>0</v>
      </c>
      <c r="BK31" s="86">
        <f>SUM('Site 57 - Data'!U31,'Site 57 - Data'!BY31,'Site 57 - Data'!EC31)</f>
        <v>0</v>
      </c>
      <c r="BL31" s="86">
        <f>SUM('Site 57 - Data'!V31,'Site 57 - Data'!BZ31,'Site 57 - Data'!ED31)</f>
        <v>0</v>
      </c>
      <c r="BM31" s="86">
        <f>SUM('Site 57 - Data'!W31,'Site 57 - Data'!CA31,'Site 57 - Data'!EE31)</f>
        <v>0</v>
      </c>
      <c r="BN31" s="86">
        <f>SUM('Site 57 - Data'!X31,'Site 57 - Data'!CB31,'Site 57 - Data'!EF31)</f>
        <v>0</v>
      </c>
      <c r="BO31" s="86">
        <f>SUM('Site 57 - Data'!Y31,'Site 57 - Data'!CC31,'Site 57 - Data'!EG31)</f>
        <v>0</v>
      </c>
      <c r="BP31" s="87">
        <f>SUM('Site 57 - Data'!Z31,'Site 57 - Data'!CD31,'Site 57 - Data'!EH31)</f>
        <v>0</v>
      </c>
      <c r="BQ31" s="41">
        <f>SUM(BF31:BP31)</f>
        <v>0</v>
      </c>
      <c r="BR31" s="41">
        <f>SUM(BF31,BG31,2.3*BH31,2.3*BI31,2.3*BJ31,2.3*BK31,2*BL31,2*BM31,BN31,0.4*BO31,0.2*BP31)</f>
        <v>0</v>
      </c>
      <c r="BS31" s="27">
        <f>'Site 57 - Data'!$A31</f>
        <v>0.46875000000000033</v>
      </c>
      <c r="BT31" s="85">
        <f>SUM('Site 57 - Data'!CH31,'Site 57 - Data'!CV31,'Site 57 - Data'!DJ31)</f>
        <v>63</v>
      </c>
      <c r="BU31" s="86">
        <f>SUM('Site 57 - Data'!CI31,'Site 57 - Data'!CW31,'Site 57 - Data'!DK31)</f>
        <v>10</v>
      </c>
      <c r="BV31" s="86">
        <f>SUM('Site 57 - Data'!CJ31,'Site 57 - Data'!CX31,'Site 57 - Data'!DL31)</f>
        <v>1</v>
      </c>
      <c r="BW31" s="86">
        <f>SUM('Site 57 - Data'!CK31,'Site 57 - Data'!CY31,'Site 57 - Data'!DM31)</f>
        <v>1</v>
      </c>
      <c r="BX31" s="86">
        <f>SUM('Site 57 - Data'!CL31,'Site 57 - Data'!CZ31,'Site 57 - Data'!DN31)</f>
        <v>0</v>
      </c>
      <c r="BY31" s="86">
        <f>SUM('Site 57 - Data'!CM31,'Site 57 - Data'!DA31,'Site 57 - Data'!DO31)</f>
        <v>0</v>
      </c>
      <c r="BZ31" s="86">
        <f>SUM('Site 57 - Data'!CN31,'Site 57 - Data'!DB31,'Site 57 - Data'!DP31)</f>
        <v>0</v>
      </c>
      <c r="CA31" s="86">
        <f>SUM('Site 57 - Data'!CO31,'Site 57 - Data'!DC31,'Site 57 - Data'!DQ31)</f>
        <v>0</v>
      </c>
      <c r="CB31" s="86">
        <f>SUM('Site 57 - Data'!CP31,'Site 57 - Data'!DD31,'Site 57 - Data'!DR31)</f>
        <v>6</v>
      </c>
      <c r="CC31" s="86">
        <f>SUM('Site 57 - Data'!CQ31,'Site 57 - Data'!DE31,'Site 57 - Data'!DS31)</f>
        <v>0</v>
      </c>
      <c r="CD31" s="87">
        <f>SUM('Site 57 - Data'!CR31,'Site 57 - Data'!DF31,'Site 57 - Data'!DT31)</f>
        <v>2</v>
      </c>
      <c r="CE31" s="41">
        <f>SUM(BT31:CD31)</f>
        <v>83</v>
      </c>
      <c r="CF31" s="41">
        <f>SUM(BT31,BU31,2.3*BV31,2.3*BW31,2.3*BX31,2.3*BY31,2*BZ31,2*CA31,CB31,0.4*CC31,0.2*CD31)</f>
        <v>84</v>
      </c>
      <c r="CG31" s="27">
        <f>'Site 57 - Data'!$A31</f>
        <v>0.46875000000000033</v>
      </c>
      <c r="CH31" s="85">
        <f>SUM('Site 57 - Data'!B31,'Site 57 - Data'!BF31,'Site 57 - Data'!DJ31)</f>
        <v>22</v>
      </c>
      <c r="CI31" s="86">
        <f>SUM('Site 57 - Data'!C31,'Site 57 - Data'!BG31,'Site 57 - Data'!DK31)</f>
        <v>1</v>
      </c>
      <c r="CJ31" s="86">
        <f>SUM('Site 57 - Data'!D31,'Site 57 - Data'!BH31,'Site 57 - Data'!DL31)</f>
        <v>4</v>
      </c>
      <c r="CK31" s="86">
        <f>SUM('Site 57 - Data'!E31,'Site 57 - Data'!BI31,'Site 57 - Data'!DM31)</f>
        <v>0</v>
      </c>
      <c r="CL31" s="86">
        <f>SUM('Site 57 - Data'!F31,'Site 57 - Data'!BJ31,'Site 57 - Data'!DN31)</f>
        <v>0</v>
      </c>
      <c r="CM31" s="86">
        <f>SUM('Site 57 - Data'!G31,'Site 57 - Data'!BK31,'Site 57 - Data'!DO31)</f>
        <v>0</v>
      </c>
      <c r="CN31" s="86">
        <f>SUM('Site 57 - Data'!H31,'Site 57 - Data'!BL31,'Site 57 - Data'!DP31)</f>
        <v>0</v>
      </c>
      <c r="CO31" s="86">
        <f>SUM('Site 57 - Data'!I31,'Site 57 - Data'!BM31,'Site 57 - Data'!DQ31)</f>
        <v>0</v>
      </c>
      <c r="CP31" s="86">
        <f>SUM('Site 57 - Data'!J31,'Site 57 - Data'!BN31,'Site 57 - Data'!DR31)</f>
        <v>0</v>
      </c>
      <c r="CQ31" s="86">
        <f>SUM('Site 57 - Data'!K31,'Site 57 - Data'!BO31,'Site 57 - Data'!DS31)</f>
        <v>0</v>
      </c>
      <c r="CR31" s="87">
        <f>SUM('Site 57 - Data'!L31,'Site 57 - Data'!BP31,'Site 57 - Data'!DT31)</f>
        <v>3</v>
      </c>
      <c r="CS31" s="41">
        <f>SUM(CH31:CR31)</f>
        <v>30</v>
      </c>
      <c r="CT31" s="41">
        <f>SUM(CH31,CI31,2.3*CJ31,2.3*CK31,2.3*CL31,2.3*CM31,2*CN31,2*CO31,CP31,0.4*CQ31,0.2*CR31)</f>
        <v>32.800000000000004</v>
      </c>
      <c r="CU31" s="27">
        <f>'Site 57 - Data'!$A31</f>
        <v>0.46875000000000033</v>
      </c>
      <c r="CV31" s="85">
        <f>SUM('Site 57 - Data'!DX31,'Site 57 - Data'!EL31,'Site 57 - Data'!EZ31)</f>
        <v>0</v>
      </c>
      <c r="CW31" s="86">
        <f>SUM('Site 57 - Data'!DY31,'Site 57 - Data'!EM31,'Site 57 - Data'!FA31)</f>
        <v>0</v>
      </c>
      <c r="CX31" s="86">
        <f>SUM('Site 57 - Data'!DZ31,'Site 57 - Data'!EN31,'Site 57 - Data'!FB31)</f>
        <v>0</v>
      </c>
      <c r="CY31" s="86">
        <f>SUM('Site 57 - Data'!EA31,'Site 57 - Data'!EO31,'Site 57 - Data'!FC31)</f>
        <v>0</v>
      </c>
      <c r="CZ31" s="86">
        <f>SUM('Site 57 - Data'!EB31,'Site 57 - Data'!EP31,'Site 57 - Data'!FD31)</f>
        <v>0</v>
      </c>
      <c r="DA31" s="86">
        <f>SUM('Site 57 - Data'!EC31,'Site 57 - Data'!EQ31,'Site 57 - Data'!FE31)</f>
        <v>0</v>
      </c>
      <c r="DB31" s="86">
        <f>SUM('Site 57 - Data'!ED31,'Site 57 - Data'!ER31,'Site 57 - Data'!FF31)</f>
        <v>0</v>
      </c>
      <c r="DC31" s="86">
        <f>SUM('Site 57 - Data'!EE31,'Site 57 - Data'!ES31,'Site 57 - Data'!FG31)</f>
        <v>0</v>
      </c>
      <c r="DD31" s="86">
        <f>SUM('Site 57 - Data'!EF31,'Site 57 - Data'!ET31,'Site 57 - Data'!FH31)</f>
        <v>0</v>
      </c>
      <c r="DE31" s="86">
        <f>SUM('Site 57 - Data'!EG31,'Site 57 - Data'!EU31,'Site 57 - Data'!FI31)</f>
        <v>0</v>
      </c>
      <c r="DF31" s="87">
        <f>SUM('Site 57 - Data'!EH31,'Site 57 - Data'!EV31,'Site 57 - Data'!FJ31)</f>
        <v>0</v>
      </c>
      <c r="DG31" s="41">
        <f>SUM(CV31:DF31)</f>
        <v>0</v>
      </c>
      <c r="DH31" s="41">
        <f>SUM(CV31,CW31,2.3*CX31,2.3*CY31,2.3*CZ31,2.3*DA31,2*DB31,2*DC31,DD31,0.4*DE31,0.2*DF31)</f>
        <v>0</v>
      </c>
      <c r="DI31" s="83">
        <f>SUM(M31,AO31,BQ31,CS31)</f>
        <v>115</v>
      </c>
      <c r="DJ31" s="83">
        <f>SUM(DI31:DI35)</f>
        <v>464</v>
      </c>
      <c r="DK31" s="27">
        <f>'Site 57 - Data'!$A31</f>
        <v>0.46875000000000033</v>
      </c>
    </row>
    <row r="32" spans="1:115" ht="13.5" customHeight="1">
      <c r="A32" s="27">
        <f>'Site 57 - Data'!$A32</f>
        <v>0.47916666666666702</v>
      </c>
      <c r="B32" s="85">
        <f>SUM('Site 57 - Data'!AR32,'Site 57 - Data'!CV32,'Site 57 - Data'!EZ32)</f>
        <v>43</v>
      </c>
      <c r="C32" s="86">
        <f>SUM('Site 57 - Data'!AS32,'Site 57 - Data'!CW32,'Site 57 - Data'!FA32)</f>
        <v>11</v>
      </c>
      <c r="D32" s="86">
        <f>SUM('Site 57 - Data'!AT32,'Site 57 - Data'!CX32,'Site 57 - Data'!FB32)</f>
        <v>2</v>
      </c>
      <c r="E32" s="86">
        <f>SUM('Site 57 - Data'!AU32,'Site 57 - Data'!CY32,'Site 57 - Data'!FC32)</f>
        <v>0</v>
      </c>
      <c r="F32" s="86">
        <f>SUM('Site 57 - Data'!AV32,'Site 57 - Data'!CZ32,'Site 57 - Data'!FD32)</f>
        <v>0</v>
      </c>
      <c r="G32" s="86">
        <f>SUM('Site 57 - Data'!AW32,'Site 57 - Data'!DA32,'Site 57 - Data'!FE32)</f>
        <v>0</v>
      </c>
      <c r="H32" s="86">
        <f>SUM('Site 57 - Data'!AX32,'Site 57 - Data'!DB32,'Site 57 - Data'!FF32)</f>
        <v>0</v>
      </c>
      <c r="I32" s="86">
        <f>SUM('Site 57 - Data'!AY32,'Site 57 - Data'!DC32,'Site 57 - Data'!FG32)</f>
        <v>0</v>
      </c>
      <c r="J32" s="86">
        <f>SUM('Site 57 - Data'!AZ32,'Site 57 - Data'!DD32,'Site 57 - Data'!FH32)</f>
        <v>2</v>
      </c>
      <c r="K32" s="86">
        <f>SUM('Site 57 - Data'!BA32,'Site 57 - Data'!DE32,'Site 57 - Data'!FI32)</f>
        <v>1</v>
      </c>
      <c r="L32" s="87">
        <f>SUM('Site 57 - Data'!BB32,'Site 57 - Data'!DF32,'Site 57 - Data'!FJ32)</f>
        <v>3</v>
      </c>
      <c r="M32" s="41">
        <f>SUM(B32:L32)</f>
        <v>62</v>
      </c>
      <c r="N32" s="41">
        <f>SUM(B32,C32,2.3*D32,2.3*E32,2.3*F32,2.3*G32,2*H32,2*I32,J32,0.4*K32,0.2*L32)</f>
        <v>61.6</v>
      </c>
      <c r="O32" s="27">
        <f>'Site 57 - Data'!$A32</f>
        <v>0.47916666666666702</v>
      </c>
      <c r="P32" s="85">
        <f>SUM('Site 57 - Data'!B32,'Site 57 - Data'!P32,'Site 57 - Data'!AD32)</f>
        <v>0</v>
      </c>
      <c r="Q32" s="86">
        <f>SUM('Site 57 - Data'!C32,'Site 57 - Data'!Q32,'Site 57 - Data'!AE32)</f>
        <v>0</v>
      </c>
      <c r="R32" s="86">
        <f>SUM('Site 57 - Data'!D32,'Site 57 - Data'!R32,'Site 57 - Data'!AF32)</f>
        <v>0</v>
      </c>
      <c r="S32" s="86">
        <f>SUM('Site 57 - Data'!E32,'Site 57 - Data'!S32,'Site 57 - Data'!AG32)</f>
        <v>0</v>
      </c>
      <c r="T32" s="86">
        <f>SUM('Site 57 - Data'!F32,'Site 57 - Data'!T32,'Site 57 - Data'!AH32)</f>
        <v>0</v>
      </c>
      <c r="U32" s="86">
        <f>SUM('Site 57 - Data'!G32,'Site 57 - Data'!U32,'Site 57 - Data'!AI32)</f>
        <v>0</v>
      </c>
      <c r="V32" s="86">
        <f>SUM('Site 57 - Data'!H32,'Site 57 - Data'!V32,'Site 57 - Data'!AJ32)</f>
        <v>0</v>
      </c>
      <c r="W32" s="86">
        <f>SUM('Site 57 - Data'!I32,'Site 57 - Data'!W32,'Site 57 - Data'!AK32)</f>
        <v>0</v>
      </c>
      <c r="X32" s="86">
        <f>SUM('Site 57 - Data'!J32,'Site 57 - Data'!X32,'Site 57 - Data'!AL32)</f>
        <v>0</v>
      </c>
      <c r="Y32" s="86">
        <f>SUM('Site 57 - Data'!K32,'Site 57 - Data'!Y32,'Site 57 - Data'!AM32)</f>
        <v>0</v>
      </c>
      <c r="Z32" s="87">
        <f>SUM('Site 57 - Data'!L32,'Site 57 - Data'!Z32,'Site 57 - Data'!AN32)</f>
        <v>0</v>
      </c>
      <c r="AA32" s="41">
        <f>SUM(P32:Z32)</f>
        <v>0</v>
      </c>
      <c r="AB32" s="41">
        <f>SUM(P32,Q32,2.3*R32,2.3*S32,2.3*T32,2.3*U32,2*V32,2*W32,X32,0.4*Y32,0.2*Z32)</f>
        <v>0</v>
      </c>
      <c r="AC32" s="27">
        <f>'Site 57 - Data'!$A32</f>
        <v>0.47916666666666702</v>
      </c>
      <c r="AD32" s="85">
        <f>SUM('Site 57 - Data'!AD32,'Site 57 - Data'!CH32,'Site 57 - Data'!EL32)</f>
        <v>15</v>
      </c>
      <c r="AE32" s="86">
        <f>SUM('Site 57 - Data'!AE32,'Site 57 - Data'!CI32,'Site 57 - Data'!EM32)</f>
        <v>2</v>
      </c>
      <c r="AF32" s="86">
        <f>SUM('Site 57 - Data'!AF32,'Site 57 - Data'!CJ32,'Site 57 - Data'!EN32)</f>
        <v>5</v>
      </c>
      <c r="AG32" s="86">
        <f>SUM('Site 57 - Data'!AG32,'Site 57 - Data'!CK32,'Site 57 - Data'!EO32)</f>
        <v>0</v>
      </c>
      <c r="AH32" s="86">
        <f>SUM('Site 57 - Data'!AH32,'Site 57 - Data'!CL32,'Site 57 - Data'!EP32)</f>
        <v>2</v>
      </c>
      <c r="AI32" s="86">
        <f>SUM('Site 57 - Data'!AI32,'Site 57 - Data'!CM32,'Site 57 - Data'!EQ32)</f>
        <v>0</v>
      </c>
      <c r="AJ32" s="86">
        <f>SUM('Site 57 - Data'!AJ32,'Site 57 - Data'!CN32,'Site 57 - Data'!ER32)</f>
        <v>0</v>
      </c>
      <c r="AK32" s="86">
        <f>SUM('Site 57 - Data'!AK32,'Site 57 - Data'!CO32,'Site 57 - Data'!ES32)</f>
        <v>0</v>
      </c>
      <c r="AL32" s="86">
        <f>SUM('Site 57 - Data'!AL32,'Site 57 - Data'!CP32,'Site 57 - Data'!ET32)</f>
        <v>1</v>
      </c>
      <c r="AM32" s="86">
        <f>SUM('Site 57 - Data'!AM32,'Site 57 - Data'!CQ32,'Site 57 - Data'!EU32)</f>
        <v>0</v>
      </c>
      <c r="AN32" s="87">
        <f>SUM('Site 57 - Data'!AN32,'Site 57 - Data'!CR32,'Site 57 - Data'!EV32)</f>
        <v>0</v>
      </c>
      <c r="AO32" s="41">
        <f>SUM(AD32:AN32)</f>
        <v>25</v>
      </c>
      <c r="AP32" s="41">
        <f>SUM(AD32,AE32,2.3*AF32,2.3*AG32,2.3*AH32,2.3*AI32,2*AJ32,2*AK32,AL32,0.4*AM32,0.2*AN32)</f>
        <v>34.1</v>
      </c>
      <c r="AQ32" s="27">
        <f>'Site 57 - Data'!$A32</f>
        <v>0.47916666666666702</v>
      </c>
      <c r="AR32" s="85">
        <f>SUM('Site 57 - Data'!AR32,'Site 57 - Data'!BF32,'Site 57 - Data'!BT32)</f>
        <v>17</v>
      </c>
      <c r="AS32" s="86">
        <f>SUM('Site 57 - Data'!AS32,'Site 57 - Data'!BG32,'Site 57 - Data'!BU32)</f>
        <v>1</v>
      </c>
      <c r="AT32" s="86">
        <f>SUM('Site 57 - Data'!AT32,'Site 57 - Data'!BH32,'Site 57 - Data'!BV32)</f>
        <v>7</v>
      </c>
      <c r="AU32" s="86">
        <f>SUM('Site 57 - Data'!AU32,'Site 57 - Data'!BI32,'Site 57 - Data'!BW32)</f>
        <v>1</v>
      </c>
      <c r="AV32" s="86">
        <f>SUM('Site 57 - Data'!AV32,'Site 57 - Data'!BJ32,'Site 57 - Data'!BX32)</f>
        <v>1</v>
      </c>
      <c r="AW32" s="86">
        <f>SUM('Site 57 - Data'!AW32,'Site 57 - Data'!BK32,'Site 57 - Data'!BY32)</f>
        <v>0</v>
      </c>
      <c r="AX32" s="86">
        <f>SUM('Site 57 - Data'!AX32,'Site 57 - Data'!BL32,'Site 57 - Data'!BZ32)</f>
        <v>0</v>
      </c>
      <c r="AY32" s="86">
        <f>SUM('Site 57 - Data'!AY32,'Site 57 - Data'!BM32,'Site 57 - Data'!CA32)</f>
        <v>0</v>
      </c>
      <c r="AZ32" s="86">
        <f>SUM('Site 57 - Data'!AZ32,'Site 57 - Data'!BN32,'Site 57 - Data'!CB32)</f>
        <v>2</v>
      </c>
      <c r="BA32" s="86">
        <f>SUM('Site 57 - Data'!BA32,'Site 57 - Data'!BO32,'Site 57 - Data'!CC32)</f>
        <v>0</v>
      </c>
      <c r="BB32" s="87">
        <f>SUM('Site 57 - Data'!BB32,'Site 57 - Data'!BP32,'Site 57 - Data'!CD32)</f>
        <v>2</v>
      </c>
      <c r="BC32" s="41">
        <f>SUM(AR32:BB32)</f>
        <v>31</v>
      </c>
      <c r="BD32" s="41">
        <f>SUM(AR32,AS32,2.3*AT32,2.3*AU32,2.3*AV32,2.3*AW32,2*AX32,2*AY32,AZ32,0.4*BA32,0.2*BB32)</f>
        <v>41.099999999999987</v>
      </c>
      <c r="BE32" s="27">
        <f>'Site 57 - Data'!$A32</f>
        <v>0.47916666666666702</v>
      </c>
      <c r="BF32" s="85">
        <f>SUM('Site 57 - Data'!P32,'Site 57 - Data'!BT32,'Site 57 - Data'!DX32)</f>
        <v>0</v>
      </c>
      <c r="BG32" s="86">
        <f>SUM('Site 57 - Data'!Q32,'Site 57 - Data'!BU32,'Site 57 - Data'!DY32)</f>
        <v>0</v>
      </c>
      <c r="BH32" s="86">
        <f>SUM('Site 57 - Data'!R32,'Site 57 - Data'!BV32,'Site 57 - Data'!DZ32)</f>
        <v>0</v>
      </c>
      <c r="BI32" s="86">
        <f>SUM('Site 57 - Data'!S32,'Site 57 - Data'!BW32,'Site 57 - Data'!EA32)</f>
        <v>0</v>
      </c>
      <c r="BJ32" s="86">
        <f>SUM('Site 57 - Data'!T32,'Site 57 - Data'!BX32,'Site 57 - Data'!EB32)</f>
        <v>0</v>
      </c>
      <c r="BK32" s="86">
        <f>SUM('Site 57 - Data'!U32,'Site 57 - Data'!BY32,'Site 57 - Data'!EC32)</f>
        <v>0</v>
      </c>
      <c r="BL32" s="86">
        <f>SUM('Site 57 - Data'!V32,'Site 57 - Data'!BZ32,'Site 57 - Data'!ED32)</f>
        <v>0</v>
      </c>
      <c r="BM32" s="86">
        <f>SUM('Site 57 - Data'!W32,'Site 57 - Data'!CA32,'Site 57 - Data'!EE32)</f>
        <v>0</v>
      </c>
      <c r="BN32" s="86">
        <f>SUM('Site 57 - Data'!X32,'Site 57 - Data'!CB32,'Site 57 - Data'!EF32)</f>
        <v>0</v>
      </c>
      <c r="BO32" s="86">
        <f>SUM('Site 57 - Data'!Y32,'Site 57 - Data'!CC32,'Site 57 - Data'!EG32)</f>
        <v>0</v>
      </c>
      <c r="BP32" s="87">
        <f>SUM('Site 57 - Data'!Z32,'Site 57 - Data'!CD32,'Site 57 - Data'!EH32)</f>
        <v>0</v>
      </c>
      <c r="BQ32" s="41">
        <f>SUM(BF32:BP32)</f>
        <v>0</v>
      </c>
      <c r="BR32" s="41">
        <f>SUM(BF32,BG32,2.3*BH32,2.3*BI32,2.3*BJ32,2.3*BK32,2*BL32,2*BM32,BN32,0.4*BO32,0.2*BP32)</f>
        <v>0</v>
      </c>
      <c r="BS32" s="27">
        <f>'Site 57 - Data'!$A32</f>
        <v>0.47916666666666702</v>
      </c>
      <c r="BT32" s="85">
        <f>SUM('Site 57 - Data'!CH32,'Site 57 - Data'!CV32,'Site 57 - Data'!DJ32)</f>
        <v>58</v>
      </c>
      <c r="BU32" s="86">
        <f>SUM('Site 57 - Data'!CI32,'Site 57 - Data'!CW32,'Site 57 - Data'!DK32)</f>
        <v>13</v>
      </c>
      <c r="BV32" s="86">
        <f>SUM('Site 57 - Data'!CJ32,'Site 57 - Data'!CX32,'Site 57 - Data'!DL32)</f>
        <v>7</v>
      </c>
      <c r="BW32" s="86">
        <f>SUM('Site 57 - Data'!CK32,'Site 57 - Data'!CY32,'Site 57 - Data'!DM32)</f>
        <v>0</v>
      </c>
      <c r="BX32" s="86">
        <f>SUM('Site 57 - Data'!CL32,'Site 57 - Data'!CZ32,'Site 57 - Data'!DN32)</f>
        <v>2</v>
      </c>
      <c r="BY32" s="86">
        <f>SUM('Site 57 - Data'!CM32,'Site 57 - Data'!DA32,'Site 57 - Data'!DO32)</f>
        <v>0</v>
      </c>
      <c r="BZ32" s="86">
        <f>SUM('Site 57 - Data'!CN32,'Site 57 - Data'!DB32,'Site 57 - Data'!DP32)</f>
        <v>0</v>
      </c>
      <c r="CA32" s="86">
        <f>SUM('Site 57 - Data'!CO32,'Site 57 - Data'!DC32,'Site 57 - Data'!DQ32)</f>
        <v>0</v>
      </c>
      <c r="CB32" s="86">
        <f>SUM('Site 57 - Data'!CP32,'Site 57 - Data'!DD32,'Site 57 - Data'!DR32)</f>
        <v>3</v>
      </c>
      <c r="CC32" s="86">
        <f>SUM('Site 57 - Data'!CQ32,'Site 57 - Data'!DE32,'Site 57 - Data'!DS32)</f>
        <v>1</v>
      </c>
      <c r="CD32" s="87">
        <f>SUM('Site 57 - Data'!CR32,'Site 57 - Data'!DF32,'Site 57 - Data'!DT32)</f>
        <v>2</v>
      </c>
      <c r="CE32" s="41">
        <f>SUM(BT32:CD32)</f>
        <v>86</v>
      </c>
      <c r="CF32" s="41">
        <f>SUM(BT32,BU32,2.3*BV32,2.3*BW32,2.3*BX32,2.3*BY32,2*BZ32,2*CA32,CB32,0.4*CC32,0.2*CD32)</f>
        <v>95.5</v>
      </c>
      <c r="CG32" s="27">
        <f>'Site 57 - Data'!$A32</f>
        <v>0.47916666666666702</v>
      </c>
      <c r="CH32" s="85">
        <f>SUM('Site 57 - Data'!B32,'Site 57 - Data'!BF32,'Site 57 - Data'!DJ32)</f>
        <v>17</v>
      </c>
      <c r="CI32" s="86">
        <f>SUM('Site 57 - Data'!C32,'Site 57 - Data'!BG32,'Site 57 - Data'!DK32)</f>
        <v>1</v>
      </c>
      <c r="CJ32" s="86">
        <f>SUM('Site 57 - Data'!D32,'Site 57 - Data'!BH32,'Site 57 - Data'!DL32)</f>
        <v>7</v>
      </c>
      <c r="CK32" s="86">
        <f>SUM('Site 57 - Data'!E32,'Site 57 - Data'!BI32,'Site 57 - Data'!DM32)</f>
        <v>1</v>
      </c>
      <c r="CL32" s="86">
        <f>SUM('Site 57 - Data'!F32,'Site 57 - Data'!BJ32,'Site 57 - Data'!DN32)</f>
        <v>1</v>
      </c>
      <c r="CM32" s="86">
        <f>SUM('Site 57 - Data'!G32,'Site 57 - Data'!BK32,'Site 57 - Data'!DO32)</f>
        <v>0</v>
      </c>
      <c r="CN32" s="86">
        <f>SUM('Site 57 - Data'!H32,'Site 57 - Data'!BL32,'Site 57 - Data'!DP32)</f>
        <v>0</v>
      </c>
      <c r="CO32" s="86">
        <f>SUM('Site 57 - Data'!I32,'Site 57 - Data'!BM32,'Site 57 - Data'!DQ32)</f>
        <v>0</v>
      </c>
      <c r="CP32" s="86">
        <f>SUM('Site 57 - Data'!J32,'Site 57 - Data'!BN32,'Site 57 - Data'!DR32)</f>
        <v>2</v>
      </c>
      <c r="CQ32" s="86">
        <f>SUM('Site 57 - Data'!K32,'Site 57 - Data'!BO32,'Site 57 - Data'!DS32)</f>
        <v>0</v>
      </c>
      <c r="CR32" s="87">
        <f>SUM('Site 57 - Data'!L32,'Site 57 - Data'!BP32,'Site 57 - Data'!DT32)</f>
        <v>1</v>
      </c>
      <c r="CS32" s="41">
        <f>SUM(CH32:CR32)</f>
        <v>30</v>
      </c>
      <c r="CT32" s="41">
        <f>SUM(CH32,CI32,2.3*CJ32,2.3*CK32,2.3*CL32,2.3*CM32,2*CN32,2*CO32,CP32,0.4*CQ32,0.2*CR32)</f>
        <v>40.899999999999991</v>
      </c>
      <c r="CU32" s="27">
        <f>'Site 57 - Data'!$A32</f>
        <v>0.47916666666666702</v>
      </c>
      <c r="CV32" s="85">
        <f>SUM('Site 57 - Data'!DX32,'Site 57 - Data'!EL32,'Site 57 - Data'!EZ32)</f>
        <v>0</v>
      </c>
      <c r="CW32" s="86">
        <f>SUM('Site 57 - Data'!DY32,'Site 57 - Data'!EM32,'Site 57 - Data'!FA32)</f>
        <v>0</v>
      </c>
      <c r="CX32" s="86">
        <f>SUM('Site 57 - Data'!DZ32,'Site 57 - Data'!EN32,'Site 57 - Data'!FB32)</f>
        <v>0</v>
      </c>
      <c r="CY32" s="86">
        <f>SUM('Site 57 - Data'!EA32,'Site 57 - Data'!EO32,'Site 57 - Data'!FC32)</f>
        <v>0</v>
      </c>
      <c r="CZ32" s="86">
        <f>SUM('Site 57 - Data'!EB32,'Site 57 - Data'!EP32,'Site 57 - Data'!FD32)</f>
        <v>0</v>
      </c>
      <c r="DA32" s="86">
        <f>SUM('Site 57 - Data'!EC32,'Site 57 - Data'!EQ32,'Site 57 - Data'!FE32)</f>
        <v>0</v>
      </c>
      <c r="DB32" s="86">
        <f>SUM('Site 57 - Data'!ED32,'Site 57 - Data'!ER32,'Site 57 - Data'!FF32)</f>
        <v>0</v>
      </c>
      <c r="DC32" s="86">
        <f>SUM('Site 57 - Data'!EE32,'Site 57 - Data'!ES32,'Site 57 - Data'!FG32)</f>
        <v>0</v>
      </c>
      <c r="DD32" s="86">
        <f>SUM('Site 57 - Data'!EF32,'Site 57 - Data'!ET32,'Site 57 - Data'!FH32)</f>
        <v>0</v>
      </c>
      <c r="DE32" s="86">
        <f>SUM('Site 57 - Data'!EG32,'Site 57 - Data'!EU32,'Site 57 - Data'!FI32)</f>
        <v>0</v>
      </c>
      <c r="DF32" s="87">
        <f>SUM('Site 57 - Data'!EH32,'Site 57 - Data'!EV32,'Site 57 - Data'!FJ32)</f>
        <v>0</v>
      </c>
      <c r="DG32" s="41">
        <f>SUM(CV32:DF32)</f>
        <v>0</v>
      </c>
      <c r="DH32" s="41">
        <f>SUM(CV32,CW32,2.3*CX32,2.3*CY32,2.3*CZ32,2.3*DA32,2*DB32,2*DC32,DD32,0.4*DE32,0.2*DF32)</f>
        <v>0</v>
      </c>
      <c r="DI32" s="83">
        <f>SUM(M32,AO32,BQ32,CS32)</f>
        <v>117</v>
      </c>
      <c r="DJ32" s="83">
        <f>SUM(DI32:DI36)</f>
        <v>473</v>
      </c>
      <c r="DK32" s="27">
        <f>'Site 57 - Data'!$A32</f>
        <v>0.47916666666666702</v>
      </c>
    </row>
    <row r="33" spans="1:115" ht="13.5" customHeight="1">
      <c r="A33" s="47">
        <f>'Site 57 - Data'!$A33</f>
        <v>0.4895833333333337</v>
      </c>
      <c r="B33" s="88">
        <f>SUM('Site 57 - Data'!AR33,'Site 57 - Data'!CV33,'Site 57 - Data'!EZ33)</f>
        <v>37</v>
      </c>
      <c r="C33" s="89">
        <f>SUM('Site 57 - Data'!AS33,'Site 57 - Data'!CW33,'Site 57 - Data'!FA33)</f>
        <v>14</v>
      </c>
      <c r="D33" s="89">
        <f>SUM('Site 57 - Data'!AT33,'Site 57 - Data'!CX33,'Site 57 - Data'!FB33)</f>
        <v>0</v>
      </c>
      <c r="E33" s="89">
        <f>SUM('Site 57 - Data'!AU33,'Site 57 - Data'!CY33,'Site 57 - Data'!FC33)</f>
        <v>0</v>
      </c>
      <c r="F33" s="89">
        <f>SUM('Site 57 - Data'!AV33,'Site 57 - Data'!CZ33,'Site 57 - Data'!FD33)</f>
        <v>0</v>
      </c>
      <c r="G33" s="89">
        <f>SUM('Site 57 - Data'!AW33,'Site 57 - Data'!DA33,'Site 57 - Data'!FE33)</f>
        <v>0</v>
      </c>
      <c r="H33" s="89">
        <f>SUM('Site 57 - Data'!AX33,'Site 57 - Data'!DB33,'Site 57 - Data'!FF33)</f>
        <v>0</v>
      </c>
      <c r="I33" s="89">
        <f>SUM('Site 57 - Data'!AY33,'Site 57 - Data'!DC33,'Site 57 - Data'!FG33)</f>
        <v>0</v>
      </c>
      <c r="J33" s="89">
        <f>SUM('Site 57 - Data'!AZ33,'Site 57 - Data'!DD33,'Site 57 - Data'!FH33)</f>
        <v>4</v>
      </c>
      <c r="K33" s="89">
        <f>SUM('Site 57 - Data'!BA33,'Site 57 - Data'!DE33,'Site 57 - Data'!FI33)</f>
        <v>1</v>
      </c>
      <c r="L33" s="90">
        <f>SUM('Site 57 - Data'!BB33,'Site 57 - Data'!DF33,'Site 57 - Data'!FJ33)</f>
        <v>1</v>
      </c>
      <c r="M33" s="51">
        <f>SUM(B33:L33)</f>
        <v>57</v>
      </c>
      <c r="N33" s="51">
        <f>SUM(B33,C33,2.3*D33,2.3*E33,2.3*F33,2.3*G33,2*H33,2*I33,J33,0.4*K33,0.2*L33)</f>
        <v>55.6</v>
      </c>
      <c r="O33" s="47">
        <f>'Site 57 - Data'!$A33</f>
        <v>0.4895833333333337</v>
      </c>
      <c r="P33" s="88">
        <f>SUM('Site 57 - Data'!B33,'Site 57 - Data'!P33,'Site 57 - Data'!AD33)</f>
        <v>0</v>
      </c>
      <c r="Q33" s="89">
        <f>SUM('Site 57 - Data'!C33,'Site 57 - Data'!Q33,'Site 57 - Data'!AE33)</f>
        <v>0</v>
      </c>
      <c r="R33" s="89">
        <f>SUM('Site 57 - Data'!D33,'Site 57 - Data'!R33,'Site 57 - Data'!AF33)</f>
        <v>0</v>
      </c>
      <c r="S33" s="89">
        <f>SUM('Site 57 - Data'!E33,'Site 57 - Data'!S33,'Site 57 - Data'!AG33)</f>
        <v>0</v>
      </c>
      <c r="T33" s="89">
        <f>SUM('Site 57 - Data'!F33,'Site 57 - Data'!T33,'Site 57 - Data'!AH33)</f>
        <v>0</v>
      </c>
      <c r="U33" s="89">
        <f>SUM('Site 57 - Data'!G33,'Site 57 - Data'!U33,'Site 57 - Data'!AI33)</f>
        <v>0</v>
      </c>
      <c r="V33" s="89">
        <f>SUM('Site 57 - Data'!H33,'Site 57 - Data'!V33,'Site 57 - Data'!AJ33)</f>
        <v>0</v>
      </c>
      <c r="W33" s="89">
        <f>SUM('Site 57 - Data'!I33,'Site 57 - Data'!W33,'Site 57 - Data'!AK33)</f>
        <v>0</v>
      </c>
      <c r="X33" s="89">
        <f>SUM('Site 57 - Data'!J33,'Site 57 - Data'!X33,'Site 57 - Data'!AL33)</f>
        <v>0</v>
      </c>
      <c r="Y33" s="89">
        <f>SUM('Site 57 - Data'!K33,'Site 57 - Data'!Y33,'Site 57 - Data'!AM33)</f>
        <v>0</v>
      </c>
      <c r="Z33" s="90">
        <f>SUM('Site 57 - Data'!L33,'Site 57 - Data'!Z33,'Site 57 - Data'!AN33)</f>
        <v>0</v>
      </c>
      <c r="AA33" s="51">
        <f>SUM(P33:Z33)</f>
        <v>0</v>
      </c>
      <c r="AB33" s="51">
        <f>SUM(P33,Q33,2.3*R33,2.3*S33,2.3*T33,2.3*U33,2*V33,2*W33,X33,0.4*Y33,0.2*Z33)</f>
        <v>0</v>
      </c>
      <c r="AC33" s="47">
        <f>'Site 57 - Data'!$A33</f>
        <v>0.4895833333333337</v>
      </c>
      <c r="AD33" s="88">
        <f>SUM('Site 57 - Data'!AD33,'Site 57 - Data'!CH33,'Site 57 - Data'!EL33)</f>
        <v>13</v>
      </c>
      <c r="AE33" s="89">
        <f>SUM('Site 57 - Data'!AE33,'Site 57 - Data'!CI33,'Site 57 - Data'!EM33)</f>
        <v>0</v>
      </c>
      <c r="AF33" s="89">
        <f>SUM('Site 57 - Data'!AF33,'Site 57 - Data'!CJ33,'Site 57 - Data'!EN33)</f>
        <v>2</v>
      </c>
      <c r="AG33" s="89">
        <f>SUM('Site 57 - Data'!AG33,'Site 57 - Data'!CK33,'Site 57 - Data'!EO33)</f>
        <v>0</v>
      </c>
      <c r="AH33" s="89">
        <f>SUM('Site 57 - Data'!AH33,'Site 57 - Data'!CL33,'Site 57 - Data'!EP33)</f>
        <v>0</v>
      </c>
      <c r="AI33" s="89">
        <f>SUM('Site 57 - Data'!AI33,'Site 57 - Data'!CM33,'Site 57 - Data'!EQ33)</f>
        <v>0</v>
      </c>
      <c r="AJ33" s="89">
        <f>SUM('Site 57 - Data'!AJ33,'Site 57 - Data'!CN33,'Site 57 - Data'!ER33)</f>
        <v>1</v>
      </c>
      <c r="AK33" s="89">
        <f>SUM('Site 57 - Data'!AK33,'Site 57 - Data'!CO33,'Site 57 - Data'!ES33)</f>
        <v>0</v>
      </c>
      <c r="AL33" s="89">
        <f>SUM('Site 57 - Data'!AL33,'Site 57 - Data'!CP33,'Site 57 - Data'!ET33)</f>
        <v>0</v>
      </c>
      <c r="AM33" s="89">
        <f>SUM('Site 57 - Data'!AM33,'Site 57 - Data'!CQ33,'Site 57 - Data'!EU33)</f>
        <v>0</v>
      </c>
      <c r="AN33" s="90">
        <f>SUM('Site 57 - Data'!AN33,'Site 57 - Data'!CR33,'Site 57 - Data'!EV33)</f>
        <v>1</v>
      </c>
      <c r="AO33" s="51">
        <f>SUM(AD33:AN33)</f>
        <v>17</v>
      </c>
      <c r="AP33" s="51">
        <f>SUM(AD33,AE33,2.3*AF33,2.3*AG33,2.3*AH33,2.3*AI33,2*AJ33,2*AK33,AL33,0.4*AM33,0.2*AN33)</f>
        <v>19.8</v>
      </c>
      <c r="AQ33" s="47">
        <f>'Site 57 - Data'!$A33</f>
        <v>0.4895833333333337</v>
      </c>
      <c r="AR33" s="88">
        <f>SUM('Site 57 - Data'!AR33,'Site 57 - Data'!BF33,'Site 57 - Data'!BT33)</f>
        <v>25</v>
      </c>
      <c r="AS33" s="89">
        <f>SUM('Site 57 - Data'!AS33,'Site 57 - Data'!BG33,'Site 57 - Data'!BU33)</f>
        <v>2</v>
      </c>
      <c r="AT33" s="89">
        <f>SUM('Site 57 - Data'!AT33,'Site 57 - Data'!BH33,'Site 57 - Data'!BV33)</f>
        <v>1</v>
      </c>
      <c r="AU33" s="89">
        <f>SUM('Site 57 - Data'!AU33,'Site 57 - Data'!BI33,'Site 57 - Data'!BW33)</f>
        <v>0</v>
      </c>
      <c r="AV33" s="89">
        <f>SUM('Site 57 - Data'!AV33,'Site 57 - Data'!BJ33,'Site 57 - Data'!BX33)</f>
        <v>1</v>
      </c>
      <c r="AW33" s="89">
        <f>SUM('Site 57 - Data'!AW33,'Site 57 - Data'!BK33,'Site 57 - Data'!BY33)</f>
        <v>0</v>
      </c>
      <c r="AX33" s="89">
        <f>SUM('Site 57 - Data'!AX33,'Site 57 - Data'!BL33,'Site 57 - Data'!BZ33)</f>
        <v>1</v>
      </c>
      <c r="AY33" s="89">
        <f>SUM('Site 57 - Data'!AY33,'Site 57 - Data'!BM33,'Site 57 - Data'!CA33)</f>
        <v>0</v>
      </c>
      <c r="AZ33" s="89">
        <f>SUM('Site 57 - Data'!AZ33,'Site 57 - Data'!BN33,'Site 57 - Data'!CB33)</f>
        <v>4</v>
      </c>
      <c r="BA33" s="89">
        <f>SUM('Site 57 - Data'!BA33,'Site 57 - Data'!BO33,'Site 57 - Data'!CC33)</f>
        <v>0</v>
      </c>
      <c r="BB33" s="90">
        <f>SUM('Site 57 - Data'!BB33,'Site 57 - Data'!BP33,'Site 57 - Data'!CD33)</f>
        <v>1</v>
      </c>
      <c r="BC33" s="51">
        <f>SUM(AR33:BB33)</f>
        <v>35</v>
      </c>
      <c r="BD33" s="51">
        <f>SUM(AR33,AS33,2.3*AT33,2.3*AU33,2.3*AV33,2.3*AW33,2*AX33,2*AY33,AZ33,0.4*BA33,0.2*BB33)</f>
        <v>37.800000000000004</v>
      </c>
      <c r="BE33" s="47">
        <f>'Site 57 - Data'!$A33</f>
        <v>0.4895833333333337</v>
      </c>
      <c r="BF33" s="88">
        <f>SUM('Site 57 - Data'!P33,'Site 57 - Data'!BT33,'Site 57 - Data'!DX33)</f>
        <v>0</v>
      </c>
      <c r="BG33" s="89">
        <f>SUM('Site 57 - Data'!Q33,'Site 57 - Data'!BU33,'Site 57 - Data'!DY33)</f>
        <v>0</v>
      </c>
      <c r="BH33" s="89">
        <f>SUM('Site 57 - Data'!R33,'Site 57 - Data'!BV33,'Site 57 - Data'!DZ33)</f>
        <v>0</v>
      </c>
      <c r="BI33" s="89">
        <f>SUM('Site 57 - Data'!S33,'Site 57 - Data'!BW33,'Site 57 - Data'!EA33)</f>
        <v>0</v>
      </c>
      <c r="BJ33" s="89">
        <f>SUM('Site 57 - Data'!T33,'Site 57 - Data'!BX33,'Site 57 - Data'!EB33)</f>
        <v>0</v>
      </c>
      <c r="BK33" s="89">
        <f>SUM('Site 57 - Data'!U33,'Site 57 - Data'!BY33,'Site 57 - Data'!EC33)</f>
        <v>0</v>
      </c>
      <c r="BL33" s="89">
        <f>SUM('Site 57 - Data'!V33,'Site 57 - Data'!BZ33,'Site 57 - Data'!ED33)</f>
        <v>0</v>
      </c>
      <c r="BM33" s="89">
        <f>SUM('Site 57 - Data'!W33,'Site 57 - Data'!CA33,'Site 57 - Data'!EE33)</f>
        <v>0</v>
      </c>
      <c r="BN33" s="89">
        <f>SUM('Site 57 - Data'!X33,'Site 57 - Data'!CB33,'Site 57 - Data'!EF33)</f>
        <v>0</v>
      </c>
      <c r="BO33" s="89">
        <f>SUM('Site 57 - Data'!Y33,'Site 57 - Data'!CC33,'Site 57 - Data'!EG33)</f>
        <v>0</v>
      </c>
      <c r="BP33" s="90">
        <f>SUM('Site 57 - Data'!Z33,'Site 57 - Data'!CD33,'Site 57 - Data'!EH33)</f>
        <v>0</v>
      </c>
      <c r="BQ33" s="51">
        <f>SUM(BF33:BP33)</f>
        <v>0</v>
      </c>
      <c r="BR33" s="51">
        <f>SUM(BF33,BG33,2.3*BH33,2.3*BI33,2.3*BJ33,2.3*BK33,2*BL33,2*BM33,BN33,0.4*BO33,0.2*BP33)</f>
        <v>0</v>
      </c>
      <c r="BS33" s="47">
        <f>'Site 57 - Data'!$A33</f>
        <v>0.4895833333333337</v>
      </c>
      <c r="BT33" s="88">
        <f>SUM('Site 57 - Data'!CH33,'Site 57 - Data'!CV33,'Site 57 - Data'!DJ33)</f>
        <v>50</v>
      </c>
      <c r="BU33" s="89">
        <f>SUM('Site 57 - Data'!CI33,'Site 57 - Data'!CW33,'Site 57 - Data'!DK33)</f>
        <v>14</v>
      </c>
      <c r="BV33" s="89">
        <f>SUM('Site 57 - Data'!CJ33,'Site 57 - Data'!CX33,'Site 57 - Data'!DL33)</f>
        <v>2</v>
      </c>
      <c r="BW33" s="89">
        <f>SUM('Site 57 - Data'!CK33,'Site 57 - Data'!CY33,'Site 57 - Data'!DM33)</f>
        <v>0</v>
      </c>
      <c r="BX33" s="89">
        <f>SUM('Site 57 - Data'!CL33,'Site 57 - Data'!CZ33,'Site 57 - Data'!DN33)</f>
        <v>0</v>
      </c>
      <c r="BY33" s="89">
        <f>SUM('Site 57 - Data'!CM33,'Site 57 - Data'!DA33,'Site 57 - Data'!DO33)</f>
        <v>0</v>
      </c>
      <c r="BZ33" s="89">
        <f>SUM('Site 57 - Data'!CN33,'Site 57 - Data'!DB33,'Site 57 - Data'!DP33)</f>
        <v>1</v>
      </c>
      <c r="CA33" s="89">
        <f>SUM('Site 57 - Data'!CO33,'Site 57 - Data'!DC33,'Site 57 - Data'!DQ33)</f>
        <v>0</v>
      </c>
      <c r="CB33" s="89">
        <f>SUM('Site 57 - Data'!CP33,'Site 57 - Data'!DD33,'Site 57 - Data'!DR33)</f>
        <v>4</v>
      </c>
      <c r="CC33" s="89">
        <f>SUM('Site 57 - Data'!CQ33,'Site 57 - Data'!DE33,'Site 57 - Data'!DS33)</f>
        <v>1</v>
      </c>
      <c r="CD33" s="90">
        <f>SUM('Site 57 - Data'!CR33,'Site 57 - Data'!DF33,'Site 57 - Data'!DT33)</f>
        <v>2</v>
      </c>
      <c r="CE33" s="51">
        <f>SUM(BT33:CD33)</f>
        <v>74</v>
      </c>
      <c r="CF33" s="51">
        <f>SUM(BT33,BU33,2.3*BV33,2.3*BW33,2.3*BX33,2.3*BY33,2*BZ33,2*CA33,CB33,0.4*CC33,0.2*CD33)</f>
        <v>75.400000000000006</v>
      </c>
      <c r="CG33" s="47">
        <f>'Site 57 - Data'!$A33</f>
        <v>0.4895833333333337</v>
      </c>
      <c r="CH33" s="88">
        <f>SUM('Site 57 - Data'!B33,'Site 57 - Data'!BF33,'Site 57 - Data'!DJ33)</f>
        <v>25</v>
      </c>
      <c r="CI33" s="89">
        <f>SUM('Site 57 - Data'!C33,'Site 57 - Data'!BG33,'Site 57 - Data'!DK33)</f>
        <v>2</v>
      </c>
      <c r="CJ33" s="89">
        <f>SUM('Site 57 - Data'!D33,'Site 57 - Data'!BH33,'Site 57 - Data'!DL33)</f>
        <v>1</v>
      </c>
      <c r="CK33" s="89">
        <f>SUM('Site 57 - Data'!E33,'Site 57 - Data'!BI33,'Site 57 - Data'!DM33)</f>
        <v>0</v>
      </c>
      <c r="CL33" s="89">
        <f>SUM('Site 57 - Data'!F33,'Site 57 - Data'!BJ33,'Site 57 - Data'!DN33)</f>
        <v>1</v>
      </c>
      <c r="CM33" s="89">
        <f>SUM('Site 57 - Data'!G33,'Site 57 - Data'!BK33,'Site 57 - Data'!DO33)</f>
        <v>0</v>
      </c>
      <c r="CN33" s="89">
        <f>SUM('Site 57 - Data'!H33,'Site 57 - Data'!BL33,'Site 57 - Data'!DP33)</f>
        <v>1</v>
      </c>
      <c r="CO33" s="89">
        <f>SUM('Site 57 - Data'!I33,'Site 57 - Data'!BM33,'Site 57 - Data'!DQ33)</f>
        <v>0</v>
      </c>
      <c r="CP33" s="89">
        <f>SUM('Site 57 - Data'!J33,'Site 57 - Data'!BN33,'Site 57 - Data'!DR33)</f>
        <v>4</v>
      </c>
      <c r="CQ33" s="89">
        <f>SUM('Site 57 - Data'!K33,'Site 57 - Data'!BO33,'Site 57 - Data'!DS33)</f>
        <v>0</v>
      </c>
      <c r="CR33" s="90">
        <f>SUM('Site 57 - Data'!L33,'Site 57 - Data'!BP33,'Site 57 - Data'!DT33)</f>
        <v>1</v>
      </c>
      <c r="CS33" s="51">
        <f>SUM(CH33:CR33)</f>
        <v>35</v>
      </c>
      <c r="CT33" s="51">
        <f>SUM(CH33,CI33,2.3*CJ33,2.3*CK33,2.3*CL33,2.3*CM33,2*CN33,2*CO33,CP33,0.4*CQ33,0.2*CR33)</f>
        <v>37.800000000000004</v>
      </c>
      <c r="CU33" s="47">
        <f>'Site 57 - Data'!$A33</f>
        <v>0.4895833333333337</v>
      </c>
      <c r="CV33" s="88">
        <f>SUM('Site 57 - Data'!DX33,'Site 57 - Data'!EL33,'Site 57 - Data'!EZ33)</f>
        <v>0</v>
      </c>
      <c r="CW33" s="89">
        <f>SUM('Site 57 - Data'!DY33,'Site 57 - Data'!EM33,'Site 57 - Data'!FA33)</f>
        <v>0</v>
      </c>
      <c r="CX33" s="89">
        <f>SUM('Site 57 - Data'!DZ33,'Site 57 - Data'!EN33,'Site 57 - Data'!FB33)</f>
        <v>0</v>
      </c>
      <c r="CY33" s="89">
        <f>SUM('Site 57 - Data'!EA33,'Site 57 - Data'!EO33,'Site 57 - Data'!FC33)</f>
        <v>0</v>
      </c>
      <c r="CZ33" s="89">
        <f>SUM('Site 57 - Data'!EB33,'Site 57 - Data'!EP33,'Site 57 - Data'!FD33)</f>
        <v>0</v>
      </c>
      <c r="DA33" s="89">
        <f>SUM('Site 57 - Data'!EC33,'Site 57 - Data'!EQ33,'Site 57 - Data'!FE33)</f>
        <v>0</v>
      </c>
      <c r="DB33" s="89">
        <f>SUM('Site 57 - Data'!ED33,'Site 57 - Data'!ER33,'Site 57 - Data'!FF33)</f>
        <v>0</v>
      </c>
      <c r="DC33" s="89">
        <f>SUM('Site 57 - Data'!EE33,'Site 57 - Data'!ES33,'Site 57 - Data'!FG33)</f>
        <v>0</v>
      </c>
      <c r="DD33" s="89">
        <f>SUM('Site 57 - Data'!EF33,'Site 57 - Data'!ET33,'Site 57 - Data'!FH33)</f>
        <v>0</v>
      </c>
      <c r="DE33" s="89">
        <f>SUM('Site 57 - Data'!EG33,'Site 57 - Data'!EU33,'Site 57 - Data'!FI33)</f>
        <v>0</v>
      </c>
      <c r="DF33" s="90">
        <f>SUM('Site 57 - Data'!EH33,'Site 57 - Data'!EV33,'Site 57 - Data'!FJ33)</f>
        <v>0</v>
      </c>
      <c r="DG33" s="51">
        <f>SUM(CV33:DF33)</f>
        <v>0</v>
      </c>
      <c r="DH33" s="51">
        <f>SUM(CV33,CW33,2.3*CX33,2.3*CY33,2.3*CZ33,2.3*DA33,2*DB33,2*DC33,DD33,0.4*DE33,0.2*DF33)</f>
        <v>0</v>
      </c>
      <c r="DI33" s="91">
        <f>SUM(M33,AO33,BQ33,CS33)</f>
        <v>109</v>
      </c>
      <c r="DJ33" s="91">
        <f>SUM(DI33:DI37)</f>
        <v>461</v>
      </c>
      <c r="DK33" s="47">
        <f>'Site 57 - Data'!$A33</f>
        <v>0.4895833333333337</v>
      </c>
    </row>
    <row r="34" spans="1:115" s="61" customFormat="1" ht="12" customHeight="1">
      <c r="A34" s="52" t="s">
        <v>20</v>
      </c>
      <c r="B34" s="57">
        <f t="shared" ref="B34:N34" si="40">SUM(B30:B33)</f>
        <v>176</v>
      </c>
      <c r="C34" s="58">
        <f t="shared" si="40"/>
        <v>41</v>
      </c>
      <c r="D34" s="58">
        <f t="shared" si="40"/>
        <v>6</v>
      </c>
      <c r="E34" s="58">
        <f t="shared" si="40"/>
        <v>0</v>
      </c>
      <c r="F34" s="58">
        <f t="shared" si="40"/>
        <v>0</v>
      </c>
      <c r="G34" s="58">
        <f t="shared" si="40"/>
        <v>0</v>
      </c>
      <c r="H34" s="58">
        <f t="shared" si="40"/>
        <v>0</v>
      </c>
      <c r="I34" s="58">
        <f t="shared" si="40"/>
        <v>0</v>
      </c>
      <c r="J34" s="58">
        <f t="shared" si="40"/>
        <v>14</v>
      </c>
      <c r="K34" s="58">
        <f t="shared" si="40"/>
        <v>4</v>
      </c>
      <c r="L34" s="59">
        <f t="shared" si="40"/>
        <v>9</v>
      </c>
      <c r="M34" s="60">
        <f t="shared" si="40"/>
        <v>250</v>
      </c>
      <c r="N34" s="60">
        <f t="shared" si="40"/>
        <v>248.2</v>
      </c>
      <c r="O34" s="52" t="s">
        <v>20</v>
      </c>
      <c r="P34" s="57">
        <f t="shared" ref="P34:AB34" si="41">SUM(P30:P33)</f>
        <v>0</v>
      </c>
      <c r="Q34" s="58">
        <f t="shared" si="41"/>
        <v>0</v>
      </c>
      <c r="R34" s="58">
        <f t="shared" si="41"/>
        <v>0</v>
      </c>
      <c r="S34" s="58">
        <f t="shared" si="41"/>
        <v>0</v>
      </c>
      <c r="T34" s="58">
        <f t="shared" si="41"/>
        <v>0</v>
      </c>
      <c r="U34" s="58">
        <f t="shared" si="41"/>
        <v>0</v>
      </c>
      <c r="V34" s="58">
        <f t="shared" si="41"/>
        <v>0</v>
      </c>
      <c r="W34" s="58">
        <f t="shared" si="41"/>
        <v>0</v>
      </c>
      <c r="X34" s="58">
        <f t="shared" si="41"/>
        <v>0</v>
      </c>
      <c r="Y34" s="58">
        <f t="shared" si="41"/>
        <v>0</v>
      </c>
      <c r="Z34" s="59">
        <f t="shared" si="41"/>
        <v>0</v>
      </c>
      <c r="AA34" s="60">
        <f t="shared" si="41"/>
        <v>0</v>
      </c>
      <c r="AB34" s="60">
        <f t="shared" si="41"/>
        <v>0</v>
      </c>
      <c r="AC34" s="52" t="s">
        <v>20</v>
      </c>
      <c r="AD34" s="57">
        <f t="shared" ref="AD34:AP34" si="42">SUM(AD30:AD33)</f>
        <v>53</v>
      </c>
      <c r="AE34" s="58">
        <f t="shared" si="42"/>
        <v>5</v>
      </c>
      <c r="AF34" s="58">
        <f t="shared" si="42"/>
        <v>10</v>
      </c>
      <c r="AG34" s="58">
        <f t="shared" si="42"/>
        <v>1</v>
      </c>
      <c r="AH34" s="58">
        <f t="shared" si="42"/>
        <v>3</v>
      </c>
      <c r="AI34" s="58">
        <f t="shared" si="42"/>
        <v>0</v>
      </c>
      <c r="AJ34" s="58">
        <f t="shared" si="42"/>
        <v>1</v>
      </c>
      <c r="AK34" s="58">
        <f t="shared" si="42"/>
        <v>0</v>
      </c>
      <c r="AL34" s="58">
        <f t="shared" si="42"/>
        <v>3</v>
      </c>
      <c r="AM34" s="58">
        <f t="shared" si="42"/>
        <v>0</v>
      </c>
      <c r="AN34" s="59">
        <f t="shared" si="42"/>
        <v>2</v>
      </c>
      <c r="AO34" s="60">
        <f t="shared" si="42"/>
        <v>78</v>
      </c>
      <c r="AP34" s="60">
        <f t="shared" si="42"/>
        <v>95.600000000000009</v>
      </c>
      <c r="AQ34" s="52" t="s">
        <v>20</v>
      </c>
      <c r="AR34" s="57">
        <f t="shared" ref="AR34:BD34" si="43">SUM(AR30:AR33)</f>
        <v>80</v>
      </c>
      <c r="AS34" s="58">
        <f t="shared" si="43"/>
        <v>4</v>
      </c>
      <c r="AT34" s="58">
        <f t="shared" si="43"/>
        <v>14</v>
      </c>
      <c r="AU34" s="58">
        <f t="shared" si="43"/>
        <v>1</v>
      </c>
      <c r="AV34" s="58">
        <f t="shared" si="43"/>
        <v>3</v>
      </c>
      <c r="AW34" s="58">
        <f t="shared" si="43"/>
        <v>0</v>
      </c>
      <c r="AX34" s="58">
        <f t="shared" si="43"/>
        <v>1</v>
      </c>
      <c r="AY34" s="58">
        <f t="shared" si="43"/>
        <v>0</v>
      </c>
      <c r="AZ34" s="58">
        <f t="shared" si="43"/>
        <v>6</v>
      </c>
      <c r="BA34" s="58">
        <f t="shared" si="43"/>
        <v>0</v>
      </c>
      <c r="BB34" s="59">
        <f t="shared" si="43"/>
        <v>11</v>
      </c>
      <c r="BC34" s="60">
        <f t="shared" si="43"/>
        <v>120</v>
      </c>
      <c r="BD34" s="60">
        <f t="shared" si="43"/>
        <v>135.6</v>
      </c>
      <c r="BE34" s="52" t="s">
        <v>20</v>
      </c>
      <c r="BF34" s="57">
        <f t="shared" ref="BF34:BR34" si="44">SUM(BF30:BF33)</f>
        <v>0</v>
      </c>
      <c r="BG34" s="58">
        <f t="shared" si="44"/>
        <v>0</v>
      </c>
      <c r="BH34" s="58">
        <f t="shared" si="44"/>
        <v>0</v>
      </c>
      <c r="BI34" s="58">
        <f t="shared" si="44"/>
        <v>0</v>
      </c>
      <c r="BJ34" s="58">
        <f t="shared" si="44"/>
        <v>0</v>
      </c>
      <c r="BK34" s="58">
        <f t="shared" si="44"/>
        <v>0</v>
      </c>
      <c r="BL34" s="58">
        <f t="shared" si="44"/>
        <v>0</v>
      </c>
      <c r="BM34" s="58">
        <f t="shared" si="44"/>
        <v>0</v>
      </c>
      <c r="BN34" s="58">
        <f t="shared" si="44"/>
        <v>0</v>
      </c>
      <c r="BO34" s="58">
        <f t="shared" si="44"/>
        <v>0</v>
      </c>
      <c r="BP34" s="59">
        <f t="shared" si="44"/>
        <v>0</v>
      </c>
      <c r="BQ34" s="60">
        <f t="shared" si="44"/>
        <v>0</v>
      </c>
      <c r="BR34" s="60">
        <f t="shared" si="44"/>
        <v>0</v>
      </c>
      <c r="BS34" s="52" t="s">
        <v>20</v>
      </c>
      <c r="BT34" s="57">
        <f t="shared" ref="BT34:CF34" si="45">SUM(BT30:BT33)</f>
        <v>227</v>
      </c>
      <c r="BU34" s="58">
        <f t="shared" si="45"/>
        <v>46</v>
      </c>
      <c r="BV34" s="58">
        <f t="shared" si="45"/>
        <v>16</v>
      </c>
      <c r="BW34" s="58">
        <f t="shared" si="45"/>
        <v>1</v>
      </c>
      <c r="BX34" s="58">
        <f t="shared" si="45"/>
        <v>3</v>
      </c>
      <c r="BY34" s="58">
        <f t="shared" si="45"/>
        <v>0</v>
      </c>
      <c r="BZ34" s="58">
        <f t="shared" si="45"/>
        <v>1</v>
      </c>
      <c r="CA34" s="58">
        <f t="shared" si="45"/>
        <v>0</v>
      </c>
      <c r="CB34" s="58">
        <f t="shared" si="45"/>
        <v>17</v>
      </c>
      <c r="CC34" s="58">
        <f t="shared" si="45"/>
        <v>4</v>
      </c>
      <c r="CD34" s="59">
        <f t="shared" si="45"/>
        <v>10</v>
      </c>
      <c r="CE34" s="60">
        <f t="shared" si="45"/>
        <v>325</v>
      </c>
      <c r="CF34" s="60">
        <f t="shared" si="45"/>
        <v>341.6</v>
      </c>
      <c r="CG34" s="52" t="s">
        <v>20</v>
      </c>
      <c r="CH34" s="57">
        <f t="shared" ref="CH34:CT34" si="46">SUM(CH30:CH33)</f>
        <v>78</v>
      </c>
      <c r="CI34" s="58">
        <f t="shared" si="46"/>
        <v>4</v>
      </c>
      <c r="CJ34" s="58">
        <f t="shared" si="46"/>
        <v>14</v>
      </c>
      <c r="CK34" s="58">
        <f t="shared" si="46"/>
        <v>1</v>
      </c>
      <c r="CL34" s="58">
        <f t="shared" si="46"/>
        <v>3</v>
      </c>
      <c r="CM34" s="58">
        <f t="shared" si="46"/>
        <v>0</v>
      </c>
      <c r="CN34" s="58">
        <f t="shared" si="46"/>
        <v>1</v>
      </c>
      <c r="CO34" s="58">
        <f t="shared" si="46"/>
        <v>0</v>
      </c>
      <c r="CP34" s="58">
        <f t="shared" si="46"/>
        <v>6</v>
      </c>
      <c r="CQ34" s="58">
        <f t="shared" si="46"/>
        <v>0</v>
      </c>
      <c r="CR34" s="59">
        <f t="shared" si="46"/>
        <v>10</v>
      </c>
      <c r="CS34" s="60">
        <f t="shared" si="46"/>
        <v>117</v>
      </c>
      <c r="CT34" s="60">
        <f t="shared" si="46"/>
        <v>133.4</v>
      </c>
      <c r="CU34" s="52" t="s">
        <v>20</v>
      </c>
      <c r="CV34" s="57">
        <f t="shared" ref="CV34:DH34" si="47">SUM(CV30:CV33)</f>
        <v>0</v>
      </c>
      <c r="CW34" s="58">
        <f t="shared" si="47"/>
        <v>0</v>
      </c>
      <c r="CX34" s="58">
        <f t="shared" si="47"/>
        <v>0</v>
      </c>
      <c r="CY34" s="58">
        <f t="shared" si="47"/>
        <v>0</v>
      </c>
      <c r="CZ34" s="58">
        <f t="shared" si="47"/>
        <v>0</v>
      </c>
      <c r="DA34" s="58">
        <f t="shared" si="47"/>
        <v>0</v>
      </c>
      <c r="DB34" s="58">
        <f t="shared" si="47"/>
        <v>0</v>
      </c>
      <c r="DC34" s="58">
        <f t="shared" si="47"/>
        <v>0</v>
      </c>
      <c r="DD34" s="58">
        <f t="shared" si="47"/>
        <v>0</v>
      </c>
      <c r="DE34" s="58">
        <f t="shared" si="47"/>
        <v>0</v>
      </c>
      <c r="DF34" s="59">
        <f t="shared" si="47"/>
        <v>0</v>
      </c>
      <c r="DG34" s="60">
        <f t="shared" si="47"/>
        <v>0</v>
      </c>
      <c r="DH34" s="60">
        <f t="shared" si="47"/>
        <v>0</v>
      </c>
      <c r="DI34" s="92"/>
      <c r="DJ34" s="92"/>
      <c r="DK34" s="52"/>
    </row>
    <row r="35" spans="1:115" ht="13.5" customHeight="1">
      <c r="A35" s="27">
        <f>'Site 57 - Data'!$A35</f>
        <v>0.50000000000000033</v>
      </c>
      <c r="B35" s="80">
        <f>SUM('Site 57 - Data'!AR35,'Site 57 - Data'!CV35,'Site 57 - Data'!EZ35)</f>
        <v>63</v>
      </c>
      <c r="C35" s="81">
        <f>SUM('Site 57 - Data'!AS35,'Site 57 - Data'!CW35,'Site 57 - Data'!FA35)</f>
        <v>5</v>
      </c>
      <c r="D35" s="81">
        <f>SUM('Site 57 - Data'!AT35,'Site 57 - Data'!CX35,'Site 57 - Data'!FB35)</f>
        <v>1</v>
      </c>
      <c r="E35" s="81">
        <f>SUM('Site 57 - Data'!AU35,'Site 57 - Data'!CY35,'Site 57 - Data'!FC35)</f>
        <v>0</v>
      </c>
      <c r="F35" s="81">
        <f>SUM('Site 57 - Data'!AV35,'Site 57 - Data'!CZ35,'Site 57 - Data'!FD35)</f>
        <v>0</v>
      </c>
      <c r="G35" s="81">
        <f>SUM('Site 57 - Data'!AW35,'Site 57 - Data'!DA35,'Site 57 - Data'!FE35)</f>
        <v>0</v>
      </c>
      <c r="H35" s="81">
        <f>SUM('Site 57 - Data'!AX35,'Site 57 - Data'!DB35,'Site 57 - Data'!FF35)</f>
        <v>0</v>
      </c>
      <c r="I35" s="81">
        <f>SUM('Site 57 - Data'!AY35,'Site 57 - Data'!DC35,'Site 57 - Data'!FG35)</f>
        <v>0</v>
      </c>
      <c r="J35" s="81">
        <f>SUM('Site 57 - Data'!AZ35,'Site 57 - Data'!DD35,'Site 57 - Data'!FH35)</f>
        <v>3</v>
      </c>
      <c r="K35" s="81">
        <f>SUM('Site 57 - Data'!BA35,'Site 57 - Data'!DE35,'Site 57 - Data'!FI35)</f>
        <v>0</v>
      </c>
      <c r="L35" s="82">
        <f>SUM('Site 57 - Data'!BB35,'Site 57 - Data'!DF35,'Site 57 - Data'!FJ35)</f>
        <v>1</v>
      </c>
      <c r="M35" s="31">
        <f>SUM(B35:L35)</f>
        <v>73</v>
      </c>
      <c r="N35" s="31">
        <f>SUM(B35,C35,2.3*D35,2.3*E35,2.3*F35,2.3*G35,2*H35,2*I35,J35,0.4*K35,0.2*L35)</f>
        <v>73.5</v>
      </c>
      <c r="O35" s="27">
        <f>'Site 57 - Data'!$A35</f>
        <v>0.50000000000000033</v>
      </c>
      <c r="P35" s="80">
        <f>SUM('Site 57 - Data'!B35,'Site 57 - Data'!P35,'Site 57 - Data'!AD35)</f>
        <v>0</v>
      </c>
      <c r="Q35" s="81">
        <f>SUM('Site 57 - Data'!C35,'Site 57 - Data'!Q35,'Site 57 - Data'!AE35)</f>
        <v>0</v>
      </c>
      <c r="R35" s="81">
        <f>SUM('Site 57 - Data'!D35,'Site 57 - Data'!R35,'Site 57 - Data'!AF35)</f>
        <v>0</v>
      </c>
      <c r="S35" s="81">
        <f>SUM('Site 57 - Data'!E35,'Site 57 - Data'!S35,'Site 57 - Data'!AG35)</f>
        <v>0</v>
      </c>
      <c r="T35" s="81">
        <f>SUM('Site 57 - Data'!F35,'Site 57 - Data'!T35,'Site 57 - Data'!AH35)</f>
        <v>0</v>
      </c>
      <c r="U35" s="81">
        <f>SUM('Site 57 - Data'!G35,'Site 57 - Data'!U35,'Site 57 - Data'!AI35)</f>
        <v>0</v>
      </c>
      <c r="V35" s="81">
        <f>SUM('Site 57 - Data'!H35,'Site 57 - Data'!V35,'Site 57 - Data'!AJ35)</f>
        <v>0</v>
      </c>
      <c r="W35" s="81">
        <f>SUM('Site 57 - Data'!I35,'Site 57 - Data'!W35,'Site 57 - Data'!AK35)</f>
        <v>0</v>
      </c>
      <c r="X35" s="81">
        <f>SUM('Site 57 - Data'!J35,'Site 57 - Data'!X35,'Site 57 - Data'!AL35)</f>
        <v>0</v>
      </c>
      <c r="Y35" s="81">
        <f>SUM('Site 57 - Data'!K35,'Site 57 - Data'!Y35,'Site 57 - Data'!AM35)</f>
        <v>0</v>
      </c>
      <c r="Z35" s="82">
        <f>SUM('Site 57 - Data'!L35,'Site 57 - Data'!Z35,'Site 57 - Data'!AN35)</f>
        <v>0</v>
      </c>
      <c r="AA35" s="31">
        <f>SUM(P35:Z35)</f>
        <v>0</v>
      </c>
      <c r="AB35" s="31">
        <f>SUM(P35,Q35,2.3*R35,2.3*S35,2.3*T35,2.3*U35,2*V35,2*W35,X35,0.4*Y35,0.2*Z35)</f>
        <v>0</v>
      </c>
      <c r="AC35" s="27">
        <f>'Site 57 - Data'!$A35</f>
        <v>0.50000000000000033</v>
      </c>
      <c r="AD35" s="80">
        <f>SUM('Site 57 - Data'!AD35,'Site 57 - Data'!CH35,'Site 57 - Data'!EL35)</f>
        <v>10</v>
      </c>
      <c r="AE35" s="81">
        <f>SUM('Site 57 - Data'!AE35,'Site 57 - Data'!CI35,'Site 57 - Data'!EM35)</f>
        <v>1</v>
      </c>
      <c r="AF35" s="81">
        <f>SUM('Site 57 - Data'!AF35,'Site 57 - Data'!CJ35,'Site 57 - Data'!EN35)</f>
        <v>1</v>
      </c>
      <c r="AG35" s="81">
        <f>SUM('Site 57 - Data'!AG35,'Site 57 - Data'!CK35,'Site 57 - Data'!EO35)</f>
        <v>0</v>
      </c>
      <c r="AH35" s="81">
        <f>SUM('Site 57 - Data'!AH35,'Site 57 - Data'!CL35,'Site 57 - Data'!EP35)</f>
        <v>2</v>
      </c>
      <c r="AI35" s="81">
        <f>SUM('Site 57 - Data'!AI35,'Site 57 - Data'!CM35,'Site 57 - Data'!EQ35)</f>
        <v>0</v>
      </c>
      <c r="AJ35" s="81">
        <f>SUM('Site 57 - Data'!AJ35,'Site 57 - Data'!CN35,'Site 57 - Data'!ER35)</f>
        <v>1</v>
      </c>
      <c r="AK35" s="81">
        <f>SUM('Site 57 - Data'!AK35,'Site 57 - Data'!CO35,'Site 57 - Data'!ES35)</f>
        <v>0</v>
      </c>
      <c r="AL35" s="81">
        <f>SUM('Site 57 - Data'!AL35,'Site 57 - Data'!CP35,'Site 57 - Data'!ET35)</f>
        <v>0</v>
      </c>
      <c r="AM35" s="81">
        <f>SUM('Site 57 - Data'!AM35,'Site 57 - Data'!CQ35,'Site 57 - Data'!EU35)</f>
        <v>0</v>
      </c>
      <c r="AN35" s="82">
        <f>SUM('Site 57 - Data'!AN35,'Site 57 - Data'!CR35,'Site 57 - Data'!EV35)</f>
        <v>1</v>
      </c>
      <c r="AO35" s="31">
        <f>SUM(AD35:AN35)</f>
        <v>16</v>
      </c>
      <c r="AP35" s="31">
        <f>SUM(AD35,AE35,2.3*AF35,2.3*AG35,2.3*AH35,2.3*AI35,2*AJ35,2*AK35,AL35,0.4*AM35,0.2*AN35)</f>
        <v>20.099999999999998</v>
      </c>
      <c r="AQ35" s="27">
        <f>'Site 57 - Data'!$A35</f>
        <v>0.50000000000000033</v>
      </c>
      <c r="AR35" s="80">
        <f>SUM('Site 57 - Data'!AR35,'Site 57 - Data'!BF35,'Site 57 - Data'!BT35)</f>
        <v>29</v>
      </c>
      <c r="AS35" s="81">
        <f>SUM('Site 57 - Data'!AS35,'Site 57 - Data'!BG35,'Site 57 - Data'!BU35)</f>
        <v>2</v>
      </c>
      <c r="AT35" s="81">
        <f>SUM('Site 57 - Data'!AT35,'Site 57 - Data'!BH35,'Site 57 - Data'!BV35)</f>
        <v>1</v>
      </c>
      <c r="AU35" s="81">
        <f>SUM('Site 57 - Data'!AU35,'Site 57 - Data'!BI35,'Site 57 - Data'!BW35)</f>
        <v>0</v>
      </c>
      <c r="AV35" s="81">
        <f>SUM('Site 57 - Data'!AV35,'Site 57 - Data'!BJ35,'Site 57 - Data'!BX35)</f>
        <v>2</v>
      </c>
      <c r="AW35" s="81">
        <f>SUM('Site 57 - Data'!AW35,'Site 57 - Data'!BK35,'Site 57 - Data'!BY35)</f>
        <v>0</v>
      </c>
      <c r="AX35" s="81">
        <f>SUM('Site 57 - Data'!AX35,'Site 57 - Data'!BL35,'Site 57 - Data'!BZ35)</f>
        <v>1</v>
      </c>
      <c r="AY35" s="81">
        <f>SUM('Site 57 - Data'!AY35,'Site 57 - Data'!BM35,'Site 57 - Data'!CA35)</f>
        <v>0</v>
      </c>
      <c r="AZ35" s="81">
        <f>SUM('Site 57 - Data'!AZ35,'Site 57 - Data'!BN35,'Site 57 - Data'!CB35)</f>
        <v>0</v>
      </c>
      <c r="BA35" s="81">
        <f>SUM('Site 57 - Data'!BA35,'Site 57 - Data'!BO35,'Site 57 - Data'!CC35)</f>
        <v>0</v>
      </c>
      <c r="BB35" s="82">
        <f>SUM('Site 57 - Data'!BB35,'Site 57 - Data'!BP35,'Site 57 - Data'!CD35)</f>
        <v>1</v>
      </c>
      <c r="BC35" s="31">
        <f>SUM(AR35:BB35)</f>
        <v>36</v>
      </c>
      <c r="BD35" s="31">
        <f>SUM(AR35,AS35,2.3*AT35,2.3*AU35,2.3*AV35,2.3*AW35,2*AX35,2*AY35,AZ35,0.4*BA35,0.2*BB35)</f>
        <v>40.1</v>
      </c>
      <c r="BE35" s="27">
        <f>'Site 57 - Data'!$A35</f>
        <v>0.50000000000000033</v>
      </c>
      <c r="BF35" s="80">
        <f>SUM('Site 57 - Data'!P35,'Site 57 - Data'!BT35,'Site 57 - Data'!DX35)</f>
        <v>0</v>
      </c>
      <c r="BG35" s="81">
        <f>SUM('Site 57 - Data'!Q35,'Site 57 - Data'!BU35,'Site 57 - Data'!DY35)</f>
        <v>0</v>
      </c>
      <c r="BH35" s="81">
        <f>SUM('Site 57 - Data'!R35,'Site 57 - Data'!BV35,'Site 57 - Data'!DZ35)</f>
        <v>0</v>
      </c>
      <c r="BI35" s="81">
        <f>SUM('Site 57 - Data'!S35,'Site 57 - Data'!BW35,'Site 57 - Data'!EA35)</f>
        <v>0</v>
      </c>
      <c r="BJ35" s="81">
        <f>SUM('Site 57 - Data'!T35,'Site 57 - Data'!BX35,'Site 57 - Data'!EB35)</f>
        <v>0</v>
      </c>
      <c r="BK35" s="81">
        <f>SUM('Site 57 - Data'!U35,'Site 57 - Data'!BY35,'Site 57 - Data'!EC35)</f>
        <v>0</v>
      </c>
      <c r="BL35" s="81">
        <f>SUM('Site 57 - Data'!V35,'Site 57 - Data'!BZ35,'Site 57 - Data'!ED35)</f>
        <v>0</v>
      </c>
      <c r="BM35" s="81">
        <f>SUM('Site 57 - Data'!W35,'Site 57 - Data'!CA35,'Site 57 - Data'!EE35)</f>
        <v>0</v>
      </c>
      <c r="BN35" s="81">
        <f>SUM('Site 57 - Data'!X35,'Site 57 - Data'!CB35,'Site 57 - Data'!EF35)</f>
        <v>0</v>
      </c>
      <c r="BO35" s="81">
        <f>SUM('Site 57 - Data'!Y35,'Site 57 - Data'!CC35,'Site 57 - Data'!EG35)</f>
        <v>0</v>
      </c>
      <c r="BP35" s="82">
        <f>SUM('Site 57 - Data'!Z35,'Site 57 - Data'!CD35,'Site 57 - Data'!EH35)</f>
        <v>0</v>
      </c>
      <c r="BQ35" s="31">
        <f>SUM(BF35:BP35)</f>
        <v>0</v>
      </c>
      <c r="BR35" s="31">
        <f>SUM(BF35,BG35,2.3*BH35,2.3*BI35,2.3*BJ35,2.3*BK35,2*BL35,2*BM35,BN35,0.4*BO35,0.2*BP35)</f>
        <v>0</v>
      </c>
      <c r="BS35" s="27">
        <f>'Site 57 - Data'!$A35</f>
        <v>0.50000000000000033</v>
      </c>
      <c r="BT35" s="80">
        <f>SUM('Site 57 - Data'!CH35,'Site 57 - Data'!CV35,'Site 57 - Data'!DJ35)</f>
        <v>72</v>
      </c>
      <c r="BU35" s="81">
        <f>SUM('Site 57 - Data'!CI35,'Site 57 - Data'!CW35,'Site 57 - Data'!DK35)</f>
        <v>6</v>
      </c>
      <c r="BV35" s="81">
        <f>SUM('Site 57 - Data'!CJ35,'Site 57 - Data'!CX35,'Site 57 - Data'!DL35)</f>
        <v>2</v>
      </c>
      <c r="BW35" s="81">
        <f>SUM('Site 57 - Data'!CK35,'Site 57 - Data'!CY35,'Site 57 - Data'!DM35)</f>
        <v>0</v>
      </c>
      <c r="BX35" s="81">
        <f>SUM('Site 57 - Data'!CL35,'Site 57 - Data'!CZ35,'Site 57 - Data'!DN35)</f>
        <v>2</v>
      </c>
      <c r="BY35" s="81">
        <f>SUM('Site 57 - Data'!CM35,'Site 57 - Data'!DA35,'Site 57 - Data'!DO35)</f>
        <v>0</v>
      </c>
      <c r="BZ35" s="81">
        <f>SUM('Site 57 - Data'!CN35,'Site 57 - Data'!DB35,'Site 57 - Data'!DP35)</f>
        <v>1</v>
      </c>
      <c r="CA35" s="81">
        <f>SUM('Site 57 - Data'!CO35,'Site 57 - Data'!DC35,'Site 57 - Data'!DQ35)</f>
        <v>0</v>
      </c>
      <c r="CB35" s="81">
        <f>SUM('Site 57 - Data'!CP35,'Site 57 - Data'!DD35,'Site 57 - Data'!DR35)</f>
        <v>3</v>
      </c>
      <c r="CC35" s="81">
        <f>SUM('Site 57 - Data'!CQ35,'Site 57 - Data'!DE35,'Site 57 - Data'!DS35)</f>
        <v>0</v>
      </c>
      <c r="CD35" s="82">
        <f>SUM('Site 57 - Data'!CR35,'Site 57 - Data'!DF35,'Site 57 - Data'!DT35)</f>
        <v>1</v>
      </c>
      <c r="CE35" s="31">
        <f>SUM(BT35:CD35)</f>
        <v>87</v>
      </c>
      <c r="CF35" s="31">
        <f>SUM(BT35,BU35,2.3*BV35,2.3*BW35,2.3*BX35,2.3*BY35,2*BZ35,2*CA35,CB35,0.4*CC35,0.2*CD35)</f>
        <v>92.399999999999991</v>
      </c>
      <c r="CG35" s="27">
        <f>'Site 57 - Data'!$A35</f>
        <v>0.50000000000000033</v>
      </c>
      <c r="CH35" s="80">
        <f>SUM('Site 57 - Data'!B35,'Site 57 - Data'!BF35,'Site 57 - Data'!DJ35)</f>
        <v>28</v>
      </c>
      <c r="CI35" s="81">
        <f>SUM('Site 57 - Data'!C35,'Site 57 - Data'!BG35,'Site 57 - Data'!DK35)</f>
        <v>2</v>
      </c>
      <c r="CJ35" s="81">
        <f>SUM('Site 57 - Data'!D35,'Site 57 - Data'!BH35,'Site 57 - Data'!DL35)</f>
        <v>1</v>
      </c>
      <c r="CK35" s="81">
        <f>SUM('Site 57 - Data'!E35,'Site 57 - Data'!BI35,'Site 57 - Data'!DM35)</f>
        <v>0</v>
      </c>
      <c r="CL35" s="81">
        <f>SUM('Site 57 - Data'!F35,'Site 57 - Data'!BJ35,'Site 57 - Data'!DN35)</f>
        <v>2</v>
      </c>
      <c r="CM35" s="81">
        <f>SUM('Site 57 - Data'!G35,'Site 57 - Data'!BK35,'Site 57 - Data'!DO35)</f>
        <v>0</v>
      </c>
      <c r="CN35" s="81">
        <f>SUM('Site 57 - Data'!H35,'Site 57 - Data'!BL35,'Site 57 - Data'!DP35)</f>
        <v>1</v>
      </c>
      <c r="CO35" s="81">
        <f>SUM('Site 57 - Data'!I35,'Site 57 - Data'!BM35,'Site 57 - Data'!DQ35)</f>
        <v>0</v>
      </c>
      <c r="CP35" s="81">
        <f>SUM('Site 57 - Data'!J35,'Site 57 - Data'!BN35,'Site 57 - Data'!DR35)</f>
        <v>0</v>
      </c>
      <c r="CQ35" s="81">
        <f>SUM('Site 57 - Data'!K35,'Site 57 - Data'!BO35,'Site 57 - Data'!DS35)</f>
        <v>0</v>
      </c>
      <c r="CR35" s="82">
        <f>SUM('Site 57 - Data'!L35,'Site 57 - Data'!BP35,'Site 57 - Data'!DT35)</f>
        <v>0</v>
      </c>
      <c r="CS35" s="31">
        <f>SUM(CH35:CR35)</f>
        <v>34</v>
      </c>
      <c r="CT35" s="31">
        <f>SUM(CH35,CI35,2.3*CJ35,2.3*CK35,2.3*CL35,2.3*CM35,2*CN35,2*CO35,CP35,0.4*CQ35,0.2*CR35)</f>
        <v>38.9</v>
      </c>
      <c r="CU35" s="27">
        <f>'Site 57 - Data'!$A35</f>
        <v>0.50000000000000033</v>
      </c>
      <c r="CV35" s="80">
        <f>SUM('Site 57 - Data'!DX35,'Site 57 - Data'!EL35,'Site 57 - Data'!EZ35)</f>
        <v>0</v>
      </c>
      <c r="CW35" s="81">
        <f>SUM('Site 57 - Data'!DY35,'Site 57 - Data'!EM35,'Site 57 - Data'!FA35)</f>
        <v>0</v>
      </c>
      <c r="CX35" s="81">
        <f>SUM('Site 57 - Data'!DZ35,'Site 57 - Data'!EN35,'Site 57 - Data'!FB35)</f>
        <v>0</v>
      </c>
      <c r="CY35" s="81">
        <f>SUM('Site 57 - Data'!EA35,'Site 57 - Data'!EO35,'Site 57 - Data'!FC35)</f>
        <v>0</v>
      </c>
      <c r="CZ35" s="81">
        <f>SUM('Site 57 - Data'!EB35,'Site 57 - Data'!EP35,'Site 57 - Data'!FD35)</f>
        <v>0</v>
      </c>
      <c r="DA35" s="81">
        <f>SUM('Site 57 - Data'!EC35,'Site 57 - Data'!EQ35,'Site 57 - Data'!FE35)</f>
        <v>0</v>
      </c>
      <c r="DB35" s="81">
        <f>SUM('Site 57 - Data'!ED35,'Site 57 - Data'!ER35,'Site 57 - Data'!FF35)</f>
        <v>0</v>
      </c>
      <c r="DC35" s="81">
        <f>SUM('Site 57 - Data'!EE35,'Site 57 - Data'!ES35,'Site 57 - Data'!FG35)</f>
        <v>0</v>
      </c>
      <c r="DD35" s="81">
        <f>SUM('Site 57 - Data'!EF35,'Site 57 - Data'!ET35,'Site 57 - Data'!FH35)</f>
        <v>0</v>
      </c>
      <c r="DE35" s="81">
        <f>SUM('Site 57 - Data'!EG35,'Site 57 - Data'!EU35,'Site 57 - Data'!FI35)</f>
        <v>0</v>
      </c>
      <c r="DF35" s="82">
        <f>SUM('Site 57 - Data'!EH35,'Site 57 - Data'!EV35,'Site 57 - Data'!FJ35)</f>
        <v>0</v>
      </c>
      <c r="DG35" s="31">
        <f>SUM(CV35:DF35)</f>
        <v>0</v>
      </c>
      <c r="DH35" s="31">
        <f>SUM(CV35,CW35,2.3*CX35,2.3*CY35,2.3*CZ35,2.3*DA35,2*DB35,2*DC35,DD35,0.4*DE35,0.2*DF35)</f>
        <v>0</v>
      </c>
      <c r="DI35" s="83">
        <f>SUM(M35,AO35,BQ35,CS35)</f>
        <v>123</v>
      </c>
      <c r="DJ35" s="83">
        <f>SUM(DI35:DI38)</f>
        <v>459</v>
      </c>
      <c r="DK35" s="27">
        <f>'Site 57 - Data'!$A35</f>
        <v>0.50000000000000033</v>
      </c>
    </row>
    <row r="36" spans="1:115" ht="13.5" customHeight="1">
      <c r="A36" s="27">
        <f>'Site 57 - Data'!$A36</f>
        <v>0.51041666666666696</v>
      </c>
      <c r="B36" s="85">
        <f>SUM('Site 57 - Data'!AR36,'Site 57 - Data'!CV36,'Site 57 - Data'!EZ36)</f>
        <v>57</v>
      </c>
      <c r="C36" s="86">
        <f>SUM('Site 57 - Data'!AS36,'Site 57 - Data'!CW36,'Site 57 - Data'!FA36)</f>
        <v>8</v>
      </c>
      <c r="D36" s="86">
        <f>SUM('Site 57 - Data'!AT36,'Site 57 - Data'!CX36,'Site 57 - Data'!FB36)</f>
        <v>4</v>
      </c>
      <c r="E36" s="86">
        <f>SUM('Site 57 - Data'!AU36,'Site 57 - Data'!CY36,'Site 57 - Data'!FC36)</f>
        <v>0</v>
      </c>
      <c r="F36" s="86">
        <f>SUM('Site 57 - Data'!AV36,'Site 57 - Data'!CZ36,'Site 57 - Data'!FD36)</f>
        <v>0</v>
      </c>
      <c r="G36" s="86">
        <f>SUM('Site 57 - Data'!AW36,'Site 57 - Data'!DA36,'Site 57 - Data'!FE36)</f>
        <v>0</v>
      </c>
      <c r="H36" s="86">
        <f>SUM('Site 57 - Data'!AX36,'Site 57 - Data'!DB36,'Site 57 - Data'!FF36)</f>
        <v>0</v>
      </c>
      <c r="I36" s="86">
        <f>SUM('Site 57 - Data'!AY36,'Site 57 - Data'!DC36,'Site 57 - Data'!FG36)</f>
        <v>1</v>
      </c>
      <c r="J36" s="86">
        <f>SUM('Site 57 - Data'!AZ36,'Site 57 - Data'!DD36,'Site 57 - Data'!FH36)</f>
        <v>7</v>
      </c>
      <c r="K36" s="86">
        <f>SUM('Site 57 - Data'!BA36,'Site 57 - Data'!DE36,'Site 57 - Data'!FI36)</f>
        <v>2</v>
      </c>
      <c r="L36" s="87">
        <f>SUM('Site 57 - Data'!BB36,'Site 57 - Data'!DF36,'Site 57 - Data'!FJ36)</f>
        <v>1</v>
      </c>
      <c r="M36" s="41">
        <f>SUM(B36:L36)</f>
        <v>80</v>
      </c>
      <c r="N36" s="41">
        <f>SUM(B36,C36,2.3*D36,2.3*E36,2.3*F36,2.3*G36,2*H36,2*I36,J36,0.4*K36,0.2*L36)</f>
        <v>84.2</v>
      </c>
      <c r="O36" s="27">
        <f>'Site 57 - Data'!$A36</f>
        <v>0.51041666666666696</v>
      </c>
      <c r="P36" s="85">
        <f>SUM('Site 57 - Data'!B36,'Site 57 - Data'!P36,'Site 57 - Data'!AD36)</f>
        <v>0</v>
      </c>
      <c r="Q36" s="86">
        <f>SUM('Site 57 - Data'!C36,'Site 57 - Data'!Q36,'Site 57 - Data'!AE36)</f>
        <v>0</v>
      </c>
      <c r="R36" s="86">
        <f>SUM('Site 57 - Data'!D36,'Site 57 - Data'!R36,'Site 57 - Data'!AF36)</f>
        <v>0</v>
      </c>
      <c r="S36" s="86">
        <f>SUM('Site 57 - Data'!E36,'Site 57 - Data'!S36,'Site 57 - Data'!AG36)</f>
        <v>0</v>
      </c>
      <c r="T36" s="86">
        <f>SUM('Site 57 - Data'!F36,'Site 57 - Data'!T36,'Site 57 - Data'!AH36)</f>
        <v>0</v>
      </c>
      <c r="U36" s="86">
        <f>SUM('Site 57 - Data'!G36,'Site 57 - Data'!U36,'Site 57 - Data'!AI36)</f>
        <v>0</v>
      </c>
      <c r="V36" s="86">
        <f>SUM('Site 57 - Data'!H36,'Site 57 - Data'!V36,'Site 57 - Data'!AJ36)</f>
        <v>0</v>
      </c>
      <c r="W36" s="86">
        <f>SUM('Site 57 - Data'!I36,'Site 57 - Data'!W36,'Site 57 - Data'!AK36)</f>
        <v>0</v>
      </c>
      <c r="X36" s="86">
        <f>SUM('Site 57 - Data'!J36,'Site 57 - Data'!X36,'Site 57 - Data'!AL36)</f>
        <v>0</v>
      </c>
      <c r="Y36" s="86">
        <f>SUM('Site 57 - Data'!K36,'Site 57 - Data'!Y36,'Site 57 - Data'!AM36)</f>
        <v>0</v>
      </c>
      <c r="Z36" s="87">
        <f>SUM('Site 57 - Data'!L36,'Site 57 - Data'!Z36,'Site 57 - Data'!AN36)</f>
        <v>0</v>
      </c>
      <c r="AA36" s="41">
        <f>SUM(P36:Z36)</f>
        <v>0</v>
      </c>
      <c r="AB36" s="41">
        <f>SUM(P36,Q36,2.3*R36,2.3*S36,2.3*T36,2.3*U36,2*V36,2*W36,X36,0.4*Y36,0.2*Z36)</f>
        <v>0</v>
      </c>
      <c r="AC36" s="27">
        <f>'Site 57 - Data'!$A36</f>
        <v>0.51041666666666696</v>
      </c>
      <c r="AD36" s="85">
        <f>SUM('Site 57 - Data'!AD36,'Site 57 - Data'!CH36,'Site 57 - Data'!EL36)</f>
        <v>11</v>
      </c>
      <c r="AE36" s="86">
        <f>SUM('Site 57 - Data'!AE36,'Site 57 - Data'!CI36,'Site 57 - Data'!EM36)</f>
        <v>3</v>
      </c>
      <c r="AF36" s="86">
        <f>SUM('Site 57 - Data'!AF36,'Site 57 - Data'!CJ36,'Site 57 - Data'!EN36)</f>
        <v>4</v>
      </c>
      <c r="AG36" s="86">
        <f>SUM('Site 57 - Data'!AG36,'Site 57 - Data'!CK36,'Site 57 - Data'!EO36)</f>
        <v>1</v>
      </c>
      <c r="AH36" s="86">
        <f>SUM('Site 57 - Data'!AH36,'Site 57 - Data'!CL36,'Site 57 - Data'!EP36)</f>
        <v>1</v>
      </c>
      <c r="AI36" s="86">
        <f>SUM('Site 57 - Data'!AI36,'Site 57 - Data'!CM36,'Site 57 - Data'!EQ36)</f>
        <v>0</v>
      </c>
      <c r="AJ36" s="86">
        <f>SUM('Site 57 - Data'!AJ36,'Site 57 - Data'!CN36,'Site 57 - Data'!ER36)</f>
        <v>0</v>
      </c>
      <c r="AK36" s="86">
        <f>SUM('Site 57 - Data'!AK36,'Site 57 - Data'!CO36,'Site 57 - Data'!ES36)</f>
        <v>0</v>
      </c>
      <c r="AL36" s="86">
        <f>SUM('Site 57 - Data'!AL36,'Site 57 - Data'!CP36,'Site 57 - Data'!ET36)</f>
        <v>1</v>
      </c>
      <c r="AM36" s="86">
        <f>SUM('Site 57 - Data'!AM36,'Site 57 - Data'!CQ36,'Site 57 - Data'!EU36)</f>
        <v>0</v>
      </c>
      <c r="AN36" s="87">
        <f>SUM('Site 57 - Data'!AN36,'Site 57 - Data'!CR36,'Site 57 - Data'!EV36)</f>
        <v>2</v>
      </c>
      <c r="AO36" s="41">
        <f>SUM(AD36:AN36)</f>
        <v>23</v>
      </c>
      <c r="AP36" s="41">
        <f>SUM(AD36,AE36,2.3*AF36,2.3*AG36,2.3*AH36,2.3*AI36,2*AJ36,2*AK36,AL36,0.4*AM36,0.2*AN36)</f>
        <v>29.2</v>
      </c>
      <c r="AQ36" s="27">
        <f>'Site 57 - Data'!$A36</f>
        <v>0.51041666666666696</v>
      </c>
      <c r="AR36" s="85">
        <f>SUM('Site 57 - Data'!AR36,'Site 57 - Data'!BF36,'Site 57 - Data'!BT36)</f>
        <v>14</v>
      </c>
      <c r="AS36" s="86">
        <f>SUM('Site 57 - Data'!AS36,'Site 57 - Data'!BG36,'Site 57 - Data'!BU36)</f>
        <v>6</v>
      </c>
      <c r="AT36" s="86">
        <f>SUM('Site 57 - Data'!AT36,'Site 57 - Data'!BH36,'Site 57 - Data'!BV36)</f>
        <v>1</v>
      </c>
      <c r="AU36" s="86">
        <f>SUM('Site 57 - Data'!AU36,'Site 57 - Data'!BI36,'Site 57 - Data'!BW36)</f>
        <v>1</v>
      </c>
      <c r="AV36" s="86">
        <f>SUM('Site 57 - Data'!AV36,'Site 57 - Data'!BJ36,'Site 57 - Data'!BX36)</f>
        <v>0</v>
      </c>
      <c r="AW36" s="86">
        <f>SUM('Site 57 - Data'!AW36,'Site 57 - Data'!BK36,'Site 57 - Data'!BY36)</f>
        <v>0</v>
      </c>
      <c r="AX36" s="86">
        <f>SUM('Site 57 - Data'!AX36,'Site 57 - Data'!BL36,'Site 57 - Data'!BZ36)</f>
        <v>1</v>
      </c>
      <c r="AY36" s="86">
        <f>SUM('Site 57 - Data'!AY36,'Site 57 - Data'!BM36,'Site 57 - Data'!CA36)</f>
        <v>0</v>
      </c>
      <c r="AZ36" s="86">
        <f>SUM('Site 57 - Data'!AZ36,'Site 57 - Data'!BN36,'Site 57 - Data'!CB36)</f>
        <v>0</v>
      </c>
      <c r="BA36" s="86">
        <f>SUM('Site 57 - Data'!BA36,'Site 57 - Data'!BO36,'Site 57 - Data'!CC36)</f>
        <v>0</v>
      </c>
      <c r="BB36" s="87">
        <f>SUM('Site 57 - Data'!BB36,'Site 57 - Data'!BP36,'Site 57 - Data'!CD36)</f>
        <v>1</v>
      </c>
      <c r="BC36" s="41">
        <f>SUM(AR36:BB36)</f>
        <v>24</v>
      </c>
      <c r="BD36" s="41">
        <f>SUM(AR36,AS36,2.3*AT36,2.3*AU36,2.3*AV36,2.3*AW36,2*AX36,2*AY36,AZ36,0.4*BA36,0.2*BB36)</f>
        <v>26.8</v>
      </c>
      <c r="BE36" s="27">
        <f>'Site 57 - Data'!$A36</f>
        <v>0.51041666666666696</v>
      </c>
      <c r="BF36" s="85">
        <f>SUM('Site 57 - Data'!P36,'Site 57 - Data'!BT36,'Site 57 - Data'!DX36)</f>
        <v>0</v>
      </c>
      <c r="BG36" s="86">
        <f>SUM('Site 57 - Data'!Q36,'Site 57 - Data'!BU36,'Site 57 - Data'!DY36)</f>
        <v>0</v>
      </c>
      <c r="BH36" s="86">
        <f>SUM('Site 57 - Data'!R36,'Site 57 - Data'!BV36,'Site 57 - Data'!DZ36)</f>
        <v>0</v>
      </c>
      <c r="BI36" s="86">
        <f>SUM('Site 57 - Data'!S36,'Site 57 - Data'!BW36,'Site 57 - Data'!EA36)</f>
        <v>0</v>
      </c>
      <c r="BJ36" s="86">
        <f>SUM('Site 57 - Data'!T36,'Site 57 - Data'!BX36,'Site 57 - Data'!EB36)</f>
        <v>0</v>
      </c>
      <c r="BK36" s="86">
        <f>SUM('Site 57 - Data'!U36,'Site 57 - Data'!BY36,'Site 57 - Data'!EC36)</f>
        <v>0</v>
      </c>
      <c r="BL36" s="86">
        <f>SUM('Site 57 - Data'!V36,'Site 57 - Data'!BZ36,'Site 57 - Data'!ED36)</f>
        <v>0</v>
      </c>
      <c r="BM36" s="86">
        <f>SUM('Site 57 - Data'!W36,'Site 57 - Data'!CA36,'Site 57 - Data'!EE36)</f>
        <v>0</v>
      </c>
      <c r="BN36" s="86">
        <f>SUM('Site 57 - Data'!X36,'Site 57 - Data'!CB36,'Site 57 - Data'!EF36)</f>
        <v>0</v>
      </c>
      <c r="BO36" s="86">
        <f>SUM('Site 57 - Data'!Y36,'Site 57 - Data'!CC36,'Site 57 - Data'!EG36)</f>
        <v>0</v>
      </c>
      <c r="BP36" s="87">
        <f>SUM('Site 57 - Data'!Z36,'Site 57 - Data'!CD36,'Site 57 - Data'!EH36)</f>
        <v>0</v>
      </c>
      <c r="BQ36" s="41">
        <f>SUM(BF36:BP36)</f>
        <v>0</v>
      </c>
      <c r="BR36" s="41">
        <f>SUM(BF36,BG36,2.3*BH36,2.3*BI36,2.3*BJ36,2.3*BK36,2*BL36,2*BM36,BN36,0.4*BO36,0.2*BP36)</f>
        <v>0</v>
      </c>
      <c r="BS36" s="27">
        <f>'Site 57 - Data'!$A36</f>
        <v>0.51041666666666696</v>
      </c>
      <c r="BT36" s="85">
        <f>SUM('Site 57 - Data'!CH36,'Site 57 - Data'!CV36,'Site 57 - Data'!DJ36)</f>
        <v>66</v>
      </c>
      <c r="BU36" s="86">
        <f>SUM('Site 57 - Data'!CI36,'Site 57 - Data'!CW36,'Site 57 - Data'!DK36)</f>
        <v>11</v>
      </c>
      <c r="BV36" s="86">
        <f>SUM('Site 57 - Data'!CJ36,'Site 57 - Data'!CX36,'Site 57 - Data'!DL36)</f>
        <v>8</v>
      </c>
      <c r="BW36" s="86">
        <f>SUM('Site 57 - Data'!CK36,'Site 57 - Data'!CY36,'Site 57 - Data'!DM36)</f>
        <v>1</v>
      </c>
      <c r="BX36" s="86">
        <f>SUM('Site 57 - Data'!CL36,'Site 57 - Data'!CZ36,'Site 57 - Data'!DN36)</f>
        <v>1</v>
      </c>
      <c r="BY36" s="86">
        <f>SUM('Site 57 - Data'!CM36,'Site 57 - Data'!DA36,'Site 57 - Data'!DO36)</f>
        <v>0</v>
      </c>
      <c r="BZ36" s="86">
        <f>SUM('Site 57 - Data'!CN36,'Site 57 - Data'!DB36,'Site 57 - Data'!DP36)</f>
        <v>0</v>
      </c>
      <c r="CA36" s="86">
        <f>SUM('Site 57 - Data'!CO36,'Site 57 - Data'!DC36,'Site 57 - Data'!DQ36)</f>
        <v>1</v>
      </c>
      <c r="CB36" s="86">
        <f>SUM('Site 57 - Data'!CP36,'Site 57 - Data'!DD36,'Site 57 - Data'!DR36)</f>
        <v>8</v>
      </c>
      <c r="CC36" s="86">
        <f>SUM('Site 57 - Data'!CQ36,'Site 57 - Data'!DE36,'Site 57 - Data'!DS36)</f>
        <v>2</v>
      </c>
      <c r="CD36" s="87">
        <f>SUM('Site 57 - Data'!CR36,'Site 57 - Data'!DF36,'Site 57 - Data'!DT36)</f>
        <v>2</v>
      </c>
      <c r="CE36" s="41">
        <f>SUM(BT36:CD36)</f>
        <v>100</v>
      </c>
      <c r="CF36" s="41">
        <f>SUM(BT36,BU36,2.3*BV36,2.3*BW36,2.3*BX36,2.3*BY36,2*BZ36,2*CA36,CB36,0.4*CC36,0.2*CD36)</f>
        <v>111.2</v>
      </c>
      <c r="CG36" s="27">
        <f>'Site 57 - Data'!$A36</f>
        <v>0.51041666666666696</v>
      </c>
      <c r="CH36" s="85">
        <f>SUM('Site 57 - Data'!B36,'Site 57 - Data'!BF36,'Site 57 - Data'!DJ36)</f>
        <v>12</v>
      </c>
      <c r="CI36" s="86">
        <f>SUM('Site 57 - Data'!C36,'Site 57 - Data'!BG36,'Site 57 - Data'!DK36)</f>
        <v>6</v>
      </c>
      <c r="CJ36" s="86">
        <f>SUM('Site 57 - Data'!D36,'Site 57 - Data'!BH36,'Site 57 - Data'!DL36)</f>
        <v>1</v>
      </c>
      <c r="CK36" s="86">
        <f>SUM('Site 57 - Data'!E36,'Site 57 - Data'!BI36,'Site 57 - Data'!DM36)</f>
        <v>1</v>
      </c>
      <c r="CL36" s="86">
        <f>SUM('Site 57 - Data'!F36,'Site 57 - Data'!BJ36,'Site 57 - Data'!DN36)</f>
        <v>0</v>
      </c>
      <c r="CM36" s="86">
        <f>SUM('Site 57 - Data'!G36,'Site 57 - Data'!BK36,'Site 57 - Data'!DO36)</f>
        <v>0</v>
      </c>
      <c r="CN36" s="86">
        <f>SUM('Site 57 - Data'!H36,'Site 57 - Data'!BL36,'Site 57 - Data'!DP36)</f>
        <v>1</v>
      </c>
      <c r="CO36" s="86">
        <f>SUM('Site 57 - Data'!I36,'Site 57 - Data'!BM36,'Site 57 - Data'!DQ36)</f>
        <v>0</v>
      </c>
      <c r="CP36" s="86">
        <f>SUM('Site 57 - Data'!J36,'Site 57 - Data'!BN36,'Site 57 - Data'!DR36)</f>
        <v>0</v>
      </c>
      <c r="CQ36" s="86">
        <f>SUM('Site 57 - Data'!K36,'Site 57 - Data'!BO36,'Site 57 - Data'!DS36)</f>
        <v>0</v>
      </c>
      <c r="CR36" s="87">
        <f>SUM('Site 57 - Data'!L36,'Site 57 - Data'!BP36,'Site 57 - Data'!DT36)</f>
        <v>0</v>
      </c>
      <c r="CS36" s="41">
        <f>SUM(CH36:CR36)</f>
        <v>21</v>
      </c>
      <c r="CT36" s="41">
        <f>SUM(CH36,CI36,2.3*CJ36,2.3*CK36,2.3*CL36,2.3*CM36,2*CN36,2*CO36,CP36,0.4*CQ36,0.2*CR36)</f>
        <v>24.6</v>
      </c>
      <c r="CU36" s="27">
        <f>'Site 57 - Data'!$A36</f>
        <v>0.51041666666666696</v>
      </c>
      <c r="CV36" s="85">
        <f>SUM('Site 57 - Data'!DX36,'Site 57 - Data'!EL36,'Site 57 - Data'!EZ36)</f>
        <v>0</v>
      </c>
      <c r="CW36" s="86">
        <f>SUM('Site 57 - Data'!DY36,'Site 57 - Data'!EM36,'Site 57 - Data'!FA36)</f>
        <v>0</v>
      </c>
      <c r="CX36" s="86">
        <f>SUM('Site 57 - Data'!DZ36,'Site 57 - Data'!EN36,'Site 57 - Data'!FB36)</f>
        <v>0</v>
      </c>
      <c r="CY36" s="86">
        <f>SUM('Site 57 - Data'!EA36,'Site 57 - Data'!EO36,'Site 57 - Data'!FC36)</f>
        <v>0</v>
      </c>
      <c r="CZ36" s="86">
        <f>SUM('Site 57 - Data'!EB36,'Site 57 - Data'!EP36,'Site 57 - Data'!FD36)</f>
        <v>0</v>
      </c>
      <c r="DA36" s="86">
        <f>SUM('Site 57 - Data'!EC36,'Site 57 - Data'!EQ36,'Site 57 - Data'!FE36)</f>
        <v>0</v>
      </c>
      <c r="DB36" s="86">
        <f>SUM('Site 57 - Data'!ED36,'Site 57 - Data'!ER36,'Site 57 - Data'!FF36)</f>
        <v>0</v>
      </c>
      <c r="DC36" s="86">
        <f>SUM('Site 57 - Data'!EE36,'Site 57 - Data'!ES36,'Site 57 - Data'!FG36)</f>
        <v>0</v>
      </c>
      <c r="DD36" s="86">
        <f>SUM('Site 57 - Data'!EF36,'Site 57 - Data'!ET36,'Site 57 - Data'!FH36)</f>
        <v>0</v>
      </c>
      <c r="DE36" s="86">
        <f>SUM('Site 57 - Data'!EG36,'Site 57 - Data'!EU36,'Site 57 - Data'!FI36)</f>
        <v>0</v>
      </c>
      <c r="DF36" s="87">
        <f>SUM('Site 57 - Data'!EH36,'Site 57 - Data'!EV36,'Site 57 - Data'!FJ36)</f>
        <v>0</v>
      </c>
      <c r="DG36" s="41">
        <f>SUM(CV36:DF36)</f>
        <v>0</v>
      </c>
      <c r="DH36" s="41">
        <f>SUM(CV36,CW36,2.3*CX36,2.3*CY36,2.3*CZ36,2.3*DA36,2*DB36,2*DC36,DD36,0.4*DE36,0.2*DF36)</f>
        <v>0</v>
      </c>
      <c r="DI36" s="83">
        <f>SUM(M36,AO36,BQ36,CS36)</f>
        <v>124</v>
      </c>
      <c r="DJ36" s="83">
        <f>SUM(DI36:DI41)</f>
        <v>440</v>
      </c>
      <c r="DK36" s="27">
        <f>'Site 57 - Data'!$A36</f>
        <v>0.51041666666666696</v>
      </c>
    </row>
    <row r="37" spans="1:115" ht="13.5" customHeight="1">
      <c r="A37" s="27">
        <f>'Site 57 - Data'!$A37</f>
        <v>0.52083333333333359</v>
      </c>
      <c r="B37" s="85">
        <f>SUM('Site 57 - Data'!AR37,'Site 57 - Data'!CV37,'Site 57 - Data'!EZ37)</f>
        <v>46</v>
      </c>
      <c r="C37" s="86">
        <f>SUM('Site 57 - Data'!AS37,'Site 57 - Data'!CW37,'Site 57 - Data'!FA37)</f>
        <v>6</v>
      </c>
      <c r="D37" s="86">
        <f>SUM('Site 57 - Data'!AT37,'Site 57 - Data'!CX37,'Site 57 - Data'!FB37)</f>
        <v>0</v>
      </c>
      <c r="E37" s="86">
        <f>SUM('Site 57 - Data'!AU37,'Site 57 - Data'!CY37,'Site 57 - Data'!FC37)</f>
        <v>0</v>
      </c>
      <c r="F37" s="86">
        <f>SUM('Site 57 - Data'!AV37,'Site 57 - Data'!CZ37,'Site 57 - Data'!FD37)</f>
        <v>0</v>
      </c>
      <c r="G37" s="86">
        <f>SUM('Site 57 - Data'!AW37,'Site 57 - Data'!DA37,'Site 57 - Data'!FE37)</f>
        <v>0</v>
      </c>
      <c r="H37" s="86">
        <f>SUM('Site 57 - Data'!AX37,'Site 57 - Data'!DB37,'Site 57 - Data'!FF37)</f>
        <v>0</v>
      </c>
      <c r="I37" s="86">
        <f>SUM('Site 57 - Data'!AY37,'Site 57 - Data'!DC37,'Site 57 - Data'!FG37)</f>
        <v>0</v>
      </c>
      <c r="J37" s="86">
        <f>SUM('Site 57 - Data'!AZ37,'Site 57 - Data'!DD37,'Site 57 - Data'!FH37)</f>
        <v>6</v>
      </c>
      <c r="K37" s="86">
        <f>SUM('Site 57 - Data'!BA37,'Site 57 - Data'!DE37,'Site 57 - Data'!FI37)</f>
        <v>1</v>
      </c>
      <c r="L37" s="87">
        <f>SUM('Site 57 - Data'!BB37,'Site 57 - Data'!DF37,'Site 57 - Data'!FJ37)</f>
        <v>0</v>
      </c>
      <c r="M37" s="41">
        <f>SUM(B37:L37)</f>
        <v>59</v>
      </c>
      <c r="N37" s="41">
        <f>SUM(B37,C37,2.3*D37,2.3*E37,2.3*F37,2.3*G37,2*H37,2*I37,J37,0.4*K37,0.2*L37)</f>
        <v>58.4</v>
      </c>
      <c r="O37" s="27">
        <f>'Site 57 - Data'!$A37</f>
        <v>0.52083333333333359</v>
      </c>
      <c r="P37" s="85">
        <f>SUM('Site 57 - Data'!B37,'Site 57 - Data'!P37,'Site 57 - Data'!AD37)</f>
        <v>0</v>
      </c>
      <c r="Q37" s="86">
        <f>SUM('Site 57 - Data'!C37,'Site 57 - Data'!Q37,'Site 57 - Data'!AE37)</f>
        <v>0</v>
      </c>
      <c r="R37" s="86">
        <f>SUM('Site 57 - Data'!D37,'Site 57 - Data'!R37,'Site 57 - Data'!AF37)</f>
        <v>0</v>
      </c>
      <c r="S37" s="86">
        <f>SUM('Site 57 - Data'!E37,'Site 57 - Data'!S37,'Site 57 - Data'!AG37)</f>
        <v>0</v>
      </c>
      <c r="T37" s="86">
        <f>SUM('Site 57 - Data'!F37,'Site 57 - Data'!T37,'Site 57 - Data'!AH37)</f>
        <v>0</v>
      </c>
      <c r="U37" s="86">
        <f>SUM('Site 57 - Data'!G37,'Site 57 - Data'!U37,'Site 57 - Data'!AI37)</f>
        <v>0</v>
      </c>
      <c r="V37" s="86">
        <f>SUM('Site 57 - Data'!H37,'Site 57 - Data'!V37,'Site 57 - Data'!AJ37)</f>
        <v>0</v>
      </c>
      <c r="W37" s="86">
        <f>SUM('Site 57 - Data'!I37,'Site 57 - Data'!W37,'Site 57 - Data'!AK37)</f>
        <v>0</v>
      </c>
      <c r="X37" s="86">
        <f>SUM('Site 57 - Data'!J37,'Site 57 - Data'!X37,'Site 57 - Data'!AL37)</f>
        <v>0</v>
      </c>
      <c r="Y37" s="86">
        <f>SUM('Site 57 - Data'!K37,'Site 57 - Data'!Y37,'Site 57 - Data'!AM37)</f>
        <v>0</v>
      </c>
      <c r="Z37" s="87">
        <f>SUM('Site 57 - Data'!L37,'Site 57 - Data'!Z37,'Site 57 - Data'!AN37)</f>
        <v>0</v>
      </c>
      <c r="AA37" s="41">
        <f>SUM(P37:Z37)</f>
        <v>0</v>
      </c>
      <c r="AB37" s="41">
        <f>SUM(P37,Q37,2.3*R37,2.3*S37,2.3*T37,2.3*U37,2*V37,2*W37,X37,0.4*Y37,0.2*Z37)</f>
        <v>0</v>
      </c>
      <c r="AC37" s="27">
        <f>'Site 57 - Data'!$A37</f>
        <v>0.52083333333333359</v>
      </c>
      <c r="AD37" s="85">
        <f>SUM('Site 57 - Data'!AD37,'Site 57 - Data'!CH37,'Site 57 - Data'!EL37)</f>
        <v>11</v>
      </c>
      <c r="AE37" s="86">
        <f>SUM('Site 57 - Data'!AE37,'Site 57 - Data'!CI37,'Site 57 - Data'!EM37)</f>
        <v>4</v>
      </c>
      <c r="AF37" s="86">
        <f>SUM('Site 57 - Data'!AF37,'Site 57 - Data'!CJ37,'Site 57 - Data'!EN37)</f>
        <v>2</v>
      </c>
      <c r="AG37" s="86">
        <f>SUM('Site 57 - Data'!AG37,'Site 57 - Data'!CK37,'Site 57 - Data'!EO37)</f>
        <v>0</v>
      </c>
      <c r="AH37" s="86">
        <f>SUM('Site 57 - Data'!AH37,'Site 57 - Data'!CL37,'Site 57 - Data'!EP37)</f>
        <v>0</v>
      </c>
      <c r="AI37" s="86">
        <f>SUM('Site 57 - Data'!AI37,'Site 57 - Data'!CM37,'Site 57 - Data'!EQ37)</f>
        <v>0</v>
      </c>
      <c r="AJ37" s="86">
        <f>SUM('Site 57 - Data'!AJ37,'Site 57 - Data'!CN37,'Site 57 - Data'!ER37)</f>
        <v>0</v>
      </c>
      <c r="AK37" s="86">
        <f>SUM('Site 57 - Data'!AK37,'Site 57 - Data'!CO37,'Site 57 - Data'!ES37)</f>
        <v>0</v>
      </c>
      <c r="AL37" s="86">
        <f>SUM('Site 57 - Data'!AL37,'Site 57 - Data'!CP37,'Site 57 - Data'!ET37)</f>
        <v>0</v>
      </c>
      <c r="AM37" s="86">
        <f>SUM('Site 57 - Data'!AM37,'Site 57 - Data'!CQ37,'Site 57 - Data'!EU37)</f>
        <v>1</v>
      </c>
      <c r="AN37" s="87">
        <f>SUM('Site 57 - Data'!AN37,'Site 57 - Data'!CR37,'Site 57 - Data'!EV37)</f>
        <v>0</v>
      </c>
      <c r="AO37" s="41">
        <f>SUM(AD37:AN37)</f>
        <v>18</v>
      </c>
      <c r="AP37" s="41">
        <f>SUM(AD37,AE37,2.3*AF37,2.3*AG37,2.3*AH37,2.3*AI37,2*AJ37,2*AK37,AL37,0.4*AM37,0.2*AN37)</f>
        <v>20</v>
      </c>
      <c r="AQ37" s="27">
        <f>'Site 57 - Data'!$A37</f>
        <v>0.52083333333333359</v>
      </c>
      <c r="AR37" s="85">
        <f>SUM('Site 57 - Data'!AR37,'Site 57 - Data'!BF37,'Site 57 - Data'!BT37)</f>
        <v>24</v>
      </c>
      <c r="AS37" s="86">
        <f>SUM('Site 57 - Data'!AS37,'Site 57 - Data'!BG37,'Site 57 - Data'!BU37)</f>
        <v>4</v>
      </c>
      <c r="AT37" s="86">
        <f>SUM('Site 57 - Data'!AT37,'Site 57 - Data'!BH37,'Site 57 - Data'!BV37)</f>
        <v>0</v>
      </c>
      <c r="AU37" s="86">
        <f>SUM('Site 57 - Data'!AU37,'Site 57 - Data'!BI37,'Site 57 - Data'!BW37)</f>
        <v>0</v>
      </c>
      <c r="AV37" s="86">
        <f>SUM('Site 57 - Data'!AV37,'Site 57 - Data'!BJ37,'Site 57 - Data'!BX37)</f>
        <v>0</v>
      </c>
      <c r="AW37" s="86">
        <f>SUM('Site 57 - Data'!AW37,'Site 57 - Data'!BK37,'Site 57 - Data'!BY37)</f>
        <v>0</v>
      </c>
      <c r="AX37" s="86">
        <f>SUM('Site 57 - Data'!AX37,'Site 57 - Data'!BL37,'Site 57 - Data'!BZ37)</f>
        <v>0</v>
      </c>
      <c r="AY37" s="86">
        <f>SUM('Site 57 - Data'!AY37,'Site 57 - Data'!BM37,'Site 57 - Data'!CA37)</f>
        <v>0</v>
      </c>
      <c r="AZ37" s="86">
        <f>SUM('Site 57 - Data'!AZ37,'Site 57 - Data'!BN37,'Site 57 - Data'!CB37)</f>
        <v>0</v>
      </c>
      <c r="BA37" s="86">
        <f>SUM('Site 57 - Data'!BA37,'Site 57 - Data'!BO37,'Site 57 - Data'!CC37)</f>
        <v>0</v>
      </c>
      <c r="BB37" s="87">
        <f>SUM('Site 57 - Data'!BB37,'Site 57 - Data'!BP37,'Site 57 - Data'!CD37)</f>
        <v>1</v>
      </c>
      <c r="BC37" s="41">
        <f>SUM(AR37:BB37)</f>
        <v>29</v>
      </c>
      <c r="BD37" s="41">
        <f>SUM(AR37,AS37,2.3*AT37,2.3*AU37,2.3*AV37,2.3*AW37,2*AX37,2*AY37,AZ37,0.4*BA37,0.2*BB37)</f>
        <v>28.2</v>
      </c>
      <c r="BE37" s="27">
        <f>'Site 57 - Data'!$A37</f>
        <v>0.52083333333333359</v>
      </c>
      <c r="BF37" s="85">
        <f>SUM('Site 57 - Data'!P37,'Site 57 - Data'!BT37,'Site 57 - Data'!DX37)</f>
        <v>0</v>
      </c>
      <c r="BG37" s="86">
        <f>SUM('Site 57 - Data'!Q37,'Site 57 - Data'!BU37,'Site 57 - Data'!DY37)</f>
        <v>0</v>
      </c>
      <c r="BH37" s="86">
        <f>SUM('Site 57 - Data'!R37,'Site 57 - Data'!BV37,'Site 57 - Data'!DZ37)</f>
        <v>0</v>
      </c>
      <c r="BI37" s="86">
        <f>SUM('Site 57 - Data'!S37,'Site 57 - Data'!BW37,'Site 57 - Data'!EA37)</f>
        <v>0</v>
      </c>
      <c r="BJ37" s="86">
        <f>SUM('Site 57 - Data'!T37,'Site 57 - Data'!BX37,'Site 57 - Data'!EB37)</f>
        <v>0</v>
      </c>
      <c r="BK37" s="86">
        <f>SUM('Site 57 - Data'!U37,'Site 57 - Data'!BY37,'Site 57 - Data'!EC37)</f>
        <v>0</v>
      </c>
      <c r="BL37" s="86">
        <f>SUM('Site 57 - Data'!V37,'Site 57 - Data'!BZ37,'Site 57 - Data'!ED37)</f>
        <v>0</v>
      </c>
      <c r="BM37" s="86">
        <f>SUM('Site 57 - Data'!W37,'Site 57 - Data'!CA37,'Site 57 - Data'!EE37)</f>
        <v>0</v>
      </c>
      <c r="BN37" s="86">
        <f>SUM('Site 57 - Data'!X37,'Site 57 - Data'!CB37,'Site 57 - Data'!EF37)</f>
        <v>0</v>
      </c>
      <c r="BO37" s="86">
        <f>SUM('Site 57 - Data'!Y37,'Site 57 - Data'!CC37,'Site 57 - Data'!EG37)</f>
        <v>0</v>
      </c>
      <c r="BP37" s="87">
        <f>SUM('Site 57 - Data'!Z37,'Site 57 - Data'!CD37,'Site 57 - Data'!EH37)</f>
        <v>0</v>
      </c>
      <c r="BQ37" s="41">
        <f>SUM(BF37:BP37)</f>
        <v>0</v>
      </c>
      <c r="BR37" s="41">
        <f>SUM(BF37,BG37,2.3*BH37,2.3*BI37,2.3*BJ37,2.3*BK37,2*BL37,2*BM37,BN37,0.4*BO37,0.2*BP37)</f>
        <v>0</v>
      </c>
      <c r="BS37" s="27">
        <f>'Site 57 - Data'!$A37</f>
        <v>0.52083333333333359</v>
      </c>
      <c r="BT37" s="85">
        <f>SUM('Site 57 - Data'!CH37,'Site 57 - Data'!CV37,'Site 57 - Data'!DJ37)</f>
        <v>56</v>
      </c>
      <c r="BU37" s="86">
        <f>SUM('Site 57 - Data'!CI37,'Site 57 - Data'!CW37,'Site 57 - Data'!DK37)</f>
        <v>10</v>
      </c>
      <c r="BV37" s="86">
        <f>SUM('Site 57 - Data'!CJ37,'Site 57 - Data'!CX37,'Site 57 - Data'!DL37)</f>
        <v>2</v>
      </c>
      <c r="BW37" s="86">
        <f>SUM('Site 57 - Data'!CK37,'Site 57 - Data'!CY37,'Site 57 - Data'!DM37)</f>
        <v>0</v>
      </c>
      <c r="BX37" s="86">
        <f>SUM('Site 57 - Data'!CL37,'Site 57 - Data'!CZ37,'Site 57 - Data'!DN37)</f>
        <v>0</v>
      </c>
      <c r="BY37" s="86">
        <f>SUM('Site 57 - Data'!CM37,'Site 57 - Data'!DA37,'Site 57 - Data'!DO37)</f>
        <v>0</v>
      </c>
      <c r="BZ37" s="86">
        <f>SUM('Site 57 - Data'!CN37,'Site 57 - Data'!DB37,'Site 57 - Data'!DP37)</f>
        <v>0</v>
      </c>
      <c r="CA37" s="86">
        <f>SUM('Site 57 - Data'!CO37,'Site 57 - Data'!DC37,'Site 57 - Data'!DQ37)</f>
        <v>0</v>
      </c>
      <c r="CB37" s="86">
        <f>SUM('Site 57 - Data'!CP37,'Site 57 - Data'!DD37,'Site 57 - Data'!DR37)</f>
        <v>6</v>
      </c>
      <c r="CC37" s="86">
        <f>SUM('Site 57 - Data'!CQ37,'Site 57 - Data'!DE37,'Site 57 - Data'!DS37)</f>
        <v>2</v>
      </c>
      <c r="CD37" s="87">
        <f>SUM('Site 57 - Data'!CR37,'Site 57 - Data'!DF37,'Site 57 - Data'!DT37)</f>
        <v>0</v>
      </c>
      <c r="CE37" s="41">
        <f>SUM(BT37:CD37)</f>
        <v>76</v>
      </c>
      <c r="CF37" s="41">
        <f>SUM(BT37,BU37,2.3*BV37,2.3*BW37,2.3*BX37,2.3*BY37,2*BZ37,2*CA37,CB37,0.4*CC37,0.2*CD37)</f>
        <v>77.399999999999991</v>
      </c>
      <c r="CG37" s="27">
        <f>'Site 57 - Data'!$A37</f>
        <v>0.52083333333333359</v>
      </c>
      <c r="CH37" s="85">
        <f>SUM('Site 57 - Data'!B37,'Site 57 - Data'!BF37,'Site 57 - Data'!DJ37)</f>
        <v>23</v>
      </c>
      <c r="CI37" s="86">
        <f>SUM('Site 57 - Data'!C37,'Site 57 - Data'!BG37,'Site 57 - Data'!DK37)</f>
        <v>4</v>
      </c>
      <c r="CJ37" s="86">
        <f>SUM('Site 57 - Data'!D37,'Site 57 - Data'!BH37,'Site 57 - Data'!DL37)</f>
        <v>0</v>
      </c>
      <c r="CK37" s="86">
        <f>SUM('Site 57 - Data'!E37,'Site 57 - Data'!BI37,'Site 57 - Data'!DM37)</f>
        <v>0</v>
      </c>
      <c r="CL37" s="86">
        <f>SUM('Site 57 - Data'!F37,'Site 57 - Data'!BJ37,'Site 57 - Data'!DN37)</f>
        <v>0</v>
      </c>
      <c r="CM37" s="86">
        <f>SUM('Site 57 - Data'!G37,'Site 57 - Data'!BK37,'Site 57 - Data'!DO37)</f>
        <v>0</v>
      </c>
      <c r="CN37" s="86">
        <f>SUM('Site 57 - Data'!H37,'Site 57 - Data'!BL37,'Site 57 - Data'!DP37)</f>
        <v>0</v>
      </c>
      <c r="CO37" s="86">
        <f>SUM('Site 57 - Data'!I37,'Site 57 - Data'!BM37,'Site 57 - Data'!DQ37)</f>
        <v>0</v>
      </c>
      <c r="CP37" s="86">
        <f>SUM('Site 57 - Data'!J37,'Site 57 - Data'!BN37,'Site 57 - Data'!DR37)</f>
        <v>0</v>
      </c>
      <c r="CQ37" s="86">
        <f>SUM('Site 57 - Data'!K37,'Site 57 - Data'!BO37,'Site 57 - Data'!DS37)</f>
        <v>0</v>
      </c>
      <c r="CR37" s="87">
        <f>SUM('Site 57 - Data'!L37,'Site 57 - Data'!BP37,'Site 57 - Data'!DT37)</f>
        <v>1</v>
      </c>
      <c r="CS37" s="41">
        <f>SUM(CH37:CR37)</f>
        <v>28</v>
      </c>
      <c r="CT37" s="41">
        <f>SUM(CH37,CI37,2.3*CJ37,2.3*CK37,2.3*CL37,2.3*CM37,2*CN37,2*CO37,CP37,0.4*CQ37,0.2*CR37)</f>
        <v>27.2</v>
      </c>
      <c r="CU37" s="27">
        <f>'Site 57 - Data'!$A37</f>
        <v>0.52083333333333359</v>
      </c>
      <c r="CV37" s="85">
        <f>SUM('Site 57 - Data'!DX37,'Site 57 - Data'!EL37,'Site 57 - Data'!EZ37)</f>
        <v>0</v>
      </c>
      <c r="CW37" s="86">
        <f>SUM('Site 57 - Data'!DY37,'Site 57 - Data'!EM37,'Site 57 - Data'!FA37)</f>
        <v>0</v>
      </c>
      <c r="CX37" s="86">
        <f>SUM('Site 57 - Data'!DZ37,'Site 57 - Data'!EN37,'Site 57 - Data'!FB37)</f>
        <v>0</v>
      </c>
      <c r="CY37" s="86">
        <f>SUM('Site 57 - Data'!EA37,'Site 57 - Data'!EO37,'Site 57 - Data'!FC37)</f>
        <v>0</v>
      </c>
      <c r="CZ37" s="86">
        <f>SUM('Site 57 - Data'!EB37,'Site 57 - Data'!EP37,'Site 57 - Data'!FD37)</f>
        <v>0</v>
      </c>
      <c r="DA37" s="86">
        <f>SUM('Site 57 - Data'!EC37,'Site 57 - Data'!EQ37,'Site 57 - Data'!FE37)</f>
        <v>0</v>
      </c>
      <c r="DB37" s="86">
        <f>SUM('Site 57 - Data'!ED37,'Site 57 - Data'!ER37,'Site 57 - Data'!FF37)</f>
        <v>0</v>
      </c>
      <c r="DC37" s="86">
        <f>SUM('Site 57 - Data'!EE37,'Site 57 - Data'!ES37,'Site 57 - Data'!FG37)</f>
        <v>0</v>
      </c>
      <c r="DD37" s="86">
        <f>SUM('Site 57 - Data'!EF37,'Site 57 - Data'!ET37,'Site 57 - Data'!FH37)</f>
        <v>0</v>
      </c>
      <c r="DE37" s="86">
        <f>SUM('Site 57 - Data'!EG37,'Site 57 - Data'!EU37,'Site 57 - Data'!FI37)</f>
        <v>0</v>
      </c>
      <c r="DF37" s="87">
        <f>SUM('Site 57 - Data'!EH37,'Site 57 - Data'!EV37,'Site 57 - Data'!FJ37)</f>
        <v>0</v>
      </c>
      <c r="DG37" s="41">
        <f>SUM(CV37:DF37)</f>
        <v>0</v>
      </c>
      <c r="DH37" s="41">
        <f>SUM(CV37,CW37,2.3*CX37,2.3*CY37,2.3*CZ37,2.3*DA37,2*DB37,2*DC37,DD37,0.4*DE37,0.2*DF37)</f>
        <v>0</v>
      </c>
      <c r="DI37" s="83">
        <f>SUM(M37,AO37,BQ37,CS37)</f>
        <v>105</v>
      </c>
      <c r="DJ37" s="83">
        <f>SUM(DI37:DI42)</f>
        <v>432</v>
      </c>
      <c r="DK37" s="27">
        <f>'Site 57 - Data'!$A37</f>
        <v>0.52083333333333359</v>
      </c>
    </row>
    <row r="38" spans="1:115" ht="13.5" customHeight="1">
      <c r="A38" s="47">
        <f>'Site 57 - Data'!$A38</f>
        <v>0.53125000000000022</v>
      </c>
      <c r="B38" s="88">
        <f>SUM('Site 57 - Data'!AR38,'Site 57 - Data'!CV38,'Site 57 - Data'!EZ38)</f>
        <v>51</v>
      </c>
      <c r="C38" s="89">
        <f>SUM('Site 57 - Data'!AS38,'Site 57 - Data'!CW38,'Site 57 - Data'!FA38)</f>
        <v>10</v>
      </c>
      <c r="D38" s="89">
        <f>SUM('Site 57 - Data'!AT38,'Site 57 - Data'!CX38,'Site 57 - Data'!FB38)</f>
        <v>0</v>
      </c>
      <c r="E38" s="89">
        <f>SUM('Site 57 - Data'!AU38,'Site 57 - Data'!CY38,'Site 57 - Data'!FC38)</f>
        <v>0</v>
      </c>
      <c r="F38" s="89">
        <f>SUM('Site 57 - Data'!AV38,'Site 57 - Data'!CZ38,'Site 57 - Data'!FD38)</f>
        <v>0</v>
      </c>
      <c r="G38" s="89">
        <f>SUM('Site 57 - Data'!AW38,'Site 57 - Data'!DA38,'Site 57 - Data'!FE38)</f>
        <v>0</v>
      </c>
      <c r="H38" s="89">
        <f>SUM('Site 57 - Data'!AX38,'Site 57 - Data'!DB38,'Site 57 - Data'!FF38)</f>
        <v>0</v>
      </c>
      <c r="I38" s="89">
        <f>SUM('Site 57 - Data'!AY38,'Site 57 - Data'!DC38,'Site 57 - Data'!FG38)</f>
        <v>0</v>
      </c>
      <c r="J38" s="89">
        <f>SUM('Site 57 - Data'!AZ38,'Site 57 - Data'!DD38,'Site 57 - Data'!FH38)</f>
        <v>3</v>
      </c>
      <c r="K38" s="89">
        <f>SUM('Site 57 - Data'!BA38,'Site 57 - Data'!DE38,'Site 57 - Data'!FI38)</f>
        <v>0</v>
      </c>
      <c r="L38" s="90">
        <f>SUM('Site 57 - Data'!BB38,'Site 57 - Data'!DF38,'Site 57 - Data'!FJ38)</f>
        <v>2</v>
      </c>
      <c r="M38" s="51">
        <f>SUM(B38:L38)</f>
        <v>66</v>
      </c>
      <c r="N38" s="51">
        <f>SUM(B38,C38,2.3*D38,2.3*E38,2.3*F38,2.3*G38,2*H38,2*I38,J38,0.4*K38,0.2*L38)</f>
        <v>64.400000000000006</v>
      </c>
      <c r="O38" s="47">
        <f>'Site 57 - Data'!$A38</f>
        <v>0.53125000000000022</v>
      </c>
      <c r="P38" s="88">
        <f>SUM('Site 57 - Data'!B38,'Site 57 - Data'!P38,'Site 57 - Data'!AD38)</f>
        <v>0</v>
      </c>
      <c r="Q38" s="89">
        <f>SUM('Site 57 - Data'!C38,'Site 57 - Data'!Q38,'Site 57 - Data'!AE38)</f>
        <v>0</v>
      </c>
      <c r="R38" s="89">
        <f>SUM('Site 57 - Data'!D38,'Site 57 - Data'!R38,'Site 57 - Data'!AF38)</f>
        <v>0</v>
      </c>
      <c r="S38" s="89">
        <f>SUM('Site 57 - Data'!E38,'Site 57 - Data'!S38,'Site 57 - Data'!AG38)</f>
        <v>0</v>
      </c>
      <c r="T38" s="89">
        <f>SUM('Site 57 - Data'!F38,'Site 57 - Data'!T38,'Site 57 - Data'!AH38)</f>
        <v>0</v>
      </c>
      <c r="U38" s="89">
        <f>SUM('Site 57 - Data'!G38,'Site 57 - Data'!U38,'Site 57 - Data'!AI38)</f>
        <v>0</v>
      </c>
      <c r="V38" s="89">
        <f>SUM('Site 57 - Data'!H38,'Site 57 - Data'!V38,'Site 57 - Data'!AJ38)</f>
        <v>0</v>
      </c>
      <c r="W38" s="89">
        <f>SUM('Site 57 - Data'!I38,'Site 57 - Data'!W38,'Site 57 - Data'!AK38)</f>
        <v>0</v>
      </c>
      <c r="X38" s="89">
        <f>SUM('Site 57 - Data'!J38,'Site 57 - Data'!X38,'Site 57 - Data'!AL38)</f>
        <v>0</v>
      </c>
      <c r="Y38" s="89">
        <f>SUM('Site 57 - Data'!K38,'Site 57 - Data'!Y38,'Site 57 - Data'!AM38)</f>
        <v>0</v>
      </c>
      <c r="Z38" s="90">
        <f>SUM('Site 57 - Data'!L38,'Site 57 - Data'!Z38,'Site 57 - Data'!AN38)</f>
        <v>0</v>
      </c>
      <c r="AA38" s="51">
        <f>SUM(P38:Z38)</f>
        <v>0</v>
      </c>
      <c r="AB38" s="51">
        <f>SUM(P38,Q38,2.3*R38,2.3*S38,2.3*T38,2.3*U38,2*V38,2*W38,X38,0.4*Y38,0.2*Z38)</f>
        <v>0</v>
      </c>
      <c r="AC38" s="47">
        <f>'Site 57 - Data'!$A38</f>
        <v>0.53125000000000022</v>
      </c>
      <c r="AD38" s="88">
        <f>SUM('Site 57 - Data'!AD38,'Site 57 - Data'!CH38,'Site 57 - Data'!EL38)</f>
        <v>14</v>
      </c>
      <c r="AE38" s="89">
        <f>SUM('Site 57 - Data'!AE38,'Site 57 - Data'!CI38,'Site 57 - Data'!EM38)</f>
        <v>1</v>
      </c>
      <c r="AF38" s="89">
        <f>SUM('Site 57 - Data'!AF38,'Site 57 - Data'!CJ38,'Site 57 - Data'!EN38)</f>
        <v>0</v>
      </c>
      <c r="AG38" s="89">
        <f>SUM('Site 57 - Data'!AG38,'Site 57 - Data'!CK38,'Site 57 - Data'!EO38)</f>
        <v>0</v>
      </c>
      <c r="AH38" s="89">
        <f>SUM('Site 57 - Data'!AH38,'Site 57 - Data'!CL38,'Site 57 - Data'!EP38)</f>
        <v>0</v>
      </c>
      <c r="AI38" s="89">
        <f>SUM('Site 57 - Data'!AI38,'Site 57 - Data'!CM38,'Site 57 - Data'!EQ38)</f>
        <v>0</v>
      </c>
      <c r="AJ38" s="89">
        <f>SUM('Site 57 - Data'!AJ38,'Site 57 - Data'!CN38,'Site 57 - Data'!ER38)</f>
        <v>0</v>
      </c>
      <c r="AK38" s="89">
        <f>SUM('Site 57 - Data'!AK38,'Site 57 - Data'!CO38,'Site 57 - Data'!ES38)</f>
        <v>0</v>
      </c>
      <c r="AL38" s="89">
        <f>SUM('Site 57 - Data'!AL38,'Site 57 - Data'!CP38,'Site 57 - Data'!ET38)</f>
        <v>0</v>
      </c>
      <c r="AM38" s="89">
        <f>SUM('Site 57 - Data'!AM38,'Site 57 - Data'!CQ38,'Site 57 - Data'!EU38)</f>
        <v>0</v>
      </c>
      <c r="AN38" s="90">
        <f>SUM('Site 57 - Data'!AN38,'Site 57 - Data'!CR38,'Site 57 - Data'!EV38)</f>
        <v>0</v>
      </c>
      <c r="AO38" s="51">
        <f>SUM(AD38:AN38)</f>
        <v>15</v>
      </c>
      <c r="AP38" s="51">
        <f>SUM(AD38,AE38,2.3*AF38,2.3*AG38,2.3*AH38,2.3*AI38,2*AJ38,2*AK38,AL38,0.4*AM38,0.2*AN38)</f>
        <v>15</v>
      </c>
      <c r="AQ38" s="47">
        <f>'Site 57 - Data'!$A38</f>
        <v>0.53125000000000022</v>
      </c>
      <c r="AR38" s="88">
        <f>SUM('Site 57 - Data'!AR38,'Site 57 - Data'!BF38,'Site 57 - Data'!BT38)</f>
        <v>21</v>
      </c>
      <c r="AS38" s="89">
        <f>SUM('Site 57 - Data'!AS38,'Site 57 - Data'!BG38,'Site 57 - Data'!BU38)</f>
        <v>0</v>
      </c>
      <c r="AT38" s="89">
        <f>SUM('Site 57 - Data'!AT38,'Site 57 - Data'!BH38,'Site 57 - Data'!BV38)</f>
        <v>2</v>
      </c>
      <c r="AU38" s="89">
        <f>SUM('Site 57 - Data'!AU38,'Site 57 - Data'!BI38,'Site 57 - Data'!BW38)</f>
        <v>1</v>
      </c>
      <c r="AV38" s="89">
        <f>SUM('Site 57 - Data'!AV38,'Site 57 - Data'!BJ38,'Site 57 - Data'!BX38)</f>
        <v>1</v>
      </c>
      <c r="AW38" s="89">
        <f>SUM('Site 57 - Data'!AW38,'Site 57 - Data'!BK38,'Site 57 - Data'!BY38)</f>
        <v>0</v>
      </c>
      <c r="AX38" s="89">
        <f>SUM('Site 57 - Data'!AX38,'Site 57 - Data'!BL38,'Site 57 - Data'!BZ38)</f>
        <v>0</v>
      </c>
      <c r="AY38" s="89">
        <f>SUM('Site 57 - Data'!AY38,'Site 57 - Data'!BM38,'Site 57 - Data'!CA38)</f>
        <v>0</v>
      </c>
      <c r="AZ38" s="89">
        <f>SUM('Site 57 - Data'!AZ38,'Site 57 - Data'!BN38,'Site 57 - Data'!CB38)</f>
        <v>1</v>
      </c>
      <c r="BA38" s="89">
        <f>SUM('Site 57 - Data'!BA38,'Site 57 - Data'!BO38,'Site 57 - Data'!CC38)</f>
        <v>0</v>
      </c>
      <c r="BB38" s="90">
        <f>SUM('Site 57 - Data'!BB38,'Site 57 - Data'!BP38,'Site 57 - Data'!CD38)</f>
        <v>0</v>
      </c>
      <c r="BC38" s="51">
        <f>SUM(AR38:BB38)</f>
        <v>26</v>
      </c>
      <c r="BD38" s="51">
        <f>SUM(AR38,AS38,2.3*AT38,2.3*AU38,2.3*AV38,2.3*AW38,2*AX38,2*AY38,AZ38,0.4*BA38,0.2*BB38)</f>
        <v>31.200000000000003</v>
      </c>
      <c r="BE38" s="47">
        <f>'Site 57 - Data'!$A38</f>
        <v>0.53125000000000022</v>
      </c>
      <c r="BF38" s="88">
        <f>SUM('Site 57 - Data'!P38,'Site 57 - Data'!BT38,'Site 57 - Data'!DX38)</f>
        <v>0</v>
      </c>
      <c r="BG38" s="89">
        <f>SUM('Site 57 - Data'!Q38,'Site 57 - Data'!BU38,'Site 57 - Data'!DY38)</f>
        <v>0</v>
      </c>
      <c r="BH38" s="89">
        <f>SUM('Site 57 - Data'!R38,'Site 57 - Data'!BV38,'Site 57 - Data'!DZ38)</f>
        <v>0</v>
      </c>
      <c r="BI38" s="89">
        <f>SUM('Site 57 - Data'!S38,'Site 57 - Data'!BW38,'Site 57 - Data'!EA38)</f>
        <v>0</v>
      </c>
      <c r="BJ38" s="89">
        <f>SUM('Site 57 - Data'!T38,'Site 57 - Data'!BX38,'Site 57 - Data'!EB38)</f>
        <v>0</v>
      </c>
      <c r="BK38" s="89">
        <f>SUM('Site 57 - Data'!U38,'Site 57 - Data'!BY38,'Site 57 - Data'!EC38)</f>
        <v>0</v>
      </c>
      <c r="BL38" s="89">
        <f>SUM('Site 57 - Data'!V38,'Site 57 - Data'!BZ38,'Site 57 - Data'!ED38)</f>
        <v>0</v>
      </c>
      <c r="BM38" s="89">
        <f>SUM('Site 57 - Data'!W38,'Site 57 - Data'!CA38,'Site 57 - Data'!EE38)</f>
        <v>0</v>
      </c>
      <c r="BN38" s="89">
        <f>SUM('Site 57 - Data'!X38,'Site 57 - Data'!CB38,'Site 57 - Data'!EF38)</f>
        <v>0</v>
      </c>
      <c r="BO38" s="89">
        <f>SUM('Site 57 - Data'!Y38,'Site 57 - Data'!CC38,'Site 57 - Data'!EG38)</f>
        <v>0</v>
      </c>
      <c r="BP38" s="90">
        <f>SUM('Site 57 - Data'!Z38,'Site 57 - Data'!CD38,'Site 57 - Data'!EH38)</f>
        <v>0</v>
      </c>
      <c r="BQ38" s="51">
        <f>SUM(BF38:BP38)</f>
        <v>0</v>
      </c>
      <c r="BR38" s="51">
        <f>SUM(BF38,BG38,2.3*BH38,2.3*BI38,2.3*BJ38,2.3*BK38,2*BL38,2*BM38,BN38,0.4*BO38,0.2*BP38)</f>
        <v>0</v>
      </c>
      <c r="BS38" s="47">
        <f>'Site 57 - Data'!$A38</f>
        <v>0.53125000000000022</v>
      </c>
      <c r="BT38" s="88">
        <f>SUM('Site 57 - Data'!CH38,'Site 57 - Data'!CV38,'Site 57 - Data'!DJ38)</f>
        <v>65</v>
      </c>
      <c r="BU38" s="89">
        <f>SUM('Site 57 - Data'!CI38,'Site 57 - Data'!CW38,'Site 57 - Data'!DK38)</f>
        <v>11</v>
      </c>
      <c r="BV38" s="89">
        <f>SUM('Site 57 - Data'!CJ38,'Site 57 - Data'!CX38,'Site 57 - Data'!DL38)</f>
        <v>0</v>
      </c>
      <c r="BW38" s="89">
        <f>SUM('Site 57 - Data'!CK38,'Site 57 - Data'!CY38,'Site 57 - Data'!DM38)</f>
        <v>0</v>
      </c>
      <c r="BX38" s="89">
        <f>SUM('Site 57 - Data'!CL38,'Site 57 - Data'!CZ38,'Site 57 - Data'!DN38)</f>
        <v>0</v>
      </c>
      <c r="BY38" s="89">
        <f>SUM('Site 57 - Data'!CM38,'Site 57 - Data'!DA38,'Site 57 - Data'!DO38)</f>
        <v>0</v>
      </c>
      <c r="BZ38" s="89">
        <f>SUM('Site 57 - Data'!CN38,'Site 57 - Data'!DB38,'Site 57 - Data'!DP38)</f>
        <v>0</v>
      </c>
      <c r="CA38" s="89">
        <f>SUM('Site 57 - Data'!CO38,'Site 57 - Data'!DC38,'Site 57 - Data'!DQ38)</f>
        <v>0</v>
      </c>
      <c r="CB38" s="89">
        <f>SUM('Site 57 - Data'!CP38,'Site 57 - Data'!DD38,'Site 57 - Data'!DR38)</f>
        <v>3</v>
      </c>
      <c r="CC38" s="89">
        <f>SUM('Site 57 - Data'!CQ38,'Site 57 - Data'!DE38,'Site 57 - Data'!DS38)</f>
        <v>0</v>
      </c>
      <c r="CD38" s="90">
        <f>SUM('Site 57 - Data'!CR38,'Site 57 - Data'!DF38,'Site 57 - Data'!DT38)</f>
        <v>2</v>
      </c>
      <c r="CE38" s="51">
        <f>SUM(BT38:CD38)</f>
        <v>81</v>
      </c>
      <c r="CF38" s="51">
        <f>SUM(BT38,BU38,2.3*BV38,2.3*BW38,2.3*BX38,2.3*BY38,2*BZ38,2*CA38,CB38,0.4*CC38,0.2*CD38)</f>
        <v>79.400000000000006</v>
      </c>
      <c r="CG38" s="47">
        <f>'Site 57 - Data'!$A38</f>
        <v>0.53125000000000022</v>
      </c>
      <c r="CH38" s="88">
        <f>SUM('Site 57 - Data'!B38,'Site 57 - Data'!BF38,'Site 57 - Data'!DJ38)</f>
        <v>21</v>
      </c>
      <c r="CI38" s="89">
        <f>SUM('Site 57 - Data'!C38,'Site 57 - Data'!BG38,'Site 57 - Data'!DK38)</f>
        <v>0</v>
      </c>
      <c r="CJ38" s="89">
        <f>SUM('Site 57 - Data'!D38,'Site 57 - Data'!BH38,'Site 57 - Data'!DL38)</f>
        <v>2</v>
      </c>
      <c r="CK38" s="89">
        <f>SUM('Site 57 - Data'!E38,'Site 57 - Data'!BI38,'Site 57 - Data'!DM38)</f>
        <v>1</v>
      </c>
      <c r="CL38" s="89">
        <f>SUM('Site 57 - Data'!F38,'Site 57 - Data'!BJ38,'Site 57 - Data'!DN38)</f>
        <v>1</v>
      </c>
      <c r="CM38" s="89">
        <f>SUM('Site 57 - Data'!G38,'Site 57 - Data'!BK38,'Site 57 - Data'!DO38)</f>
        <v>0</v>
      </c>
      <c r="CN38" s="89">
        <f>SUM('Site 57 - Data'!H38,'Site 57 - Data'!BL38,'Site 57 - Data'!DP38)</f>
        <v>0</v>
      </c>
      <c r="CO38" s="89">
        <f>SUM('Site 57 - Data'!I38,'Site 57 - Data'!BM38,'Site 57 - Data'!DQ38)</f>
        <v>0</v>
      </c>
      <c r="CP38" s="89">
        <f>SUM('Site 57 - Data'!J38,'Site 57 - Data'!BN38,'Site 57 - Data'!DR38)</f>
        <v>1</v>
      </c>
      <c r="CQ38" s="89">
        <f>SUM('Site 57 - Data'!K38,'Site 57 - Data'!BO38,'Site 57 - Data'!DS38)</f>
        <v>0</v>
      </c>
      <c r="CR38" s="90">
        <f>SUM('Site 57 - Data'!L38,'Site 57 - Data'!BP38,'Site 57 - Data'!DT38)</f>
        <v>0</v>
      </c>
      <c r="CS38" s="51">
        <f>SUM(CH38:CR38)</f>
        <v>26</v>
      </c>
      <c r="CT38" s="51">
        <f>SUM(CH38,CI38,2.3*CJ38,2.3*CK38,2.3*CL38,2.3*CM38,2*CN38,2*CO38,CP38,0.4*CQ38,0.2*CR38)</f>
        <v>31.200000000000003</v>
      </c>
      <c r="CU38" s="47">
        <f>'Site 57 - Data'!$A38</f>
        <v>0.53125000000000022</v>
      </c>
      <c r="CV38" s="88">
        <f>SUM('Site 57 - Data'!DX38,'Site 57 - Data'!EL38,'Site 57 - Data'!EZ38)</f>
        <v>0</v>
      </c>
      <c r="CW38" s="89">
        <f>SUM('Site 57 - Data'!DY38,'Site 57 - Data'!EM38,'Site 57 - Data'!FA38)</f>
        <v>0</v>
      </c>
      <c r="CX38" s="89">
        <f>SUM('Site 57 - Data'!DZ38,'Site 57 - Data'!EN38,'Site 57 - Data'!FB38)</f>
        <v>0</v>
      </c>
      <c r="CY38" s="89">
        <f>SUM('Site 57 - Data'!EA38,'Site 57 - Data'!EO38,'Site 57 - Data'!FC38)</f>
        <v>0</v>
      </c>
      <c r="CZ38" s="89">
        <f>SUM('Site 57 - Data'!EB38,'Site 57 - Data'!EP38,'Site 57 - Data'!FD38)</f>
        <v>0</v>
      </c>
      <c r="DA38" s="89">
        <f>SUM('Site 57 - Data'!EC38,'Site 57 - Data'!EQ38,'Site 57 - Data'!FE38)</f>
        <v>0</v>
      </c>
      <c r="DB38" s="89">
        <f>SUM('Site 57 - Data'!ED38,'Site 57 - Data'!ER38,'Site 57 - Data'!FF38)</f>
        <v>0</v>
      </c>
      <c r="DC38" s="89">
        <f>SUM('Site 57 - Data'!EE38,'Site 57 - Data'!ES38,'Site 57 - Data'!FG38)</f>
        <v>0</v>
      </c>
      <c r="DD38" s="89">
        <f>SUM('Site 57 - Data'!EF38,'Site 57 - Data'!ET38,'Site 57 - Data'!FH38)</f>
        <v>0</v>
      </c>
      <c r="DE38" s="89">
        <f>SUM('Site 57 - Data'!EG38,'Site 57 - Data'!EU38,'Site 57 - Data'!FI38)</f>
        <v>0</v>
      </c>
      <c r="DF38" s="90">
        <f>SUM('Site 57 - Data'!EH38,'Site 57 - Data'!EV38,'Site 57 - Data'!FJ38)</f>
        <v>0</v>
      </c>
      <c r="DG38" s="51">
        <f>SUM(CV38:DF38)</f>
        <v>0</v>
      </c>
      <c r="DH38" s="51">
        <f>SUM(CV38,CW38,2.3*CX38,2.3*CY38,2.3*CZ38,2.3*DA38,2*DB38,2*DC38,DD38,0.4*DE38,0.2*DF38)</f>
        <v>0</v>
      </c>
      <c r="DI38" s="91">
        <f>SUM(M38,AO38,BQ38,CS38)</f>
        <v>107</v>
      </c>
      <c r="DJ38" s="91">
        <f>SUM(DI38:DI43)</f>
        <v>472</v>
      </c>
      <c r="DK38" s="47">
        <f>'Site 57 - Data'!$A38</f>
        <v>0.53125000000000022</v>
      </c>
    </row>
    <row r="39" spans="1:115" s="61" customFormat="1" ht="12" customHeight="1">
      <c r="A39" s="52" t="s">
        <v>20</v>
      </c>
      <c r="B39" s="57">
        <f t="shared" ref="B39:N39" si="48">SUM(B35:B38)</f>
        <v>217</v>
      </c>
      <c r="C39" s="58">
        <f t="shared" si="48"/>
        <v>29</v>
      </c>
      <c r="D39" s="58">
        <f t="shared" si="48"/>
        <v>5</v>
      </c>
      <c r="E39" s="58">
        <f t="shared" si="48"/>
        <v>0</v>
      </c>
      <c r="F39" s="58">
        <f t="shared" si="48"/>
        <v>0</v>
      </c>
      <c r="G39" s="58">
        <f t="shared" si="48"/>
        <v>0</v>
      </c>
      <c r="H39" s="58">
        <f t="shared" si="48"/>
        <v>0</v>
      </c>
      <c r="I39" s="58">
        <f t="shared" si="48"/>
        <v>1</v>
      </c>
      <c r="J39" s="58">
        <f t="shared" si="48"/>
        <v>19</v>
      </c>
      <c r="K39" s="58">
        <f t="shared" si="48"/>
        <v>3</v>
      </c>
      <c r="L39" s="59">
        <f t="shared" si="48"/>
        <v>4</v>
      </c>
      <c r="M39" s="60">
        <f t="shared" si="48"/>
        <v>278</v>
      </c>
      <c r="N39" s="60">
        <f t="shared" si="48"/>
        <v>280.5</v>
      </c>
      <c r="O39" s="52" t="s">
        <v>20</v>
      </c>
      <c r="P39" s="57">
        <f t="shared" ref="P39:AB39" si="49">SUM(P35:P38)</f>
        <v>0</v>
      </c>
      <c r="Q39" s="58">
        <f t="shared" si="49"/>
        <v>0</v>
      </c>
      <c r="R39" s="58">
        <f t="shared" si="49"/>
        <v>0</v>
      </c>
      <c r="S39" s="58">
        <f t="shared" si="49"/>
        <v>0</v>
      </c>
      <c r="T39" s="58">
        <f t="shared" si="49"/>
        <v>0</v>
      </c>
      <c r="U39" s="58">
        <f t="shared" si="49"/>
        <v>0</v>
      </c>
      <c r="V39" s="58">
        <f t="shared" si="49"/>
        <v>0</v>
      </c>
      <c r="W39" s="58">
        <f t="shared" si="49"/>
        <v>0</v>
      </c>
      <c r="X39" s="58">
        <f t="shared" si="49"/>
        <v>0</v>
      </c>
      <c r="Y39" s="58">
        <f t="shared" si="49"/>
        <v>0</v>
      </c>
      <c r="Z39" s="59">
        <f t="shared" si="49"/>
        <v>0</v>
      </c>
      <c r="AA39" s="60">
        <f t="shared" si="49"/>
        <v>0</v>
      </c>
      <c r="AB39" s="60">
        <f t="shared" si="49"/>
        <v>0</v>
      </c>
      <c r="AC39" s="52" t="s">
        <v>20</v>
      </c>
      <c r="AD39" s="57">
        <f t="shared" ref="AD39:AP39" si="50">SUM(AD35:AD38)</f>
        <v>46</v>
      </c>
      <c r="AE39" s="58">
        <f t="shared" si="50"/>
        <v>9</v>
      </c>
      <c r="AF39" s="58">
        <f t="shared" si="50"/>
        <v>7</v>
      </c>
      <c r="AG39" s="58">
        <f t="shared" si="50"/>
        <v>1</v>
      </c>
      <c r="AH39" s="58">
        <f t="shared" si="50"/>
        <v>3</v>
      </c>
      <c r="AI39" s="58">
        <f t="shared" si="50"/>
        <v>0</v>
      </c>
      <c r="AJ39" s="58">
        <f t="shared" si="50"/>
        <v>1</v>
      </c>
      <c r="AK39" s="58">
        <f t="shared" si="50"/>
        <v>0</v>
      </c>
      <c r="AL39" s="58">
        <f t="shared" si="50"/>
        <v>1</v>
      </c>
      <c r="AM39" s="58">
        <f t="shared" si="50"/>
        <v>1</v>
      </c>
      <c r="AN39" s="59">
        <f t="shared" si="50"/>
        <v>3</v>
      </c>
      <c r="AO39" s="60">
        <f t="shared" si="50"/>
        <v>72</v>
      </c>
      <c r="AP39" s="60">
        <f t="shared" si="50"/>
        <v>84.3</v>
      </c>
      <c r="AQ39" s="52" t="s">
        <v>20</v>
      </c>
      <c r="AR39" s="57">
        <f t="shared" ref="AR39:BD39" si="51">SUM(AR35:AR38)</f>
        <v>88</v>
      </c>
      <c r="AS39" s="58">
        <f t="shared" si="51"/>
        <v>12</v>
      </c>
      <c r="AT39" s="58">
        <f t="shared" si="51"/>
        <v>4</v>
      </c>
      <c r="AU39" s="58">
        <f t="shared" si="51"/>
        <v>2</v>
      </c>
      <c r="AV39" s="58">
        <f t="shared" si="51"/>
        <v>3</v>
      </c>
      <c r="AW39" s="58">
        <f t="shared" si="51"/>
        <v>0</v>
      </c>
      <c r="AX39" s="58">
        <f t="shared" si="51"/>
        <v>2</v>
      </c>
      <c r="AY39" s="58">
        <f t="shared" si="51"/>
        <v>0</v>
      </c>
      <c r="AZ39" s="58">
        <f t="shared" si="51"/>
        <v>1</v>
      </c>
      <c r="BA39" s="58">
        <f t="shared" si="51"/>
        <v>0</v>
      </c>
      <c r="BB39" s="59">
        <f t="shared" si="51"/>
        <v>3</v>
      </c>
      <c r="BC39" s="60">
        <f t="shared" si="51"/>
        <v>115</v>
      </c>
      <c r="BD39" s="60">
        <f t="shared" si="51"/>
        <v>126.30000000000001</v>
      </c>
      <c r="BE39" s="52" t="s">
        <v>20</v>
      </c>
      <c r="BF39" s="57">
        <f t="shared" ref="BF39:BR39" si="52">SUM(BF35:BF38)</f>
        <v>0</v>
      </c>
      <c r="BG39" s="58">
        <f t="shared" si="52"/>
        <v>0</v>
      </c>
      <c r="BH39" s="58">
        <f t="shared" si="52"/>
        <v>0</v>
      </c>
      <c r="BI39" s="58">
        <f t="shared" si="52"/>
        <v>0</v>
      </c>
      <c r="BJ39" s="58">
        <f t="shared" si="52"/>
        <v>0</v>
      </c>
      <c r="BK39" s="58">
        <f t="shared" si="52"/>
        <v>0</v>
      </c>
      <c r="BL39" s="58">
        <f t="shared" si="52"/>
        <v>0</v>
      </c>
      <c r="BM39" s="58">
        <f t="shared" si="52"/>
        <v>0</v>
      </c>
      <c r="BN39" s="58">
        <f t="shared" si="52"/>
        <v>0</v>
      </c>
      <c r="BO39" s="58">
        <f t="shared" si="52"/>
        <v>0</v>
      </c>
      <c r="BP39" s="59">
        <f t="shared" si="52"/>
        <v>0</v>
      </c>
      <c r="BQ39" s="60">
        <f t="shared" si="52"/>
        <v>0</v>
      </c>
      <c r="BR39" s="60">
        <f t="shared" si="52"/>
        <v>0</v>
      </c>
      <c r="BS39" s="52" t="s">
        <v>20</v>
      </c>
      <c r="BT39" s="57">
        <f t="shared" ref="BT39:CF39" si="53">SUM(BT35:BT38)</f>
        <v>259</v>
      </c>
      <c r="BU39" s="58">
        <f t="shared" si="53"/>
        <v>38</v>
      </c>
      <c r="BV39" s="58">
        <f t="shared" si="53"/>
        <v>12</v>
      </c>
      <c r="BW39" s="58">
        <f t="shared" si="53"/>
        <v>1</v>
      </c>
      <c r="BX39" s="58">
        <f t="shared" si="53"/>
        <v>3</v>
      </c>
      <c r="BY39" s="58">
        <f t="shared" si="53"/>
        <v>0</v>
      </c>
      <c r="BZ39" s="58">
        <f t="shared" si="53"/>
        <v>1</v>
      </c>
      <c r="CA39" s="58">
        <f t="shared" si="53"/>
        <v>1</v>
      </c>
      <c r="CB39" s="58">
        <f t="shared" si="53"/>
        <v>20</v>
      </c>
      <c r="CC39" s="58">
        <f t="shared" si="53"/>
        <v>4</v>
      </c>
      <c r="CD39" s="59">
        <f t="shared" si="53"/>
        <v>5</v>
      </c>
      <c r="CE39" s="60">
        <f t="shared" si="53"/>
        <v>344</v>
      </c>
      <c r="CF39" s="60">
        <f t="shared" si="53"/>
        <v>360.4</v>
      </c>
      <c r="CG39" s="52" t="s">
        <v>20</v>
      </c>
      <c r="CH39" s="57">
        <f t="shared" ref="CH39:CT39" si="54">SUM(CH35:CH38)</f>
        <v>84</v>
      </c>
      <c r="CI39" s="58">
        <f t="shared" si="54"/>
        <v>12</v>
      </c>
      <c r="CJ39" s="58">
        <f t="shared" si="54"/>
        <v>4</v>
      </c>
      <c r="CK39" s="58">
        <f t="shared" si="54"/>
        <v>2</v>
      </c>
      <c r="CL39" s="58">
        <f t="shared" si="54"/>
        <v>3</v>
      </c>
      <c r="CM39" s="58">
        <f t="shared" si="54"/>
        <v>0</v>
      </c>
      <c r="CN39" s="58">
        <f t="shared" si="54"/>
        <v>2</v>
      </c>
      <c r="CO39" s="58">
        <f t="shared" si="54"/>
        <v>0</v>
      </c>
      <c r="CP39" s="58">
        <f t="shared" si="54"/>
        <v>1</v>
      </c>
      <c r="CQ39" s="58">
        <f t="shared" si="54"/>
        <v>0</v>
      </c>
      <c r="CR39" s="59">
        <f t="shared" si="54"/>
        <v>1</v>
      </c>
      <c r="CS39" s="60">
        <f t="shared" si="54"/>
        <v>109</v>
      </c>
      <c r="CT39" s="60">
        <f t="shared" si="54"/>
        <v>121.9</v>
      </c>
      <c r="CU39" s="52" t="s">
        <v>20</v>
      </c>
      <c r="CV39" s="57">
        <f t="shared" ref="CV39:DH39" si="55">SUM(CV35:CV38)</f>
        <v>0</v>
      </c>
      <c r="CW39" s="58">
        <f t="shared" si="55"/>
        <v>0</v>
      </c>
      <c r="CX39" s="58">
        <f t="shared" si="55"/>
        <v>0</v>
      </c>
      <c r="CY39" s="58">
        <f t="shared" si="55"/>
        <v>0</v>
      </c>
      <c r="CZ39" s="58">
        <f t="shared" si="55"/>
        <v>0</v>
      </c>
      <c r="DA39" s="58">
        <f t="shared" si="55"/>
        <v>0</v>
      </c>
      <c r="DB39" s="58">
        <f t="shared" si="55"/>
        <v>0</v>
      </c>
      <c r="DC39" s="58">
        <f t="shared" si="55"/>
        <v>0</v>
      </c>
      <c r="DD39" s="58">
        <f t="shared" si="55"/>
        <v>0</v>
      </c>
      <c r="DE39" s="58">
        <f t="shared" si="55"/>
        <v>0</v>
      </c>
      <c r="DF39" s="59">
        <f t="shared" si="55"/>
        <v>0</v>
      </c>
      <c r="DG39" s="60">
        <f t="shared" si="55"/>
        <v>0</v>
      </c>
      <c r="DH39" s="60">
        <f t="shared" si="55"/>
        <v>0</v>
      </c>
      <c r="DI39" s="92"/>
      <c r="DJ39" s="92"/>
      <c r="DK39" s="52"/>
    </row>
    <row r="40" spans="1:115" s="61" customFormat="1" ht="12" customHeight="1">
      <c r="A40" s="52" t="s">
        <v>21</v>
      </c>
      <c r="B40" s="57">
        <f t="shared" ref="B40:N40" si="56">SUM(B29,B34,B39)</f>
        <v>578</v>
      </c>
      <c r="C40" s="58">
        <f t="shared" si="56"/>
        <v>105</v>
      </c>
      <c r="D40" s="58">
        <f t="shared" si="56"/>
        <v>14</v>
      </c>
      <c r="E40" s="58">
        <f t="shared" si="56"/>
        <v>0</v>
      </c>
      <c r="F40" s="58">
        <f t="shared" si="56"/>
        <v>0</v>
      </c>
      <c r="G40" s="58">
        <f t="shared" si="56"/>
        <v>0</v>
      </c>
      <c r="H40" s="58">
        <f t="shared" si="56"/>
        <v>0</v>
      </c>
      <c r="I40" s="58">
        <f t="shared" si="56"/>
        <v>1</v>
      </c>
      <c r="J40" s="58">
        <f t="shared" si="56"/>
        <v>49</v>
      </c>
      <c r="K40" s="58">
        <f t="shared" si="56"/>
        <v>10</v>
      </c>
      <c r="L40" s="59">
        <f t="shared" si="56"/>
        <v>26</v>
      </c>
      <c r="M40" s="60">
        <f t="shared" si="56"/>
        <v>783</v>
      </c>
      <c r="N40" s="60">
        <f t="shared" si="56"/>
        <v>775.4</v>
      </c>
      <c r="O40" s="52" t="s">
        <v>21</v>
      </c>
      <c r="P40" s="57">
        <f t="shared" ref="P40:AB40" si="57">SUM(P29,P34,P39)</f>
        <v>0</v>
      </c>
      <c r="Q40" s="58">
        <f t="shared" si="57"/>
        <v>0</v>
      </c>
      <c r="R40" s="58">
        <f t="shared" si="57"/>
        <v>0</v>
      </c>
      <c r="S40" s="58">
        <f t="shared" si="57"/>
        <v>0</v>
      </c>
      <c r="T40" s="58">
        <f t="shared" si="57"/>
        <v>0</v>
      </c>
      <c r="U40" s="58">
        <f t="shared" si="57"/>
        <v>0</v>
      </c>
      <c r="V40" s="58">
        <f t="shared" si="57"/>
        <v>0</v>
      </c>
      <c r="W40" s="58">
        <f t="shared" si="57"/>
        <v>0</v>
      </c>
      <c r="X40" s="58">
        <f t="shared" si="57"/>
        <v>0</v>
      </c>
      <c r="Y40" s="58">
        <f t="shared" si="57"/>
        <v>0</v>
      </c>
      <c r="Z40" s="59">
        <f t="shared" si="57"/>
        <v>0</v>
      </c>
      <c r="AA40" s="60">
        <f t="shared" si="57"/>
        <v>0</v>
      </c>
      <c r="AB40" s="60">
        <f t="shared" si="57"/>
        <v>0</v>
      </c>
      <c r="AC40" s="52" t="s">
        <v>21</v>
      </c>
      <c r="AD40" s="57">
        <f t="shared" ref="AD40:AP40" si="58">SUM(AD29,AD34,AD39)</f>
        <v>155</v>
      </c>
      <c r="AE40" s="58">
        <f t="shared" si="58"/>
        <v>23</v>
      </c>
      <c r="AF40" s="58">
        <f t="shared" si="58"/>
        <v>19</v>
      </c>
      <c r="AG40" s="58">
        <f t="shared" si="58"/>
        <v>4</v>
      </c>
      <c r="AH40" s="58">
        <f t="shared" si="58"/>
        <v>11</v>
      </c>
      <c r="AI40" s="58">
        <f t="shared" si="58"/>
        <v>0</v>
      </c>
      <c r="AJ40" s="58">
        <f t="shared" si="58"/>
        <v>2</v>
      </c>
      <c r="AK40" s="58">
        <f t="shared" si="58"/>
        <v>0</v>
      </c>
      <c r="AL40" s="58">
        <f t="shared" si="58"/>
        <v>8</v>
      </c>
      <c r="AM40" s="58">
        <f t="shared" si="58"/>
        <v>2</v>
      </c>
      <c r="AN40" s="59">
        <f t="shared" si="58"/>
        <v>5</v>
      </c>
      <c r="AO40" s="60">
        <f t="shared" si="58"/>
        <v>229</v>
      </c>
      <c r="AP40" s="60">
        <f t="shared" si="58"/>
        <v>270</v>
      </c>
      <c r="AQ40" s="52" t="s">
        <v>21</v>
      </c>
      <c r="AR40" s="57">
        <f t="shared" ref="AR40:BD40" si="59">SUM(AR29,AR34,AR39)</f>
        <v>246</v>
      </c>
      <c r="AS40" s="58">
        <f t="shared" si="59"/>
        <v>27</v>
      </c>
      <c r="AT40" s="58">
        <f t="shared" si="59"/>
        <v>24</v>
      </c>
      <c r="AU40" s="58">
        <f t="shared" si="59"/>
        <v>4</v>
      </c>
      <c r="AV40" s="58">
        <f t="shared" si="59"/>
        <v>7</v>
      </c>
      <c r="AW40" s="58">
        <f t="shared" si="59"/>
        <v>1</v>
      </c>
      <c r="AX40" s="58">
        <f t="shared" si="59"/>
        <v>4</v>
      </c>
      <c r="AY40" s="58">
        <f t="shared" si="59"/>
        <v>1</v>
      </c>
      <c r="AZ40" s="58">
        <f t="shared" si="59"/>
        <v>9</v>
      </c>
      <c r="BA40" s="58">
        <f t="shared" si="59"/>
        <v>1</v>
      </c>
      <c r="BB40" s="59">
        <f t="shared" si="59"/>
        <v>25</v>
      </c>
      <c r="BC40" s="60">
        <f t="shared" si="59"/>
        <v>349</v>
      </c>
      <c r="BD40" s="60">
        <f t="shared" si="59"/>
        <v>380.20000000000005</v>
      </c>
      <c r="BE40" s="52" t="s">
        <v>21</v>
      </c>
      <c r="BF40" s="57">
        <f t="shared" ref="BF40:BR40" si="60">SUM(BF29,BF34,BF39)</f>
        <v>0</v>
      </c>
      <c r="BG40" s="58">
        <f t="shared" si="60"/>
        <v>0</v>
      </c>
      <c r="BH40" s="58">
        <f t="shared" si="60"/>
        <v>0</v>
      </c>
      <c r="BI40" s="58">
        <f t="shared" si="60"/>
        <v>0</v>
      </c>
      <c r="BJ40" s="58">
        <f t="shared" si="60"/>
        <v>0</v>
      </c>
      <c r="BK40" s="58">
        <f t="shared" si="60"/>
        <v>0</v>
      </c>
      <c r="BL40" s="58">
        <f t="shared" si="60"/>
        <v>0</v>
      </c>
      <c r="BM40" s="58">
        <f t="shared" si="60"/>
        <v>0</v>
      </c>
      <c r="BN40" s="58">
        <f t="shared" si="60"/>
        <v>0</v>
      </c>
      <c r="BO40" s="58">
        <f t="shared" si="60"/>
        <v>0</v>
      </c>
      <c r="BP40" s="59">
        <f t="shared" si="60"/>
        <v>0</v>
      </c>
      <c r="BQ40" s="60">
        <f t="shared" si="60"/>
        <v>0</v>
      </c>
      <c r="BR40" s="60">
        <f t="shared" si="60"/>
        <v>0</v>
      </c>
      <c r="BS40" s="52" t="s">
        <v>21</v>
      </c>
      <c r="BT40" s="57">
        <f t="shared" ref="BT40:CF40" si="61">SUM(BT29,BT34,BT39)</f>
        <v>725</v>
      </c>
      <c r="BU40" s="58">
        <f t="shared" si="61"/>
        <v>128</v>
      </c>
      <c r="BV40" s="58">
        <f t="shared" si="61"/>
        <v>33</v>
      </c>
      <c r="BW40" s="58">
        <f t="shared" si="61"/>
        <v>4</v>
      </c>
      <c r="BX40" s="58">
        <f t="shared" si="61"/>
        <v>11</v>
      </c>
      <c r="BY40" s="58">
        <f t="shared" si="61"/>
        <v>0</v>
      </c>
      <c r="BZ40" s="58">
        <f t="shared" si="61"/>
        <v>2</v>
      </c>
      <c r="CA40" s="58">
        <f t="shared" si="61"/>
        <v>1</v>
      </c>
      <c r="CB40" s="58">
        <f t="shared" si="61"/>
        <v>57</v>
      </c>
      <c r="CC40" s="58">
        <f t="shared" si="61"/>
        <v>12</v>
      </c>
      <c r="CD40" s="59">
        <f t="shared" si="61"/>
        <v>22</v>
      </c>
      <c r="CE40" s="60">
        <f t="shared" si="61"/>
        <v>995</v>
      </c>
      <c r="CF40" s="60">
        <f t="shared" si="61"/>
        <v>1035.5999999999999</v>
      </c>
      <c r="CG40" s="52" t="s">
        <v>21</v>
      </c>
      <c r="CH40" s="57">
        <f t="shared" ref="CH40:CT40" si="62">SUM(CH29,CH34,CH39)</f>
        <v>238</v>
      </c>
      <c r="CI40" s="58">
        <f t="shared" si="62"/>
        <v>27</v>
      </c>
      <c r="CJ40" s="58">
        <f t="shared" si="62"/>
        <v>24</v>
      </c>
      <c r="CK40" s="58">
        <f t="shared" si="62"/>
        <v>4</v>
      </c>
      <c r="CL40" s="58">
        <f t="shared" si="62"/>
        <v>7</v>
      </c>
      <c r="CM40" s="58">
        <f t="shared" si="62"/>
        <v>1</v>
      </c>
      <c r="CN40" s="58">
        <f t="shared" si="62"/>
        <v>4</v>
      </c>
      <c r="CO40" s="58">
        <f t="shared" si="62"/>
        <v>1</v>
      </c>
      <c r="CP40" s="58">
        <f t="shared" si="62"/>
        <v>9</v>
      </c>
      <c r="CQ40" s="58">
        <f t="shared" si="62"/>
        <v>1</v>
      </c>
      <c r="CR40" s="59">
        <f t="shared" si="62"/>
        <v>16</v>
      </c>
      <c r="CS40" s="60">
        <f t="shared" si="62"/>
        <v>332</v>
      </c>
      <c r="CT40" s="60">
        <f t="shared" si="62"/>
        <v>370.4</v>
      </c>
      <c r="CU40" s="52" t="s">
        <v>21</v>
      </c>
      <c r="CV40" s="57">
        <f t="shared" ref="CV40:DH40" si="63">SUM(CV29,CV34,CV39)</f>
        <v>0</v>
      </c>
      <c r="CW40" s="58">
        <f t="shared" si="63"/>
        <v>0</v>
      </c>
      <c r="CX40" s="58">
        <f t="shared" si="63"/>
        <v>0</v>
      </c>
      <c r="CY40" s="58">
        <f t="shared" si="63"/>
        <v>0</v>
      </c>
      <c r="CZ40" s="58">
        <f t="shared" si="63"/>
        <v>0</v>
      </c>
      <c r="DA40" s="58">
        <f t="shared" si="63"/>
        <v>0</v>
      </c>
      <c r="DB40" s="58">
        <f t="shared" si="63"/>
        <v>0</v>
      </c>
      <c r="DC40" s="58">
        <f t="shared" si="63"/>
        <v>0</v>
      </c>
      <c r="DD40" s="58">
        <f t="shared" si="63"/>
        <v>0</v>
      </c>
      <c r="DE40" s="58">
        <f t="shared" si="63"/>
        <v>0</v>
      </c>
      <c r="DF40" s="59">
        <f t="shared" si="63"/>
        <v>0</v>
      </c>
      <c r="DG40" s="60">
        <f t="shared" si="63"/>
        <v>0</v>
      </c>
      <c r="DH40" s="60">
        <f t="shared" si="63"/>
        <v>0</v>
      </c>
      <c r="DI40" s="92"/>
      <c r="DJ40" s="92"/>
      <c r="DK40" s="52"/>
    </row>
    <row r="41" spans="1:115" ht="13.5" customHeight="1">
      <c r="A41" s="27">
        <f>'Site 57 - Data'!$A41</f>
        <v>0.54166666666666685</v>
      </c>
      <c r="B41" s="80">
        <f>SUM('Site 57 - Data'!AR41,'Site 57 - Data'!CV41,'Site 57 - Data'!EZ41)</f>
        <v>54</v>
      </c>
      <c r="C41" s="81">
        <f>SUM('Site 57 - Data'!AS41,'Site 57 - Data'!CW41,'Site 57 - Data'!FA41)</f>
        <v>6</v>
      </c>
      <c r="D41" s="81">
        <f>SUM('Site 57 - Data'!AT41,'Site 57 - Data'!CX41,'Site 57 - Data'!FB41)</f>
        <v>0</v>
      </c>
      <c r="E41" s="81">
        <f>SUM('Site 57 - Data'!AU41,'Site 57 - Data'!CY41,'Site 57 - Data'!FC41)</f>
        <v>0</v>
      </c>
      <c r="F41" s="81">
        <f>SUM('Site 57 - Data'!AV41,'Site 57 - Data'!CZ41,'Site 57 - Data'!FD41)</f>
        <v>0</v>
      </c>
      <c r="G41" s="81">
        <f>SUM('Site 57 - Data'!AW41,'Site 57 - Data'!DA41,'Site 57 - Data'!FE41)</f>
        <v>0</v>
      </c>
      <c r="H41" s="81">
        <f>SUM('Site 57 - Data'!AX41,'Site 57 - Data'!DB41,'Site 57 - Data'!FF41)</f>
        <v>0</v>
      </c>
      <c r="I41" s="81">
        <f>SUM('Site 57 - Data'!AY41,'Site 57 - Data'!DC41,'Site 57 - Data'!FG41)</f>
        <v>0</v>
      </c>
      <c r="J41" s="81">
        <f>SUM('Site 57 - Data'!AZ41,'Site 57 - Data'!DD41,'Site 57 - Data'!FH41)</f>
        <v>1</v>
      </c>
      <c r="K41" s="81">
        <f>SUM('Site 57 - Data'!BA41,'Site 57 - Data'!DE41,'Site 57 - Data'!FI41)</f>
        <v>1</v>
      </c>
      <c r="L41" s="82">
        <f>SUM('Site 57 - Data'!BB41,'Site 57 - Data'!DF41,'Site 57 - Data'!FJ41)</f>
        <v>1</v>
      </c>
      <c r="M41" s="31">
        <f>SUM(B41:L41)</f>
        <v>63</v>
      </c>
      <c r="N41" s="31">
        <f>SUM(B41,C41,2.3*D41,2.3*E41,2.3*F41,2.3*G41,2*H41,2*I41,J41,0.4*K41,0.2*L41)</f>
        <v>61.6</v>
      </c>
      <c r="O41" s="27">
        <f>'Site 57 - Data'!$A41</f>
        <v>0.54166666666666685</v>
      </c>
      <c r="P41" s="80">
        <f>SUM('Site 57 - Data'!B41,'Site 57 - Data'!P41,'Site 57 - Data'!AD41)</f>
        <v>0</v>
      </c>
      <c r="Q41" s="81">
        <f>SUM('Site 57 - Data'!C41,'Site 57 - Data'!Q41,'Site 57 - Data'!AE41)</f>
        <v>0</v>
      </c>
      <c r="R41" s="81">
        <f>SUM('Site 57 - Data'!D41,'Site 57 - Data'!R41,'Site 57 - Data'!AF41)</f>
        <v>0</v>
      </c>
      <c r="S41" s="81">
        <f>SUM('Site 57 - Data'!E41,'Site 57 - Data'!S41,'Site 57 - Data'!AG41)</f>
        <v>0</v>
      </c>
      <c r="T41" s="81">
        <f>SUM('Site 57 - Data'!F41,'Site 57 - Data'!T41,'Site 57 - Data'!AH41)</f>
        <v>0</v>
      </c>
      <c r="U41" s="81">
        <f>SUM('Site 57 - Data'!G41,'Site 57 - Data'!U41,'Site 57 - Data'!AI41)</f>
        <v>0</v>
      </c>
      <c r="V41" s="81">
        <f>SUM('Site 57 - Data'!H41,'Site 57 - Data'!V41,'Site 57 - Data'!AJ41)</f>
        <v>0</v>
      </c>
      <c r="W41" s="81">
        <f>SUM('Site 57 - Data'!I41,'Site 57 - Data'!W41,'Site 57 - Data'!AK41)</f>
        <v>0</v>
      </c>
      <c r="X41" s="81">
        <f>SUM('Site 57 - Data'!J41,'Site 57 - Data'!X41,'Site 57 - Data'!AL41)</f>
        <v>0</v>
      </c>
      <c r="Y41" s="81">
        <f>SUM('Site 57 - Data'!K41,'Site 57 - Data'!Y41,'Site 57 - Data'!AM41)</f>
        <v>0</v>
      </c>
      <c r="Z41" s="82">
        <f>SUM('Site 57 - Data'!L41,'Site 57 - Data'!Z41,'Site 57 - Data'!AN41)</f>
        <v>0</v>
      </c>
      <c r="AA41" s="31">
        <f>SUM(P41:Z41)</f>
        <v>0</v>
      </c>
      <c r="AB41" s="31">
        <f>SUM(P41,Q41,2.3*R41,2.3*S41,2.3*T41,2.3*U41,2*V41,2*W41,X41,0.4*Y41,0.2*Z41)</f>
        <v>0</v>
      </c>
      <c r="AC41" s="27">
        <f>'Site 57 - Data'!$A41</f>
        <v>0.54166666666666685</v>
      </c>
      <c r="AD41" s="80">
        <f>SUM('Site 57 - Data'!AD41,'Site 57 - Data'!CH41,'Site 57 - Data'!EL41)</f>
        <v>4</v>
      </c>
      <c r="AE41" s="81">
        <f>SUM('Site 57 - Data'!AE41,'Site 57 - Data'!CI41,'Site 57 - Data'!EM41)</f>
        <v>1</v>
      </c>
      <c r="AF41" s="81">
        <f>SUM('Site 57 - Data'!AF41,'Site 57 - Data'!CJ41,'Site 57 - Data'!EN41)</f>
        <v>0</v>
      </c>
      <c r="AG41" s="81">
        <f>SUM('Site 57 - Data'!AG41,'Site 57 - Data'!CK41,'Site 57 - Data'!EO41)</f>
        <v>0</v>
      </c>
      <c r="AH41" s="81">
        <f>SUM('Site 57 - Data'!AH41,'Site 57 - Data'!CL41,'Site 57 - Data'!EP41)</f>
        <v>0</v>
      </c>
      <c r="AI41" s="81">
        <f>SUM('Site 57 - Data'!AI41,'Site 57 - Data'!CM41,'Site 57 - Data'!EQ41)</f>
        <v>1</v>
      </c>
      <c r="AJ41" s="81">
        <f>SUM('Site 57 - Data'!AJ41,'Site 57 - Data'!CN41,'Site 57 - Data'!ER41)</f>
        <v>0</v>
      </c>
      <c r="AK41" s="81">
        <f>SUM('Site 57 - Data'!AK41,'Site 57 - Data'!CO41,'Site 57 - Data'!ES41)</f>
        <v>0</v>
      </c>
      <c r="AL41" s="81">
        <f>SUM('Site 57 - Data'!AL41,'Site 57 - Data'!CP41,'Site 57 - Data'!ET41)</f>
        <v>2</v>
      </c>
      <c r="AM41" s="81">
        <f>SUM('Site 57 - Data'!AM41,'Site 57 - Data'!CQ41,'Site 57 - Data'!EU41)</f>
        <v>0</v>
      </c>
      <c r="AN41" s="82">
        <f>SUM('Site 57 - Data'!AN41,'Site 57 - Data'!CR41,'Site 57 - Data'!EV41)</f>
        <v>2</v>
      </c>
      <c r="AO41" s="31">
        <f>SUM(AD41:AN41)</f>
        <v>10</v>
      </c>
      <c r="AP41" s="31">
        <f>SUM(AD41,AE41,2.3*AF41,2.3*AG41,2.3*AH41,2.3*AI41,2*AJ41,2*AK41,AL41,0.4*AM41,0.2*AN41)</f>
        <v>9.7000000000000011</v>
      </c>
      <c r="AQ41" s="27">
        <f>'Site 57 - Data'!$A41</f>
        <v>0.54166666666666685</v>
      </c>
      <c r="AR41" s="80">
        <f>SUM('Site 57 - Data'!AR41,'Site 57 - Data'!BF41,'Site 57 - Data'!BT41)</f>
        <v>24</v>
      </c>
      <c r="AS41" s="81">
        <f>SUM('Site 57 - Data'!AS41,'Site 57 - Data'!BG41,'Site 57 - Data'!BU41)</f>
        <v>1</v>
      </c>
      <c r="AT41" s="81">
        <f>SUM('Site 57 - Data'!AT41,'Site 57 - Data'!BH41,'Site 57 - Data'!BV41)</f>
        <v>2</v>
      </c>
      <c r="AU41" s="81">
        <f>SUM('Site 57 - Data'!AU41,'Site 57 - Data'!BI41,'Site 57 - Data'!BW41)</f>
        <v>0</v>
      </c>
      <c r="AV41" s="81">
        <f>SUM('Site 57 - Data'!AV41,'Site 57 - Data'!BJ41,'Site 57 - Data'!BX41)</f>
        <v>1</v>
      </c>
      <c r="AW41" s="81">
        <f>SUM('Site 57 - Data'!AW41,'Site 57 - Data'!BK41,'Site 57 - Data'!BY41)</f>
        <v>1</v>
      </c>
      <c r="AX41" s="81">
        <f>SUM('Site 57 - Data'!AX41,'Site 57 - Data'!BL41,'Site 57 - Data'!BZ41)</f>
        <v>0</v>
      </c>
      <c r="AY41" s="81">
        <f>SUM('Site 57 - Data'!AY41,'Site 57 - Data'!BM41,'Site 57 - Data'!CA41)</f>
        <v>1</v>
      </c>
      <c r="AZ41" s="81">
        <f>SUM('Site 57 - Data'!AZ41,'Site 57 - Data'!BN41,'Site 57 - Data'!CB41)</f>
        <v>0</v>
      </c>
      <c r="BA41" s="81">
        <f>SUM('Site 57 - Data'!BA41,'Site 57 - Data'!BO41,'Site 57 - Data'!CC41)</f>
        <v>0</v>
      </c>
      <c r="BB41" s="82">
        <f>SUM('Site 57 - Data'!BB41,'Site 57 - Data'!BP41,'Site 57 - Data'!CD41)</f>
        <v>1</v>
      </c>
      <c r="BC41" s="31">
        <f>SUM(AR41:BB41)</f>
        <v>31</v>
      </c>
      <c r="BD41" s="31">
        <f>SUM(AR41,AS41,2.3*AT41,2.3*AU41,2.3*AV41,2.3*AW41,2*AX41,2*AY41,AZ41,0.4*BA41,0.2*BB41)</f>
        <v>36.400000000000006</v>
      </c>
      <c r="BE41" s="27">
        <f>'Site 57 - Data'!$A41</f>
        <v>0.54166666666666685</v>
      </c>
      <c r="BF41" s="80">
        <f>SUM('Site 57 - Data'!P41,'Site 57 - Data'!BT41,'Site 57 - Data'!DX41)</f>
        <v>0</v>
      </c>
      <c r="BG41" s="81">
        <f>SUM('Site 57 - Data'!Q41,'Site 57 - Data'!BU41,'Site 57 - Data'!DY41)</f>
        <v>0</v>
      </c>
      <c r="BH41" s="81">
        <f>SUM('Site 57 - Data'!R41,'Site 57 - Data'!BV41,'Site 57 - Data'!DZ41)</f>
        <v>0</v>
      </c>
      <c r="BI41" s="81">
        <f>SUM('Site 57 - Data'!S41,'Site 57 - Data'!BW41,'Site 57 - Data'!EA41)</f>
        <v>0</v>
      </c>
      <c r="BJ41" s="81">
        <f>SUM('Site 57 - Data'!T41,'Site 57 - Data'!BX41,'Site 57 - Data'!EB41)</f>
        <v>0</v>
      </c>
      <c r="BK41" s="81">
        <f>SUM('Site 57 - Data'!U41,'Site 57 - Data'!BY41,'Site 57 - Data'!EC41)</f>
        <v>0</v>
      </c>
      <c r="BL41" s="81">
        <f>SUM('Site 57 - Data'!V41,'Site 57 - Data'!BZ41,'Site 57 - Data'!ED41)</f>
        <v>0</v>
      </c>
      <c r="BM41" s="81">
        <f>SUM('Site 57 - Data'!W41,'Site 57 - Data'!CA41,'Site 57 - Data'!EE41)</f>
        <v>0</v>
      </c>
      <c r="BN41" s="81">
        <f>SUM('Site 57 - Data'!X41,'Site 57 - Data'!CB41,'Site 57 - Data'!EF41)</f>
        <v>0</v>
      </c>
      <c r="BO41" s="81">
        <f>SUM('Site 57 - Data'!Y41,'Site 57 - Data'!CC41,'Site 57 - Data'!EG41)</f>
        <v>0</v>
      </c>
      <c r="BP41" s="82">
        <f>SUM('Site 57 - Data'!Z41,'Site 57 - Data'!CD41,'Site 57 - Data'!EH41)</f>
        <v>0</v>
      </c>
      <c r="BQ41" s="31">
        <f>SUM(BF41:BP41)</f>
        <v>0</v>
      </c>
      <c r="BR41" s="31">
        <f>SUM(BF41,BG41,2.3*BH41,2.3*BI41,2.3*BJ41,2.3*BK41,2*BL41,2*BM41,BN41,0.4*BO41,0.2*BP41)</f>
        <v>0</v>
      </c>
      <c r="BS41" s="27">
        <f>'Site 57 - Data'!$A41</f>
        <v>0.54166666666666685</v>
      </c>
      <c r="BT41" s="80">
        <f>SUM('Site 57 - Data'!CH41,'Site 57 - Data'!CV41,'Site 57 - Data'!DJ41)</f>
        <v>58</v>
      </c>
      <c r="BU41" s="81">
        <f>SUM('Site 57 - Data'!CI41,'Site 57 - Data'!CW41,'Site 57 - Data'!DK41)</f>
        <v>7</v>
      </c>
      <c r="BV41" s="81">
        <f>SUM('Site 57 - Data'!CJ41,'Site 57 - Data'!CX41,'Site 57 - Data'!DL41)</f>
        <v>0</v>
      </c>
      <c r="BW41" s="81">
        <f>SUM('Site 57 - Data'!CK41,'Site 57 - Data'!CY41,'Site 57 - Data'!DM41)</f>
        <v>0</v>
      </c>
      <c r="BX41" s="81">
        <f>SUM('Site 57 - Data'!CL41,'Site 57 - Data'!CZ41,'Site 57 - Data'!DN41)</f>
        <v>0</v>
      </c>
      <c r="BY41" s="81">
        <f>SUM('Site 57 - Data'!CM41,'Site 57 - Data'!DA41,'Site 57 - Data'!DO41)</f>
        <v>1</v>
      </c>
      <c r="BZ41" s="81">
        <f>SUM('Site 57 - Data'!CN41,'Site 57 - Data'!DB41,'Site 57 - Data'!DP41)</f>
        <v>0</v>
      </c>
      <c r="CA41" s="81">
        <f>SUM('Site 57 - Data'!CO41,'Site 57 - Data'!DC41,'Site 57 - Data'!DQ41)</f>
        <v>0</v>
      </c>
      <c r="CB41" s="81">
        <f>SUM('Site 57 - Data'!CP41,'Site 57 - Data'!DD41,'Site 57 - Data'!DR41)</f>
        <v>3</v>
      </c>
      <c r="CC41" s="81">
        <f>SUM('Site 57 - Data'!CQ41,'Site 57 - Data'!DE41,'Site 57 - Data'!DS41)</f>
        <v>1</v>
      </c>
      <c r="CD41" s="82">
        <f>SUM('Site 57 - Data'!CR41,'Site 57 - Data'!DF41,'Site 57 - Data'!DT41)</f>
        <v>3</v>
      </c>
      <c r="CE41" s="31">
        <f>SUM(BT41:CD41)</f>
        <v>73</v>
      </c>
      <c r="CF41" s="31">
        <f>SUM(BT41,BU41,2.3*BV41,2.3*BW41,2.3*BX41,2.3*BY41,2*BZ41,2*CA41,CB41,0.4*CC41,0.2*CD41)</f>
        <v>71.3</v>
      </c>
      <c r="CG41" s="27">
        <f>'Site 57 - Data'!$A41</f>
        <v>0.54166666666666685</v>
      </c>
      <c r="CH41" s="80">
        <f>SUM('Site 57 - Data'!B41,'Site 57 - Data'!BF41,'Site 57 - Data'!DJ41)</f>
        <v>24</v>
      </c>
      <c r="CI41" s="81">
        <f>SUM('Site 57 - Data'!C41,'Site 57 - Data'!BG41,'Site 57 - Data'!DK41)</f>
        <v>1</v>
      </c>
      <c r="CJ41" s="81">
        <f>SUM('Site 57 - Data'!D41,'Site 57 - Data'!BH41,'Site 57 - Data'!DL41)</f>
        <v>2</v>
      </c>
      <c r="CK41" s="81">
        <f>SUM('Site 57 - Data'!E41,'Site 57 - Data'!BI41,'Site 57 - Data'!DM41)</f>
        <v>0</v>
      </c>
      <c r="CL41" s="81">
        <f>SUM('Site 57 - Data'!F41,'Site 57 - Data'!BJ41,'Site 57 - Data'!DN41)</f>
        <v>1</v>
      </c>
      <c r="CM41" s="81">
        <f>SUM('Site 57 - Data'!G41,'Site 57 - Data'!BK41,'Site 57 - Data'!DO41)</f>
        <v>1</v>
      </c>
      <c r="CN41" s="81">
        <f>SUM('Site 57 - Data'!H41,'Site 57 - Data'!BL41,'Site 57 - Data'!DP41)</f>
        <v>0</v>
      </c>
      <c r="CO41" s="81">
        <f>SUM('Site 57 - Data'!I41,'Site 57 - Data'!BM41,'Site 57 - Data'!DQ41)</f>
        <v>1</v>
      </c>
      <c r="CP41" s="81">
        <f>SUM('Site 57 - Data'!J41,'Site 57 - Data'!BN41,'Site 57 - Data'!DR41)</f>
        <v>0</v>
      </c>
      <c r="CQ41" s="81">
        <f>SUM('Site 57 - Data'!K41,'Site 57 - Data'!BO41,'Site 57 - Data'!DS41)</f>
        <v>0</v>
      </c>
      <c r="CR41" s="82">
        <f>SUM('Site 57 - Data'!L41,'Site 57 - Data'!BP41,'Site 57 - Data'!DT41)</f>
        <v>1</v>
      </c>
      <c r="CS41" s="31">
        <f>SUM(CH41:CR41)</f>
        <v>31</v>
      </c>
      <c r="CT41" s="31">
        <f>SUM(CH41,CI41,2.3*CJ41,2.3*CK41,2.3*CL41,2.3*CM41,2*CN41,2*CO41,CP41,0.4*CQ41,0.2*CR41)</f>
        <v>36.400000000000006</v>
      </c>
      <c r="CU41" s="27">
        <f>'Site 57 - Data'!$A41</f>
        <v>0.54166666666666685</v>
      </c>
      <c r="CV41" s="80">
        <f>SUM('Site 57 - Data'!DX41,'Site 57 - Data'!EL41,'Site 57 - Data'!EZ41)</f>
        <v>0</v>
      </c>
      <c r="CW41" s="81">
        <f>SUM('Site 57 - Data'!DY41,'Site 57 - Data'!EM41,'Site 57 - Data'!FA41)</f>
        <v>0</v>
      </c>
      <c r="CX41" s="81">
        <f>SUM('Site 57 - Data'!DZ41,'Site 57 - Data'!EN41,'Site 57 - Data'!FB41)</f>
        <v>0</v>
      </c>
      <c r="CY41" s="81">
        <f>SUM('Site 57 - Data'!EA41,'Site 57 - Data'!EO41,'Site 57 - Data'!FC41)</f>
        <v>0</v>
      </c>
      <c r="CZ41" s="81">
        <f>SUM('Site 57 - Data'!EB41,'Site 57 - Data'!EP41,'Site 57 - Data'!FD41)</f>
        <v>0</v>
      </c>
      <c r="DA41" s="81">
        <f>SUM('Site 57 - Data'!EC41,'Site 57 - Data'!EQ41,'Site 57 - Data'!FE41)</f>
        <v>0</v>
      </c>
      <c r="DB41" s="81">
        <f>SUM('Site 57 - Data'!ED41,'Site 57 - Data'!ER41,'Site 57 - Data'!FF41)</f>
        <v>0</v>
      </c>
      <c r="DC41" s="81">
        <f>SUM('Site 57 - Data'!EE41,'Site 57 - Data'!ES41,'Site 57 - Data'!FG41)</f>
        <v>0</v>
      </c>
      <c r="DD41" s="81">
        <f>SUM('Site 57 - Data'!EF41,'Site 57 - Data'!ET41,'Site 57 - Data'!FH41)</f>
        <v>0</v>
      </c>
      <c r="DE41" s="81">
        <f>SUM('Site 57 - Data'!EG41,'Site 57 - Data'!EU41,'Site 57 - Data'!FI41)</f>
        <v>0</v>
      </c>
      <c r="DF41" s="82">
        <f>SUM('Site 57 - Data'!EH41,'Site 57 - Data'!EV41,'Site 57 - Data'!FJ41)</f>
        <v>0</v>
      </c>
      <c r="DG41" s="31">
        <f>SUM(CV41:DF41)</f>
        <v>0</v>
      </c>
      <c r="DH41" s="31">
        <f>SUM(CV41,CW41,2.3*CX41,2.3*CY41,2.3*CZ41,2.3*DA41,2*DB41,2*DC41,DD41,0.4*DE41,0.2*DF41)</f>
        <v>0</v>
      </c>
      <c r="DI41" s="83">
        <f>SUM(M41,AO41,BQ41,CS41)</f>
        <v>104</v>
      </c>
      <c r="DJ41" s="83">
        <f>SUM(DI41:DI44)</f>
        <v>475</v>
      </c>
      <c r="DK41" s="27">
        <f>'Site 57 - Data'!$A41</f>
        <v>0.54166666666666685</v>
      </c>
    </row>
    <row r="42" spans="1:115" ht="13.5" customHeight="1">
      <c r="A42" s="27">
        <f>'Site 57 - Data'!$A42</f>
        <v>0.55208333333333348</v>
      </c>
      <c r="B42" s="85">
        <f>SUM('Site 57 - Data'!AR42,'Site 57 - Data'!CV42,'Site 57 - Data'!EZ42)</f>
        <v>50</v>
      </c>
      <c r="C42" s="86">
        <f>SUM('Site 57 - Data'!AS42,'Site 57 - Data'!CW42,'Site 57 - Data'!FA42)</f>
        <v>7</v>
      </c>
      <c r="D42" s="86">
        <f>SUM('Site 57 - Data'!AT42,'Site 57 - Data'!CX42,'Site 57 - Data'!FB42)</f>
        <v>1</v>
      </c>
      <c r="E42" s="86">
        <f>SUM('Site 57 - Data'!AU42,'Site 57 - Data'!CY42,'Site 57 - Data'!FC42)</f>
        <v>0</v>
      </c>
      <c r="F42" s="86">
        <f>SUM('Site 57 - Data'!AV42,'Site 57 - Data'!CZ42,'Site 57 - Data'!FD42)</f>
        <v>0</v>
      </c>
      <c r="G42" s="86">
        <f>SUM('Site 57 - Data'!AW42,'Site 57 - Data'!DA42,'Site 57 - Data'!FE42)</f>
        <v>0</v>
      </c>
      <c r="H42" s="86">
        <f>SUM('Site 57 - Data'!AX42,'Site 57 - Data'!DB42,'Site 57 - Data'!FF42)</f>
        <v>0</v>
      </c>
      <c r="I42" s="86">
        <f>SUM('Site 57 - Data'!AY42,'Site 57 - Data'!DC42,'Site 57 - Data'!FG42)</f>
        <v>0</v>
      </c>
      <c r="J42" s="86">
        <f>SUM('Site 57 - Data'!AZ42,'Site 57 - Data'!DD42,'Site 57 - Data'!FH42)</f>
        <v>4</v>
      </c>
      <c r="K42" s="86">
        <f>SUM('Site 57 - Data'!BA42,'Site 57 - Data'!DE42,'Site 57 - Data'!FI42)</f>
        <v>2</v>
      </c>
      <c r="L42" s="87">
        <f>SUM('Site 57 - Data'!BB42,'Site 57 - Data'!DF42,'Site 57 - Data'!FJ42)</f>
        <v>0</v>
      </c>
      <c r="M42" s="41">
        <f>SUM(B42:L42)</f>
        <v>64</v>
      </c>
      <c r="N42" s="41">
        <f>SUM(B42,C42,2.3*D42,2.3*E42,2.3*F42,2.3*G42,2*H42,2*I42,J42,0.4*K42,0.2*L42)</f>
        <v>64.099999999999994</v>
      </c>
      <c r="O42" s="27">
        <f>'Site 57 - Data'!$A42</f>
        <v>0.55208333333333348</v>
      </c>
      <c r="P42" s="85">
        <f>SUM('Site 57 - Data'!B42,'Site 57 - Data'!P42,'Site 57 - Data'!AD42)</f>
        <v>0</v>
      </c>
      <c r="Q42" s="86">
        <f>SUM('Site 57 - Data'!C42,'Site 57 - Data'!Q42,'Site 57 - Data'!AE42)</f>
        <v>0</v>
      </c>
      <c r="R42" s="86">
        <f>SUM('Site 57 - Data'!D42,'Site 57 - Data'!R42,'Site 57 - Data'!AF42)</f>
        <v>0</v>
      </c>
      <c r="S42" s="86">
        <f>SUM('Site 57 - Data'!E42,'Site 57 - Data'!S42,'Site 57 - Data'!AG42)</f>
        <v>0</v>
      </c>
      <c r="T42" s="86">
        <f>SUM('Site 57 - Data'!F42,'Site 57 - Data'!T42,'Site 57 - Data'!AH42)</f>
        <v>0</v>
      </c>
      <c r="U42" s="86">
        <f>SUM('Site 57 - Data'!G42,'Site 57 - Data'!U42,'Site 57 - Data'!AI42)</f>
        <v>0</v>
      </c>
      <c r="V42" s="86">
        <f>SUM('Site 57 - Data'!H42,'Site 57 - Data'!V42,'Site 57 - Data'!AJ42)</f>
        <v>0</v>
      </c>
      <c r="W42" s="86">
        <f>SUM('Site 57 - Data'!I42,'Site 57 - Data'!W42,'Site 57 - Data'!AK42)</f>
        <v>0</v>
      </c>
      <c r="X42" s="86">
        <f>SUM('Site 57 - Data'!J42,'Site 57 - Data'!X42,'Site 57 - Data'!AL42)</f>
        <v>0</v>
      </c>
      <c r="Y42" s="86">
        <f>SUM('Site 57 - Data'!K42,'Site 57 - Data'!Y42,'Site 57 - Data'!AM42)</f>
        <v>0</v>
      </c>
      <c r="Z42" s="87">
        <f>SUM('Site 57 - Data'!L42,'Site 57 - Data'!Z42,'Site 57 - Data'!AN42)</f>
        <v>0</v>
      </c>
      <c r="AA42" s="41">
        <f>SUM(P42:Z42)</f>
        <v>0</v>
      </c>
      <c r="AB42" s="41">
        <f>SUM(P42,Q42,2.3*R42,2.3*S42,2.3*T42,2.3*U42,2*V42,2*W42,X42,0.4*Y42,0.2*Z42)</f>
        <v>0</v>
      </c>
      <c r="AC42" s="27">
        <f>'Site 57 - Data'!$A42</f>
        <v>0.55208333333333348</v>
      </c>
      <c r="AD42" s="85">
        <f>SUM('Site 57 - Data'!AD42,'Site 57 - Data'!CH42,'Site 57 - Data'!EL42)</f>
        <v>11</v>
      </c>
      <c r="AE42" s="86">
        <f>SUM('Site 57 - Data'!AE42,'Site 57 - Data'!CI42,'Site 57 - Data'!EM42)</f>
        <v>3</v>
      </c>
      <c r="AF42" s="86">
        <f>SUM('Site 57 - Data'!AF42,'Site 57 - Data'!CJ42,'Site 57 - Data'!EN42)</f>
        <v>1</v>
      </c>
      <c r="AG42" s="86">
        <f>SUM('Site 57 - Data'!AG42,'Site 57 - Data'!CK42,'Site 57 - Data'!EO42)</f>
        <v>0</v>
      </c>
      <c r="AH42" s="86">
        <f>SUM('Site 57 - Data'!AH42,'Site 57 - Data'!CL42,'Site 57 - Data'!EP42)</f>
        <v>1</v>
      </c>
      <c r="AI42" s="86">
        <f>SUM('Site 57 - Data'!AI42,'Site 57 - Data'!CM42,'Site 57 - Data'!EQ42)</f>
        <v>0</v>
      </c>
      <c r="AJ42" s="86">
        <f>SUM('Site 57 - Data'!AJ42,'Site 57 - Data'!CN42,'Site 57 - Data'!ER42)</f>
        <v>0</v>
      </c>
      <c r="AK42" s="86">
        <f>SUM('Site 57 - Data'!AK42,'Site 57 - Data'!CO42,'Site 57 - Data'!ES42)</f>
        <v>0</v>
      </c>
      <c r="AL42" s="86">
        <f>SUM('Site 57 - Data'!AL42,'Site 57 - Data'!CP42,'Site 57 - Data'!ET42)</f>
        <v>0</v>
      </c>
      <c r="AM42" s="86">
        <f>SUM('Site 57 - Data'!AM42,'Site 57 - Data'!CQ42,'Site 57 - Data'!EU42)</f>
        <v>1</v>
      </c>
      <c r="AN42" s="87">
        <f>SUM('Site 57 - Data'!AN42,'Site 57 - Data'!CR42,'Site 57 - Data'!EV42)</f>
        <v>1</v>
      </c>
      <c r="AO42" s="41">
        <f>SUM(AD42:AN42)</f>
        <v>18</v>
      </c>
      <c r="AP42" s="41">
        <f>SUM(AD42,AE42,2.3*AF42,2.3*AG42,2.3*AH42,2.3*AI42,2*AJ42,2*AK42,AL42,0.4*AM42,0.2*AN42)</f>
        <v>19.2</v>
      </c>
      <c r="AQ42" s="27">
        <f>'Site 57 - Data'!$A42</f>
        <v>0.55208333333333348</v>
      </c>
      <c r="AR42" s="85">
        <f>SUM('Site 57 - Data'!AR42,'Site 57 - Data'!BF42,'Site 57 - Data'!BT42)</f>
        <v>27</v>
      </c>
      <c r="AS42" s="86">
        <f>SUM('Site 57 - Data'!AS42,'Site 57 - Data'!BG42,'Site 57 - Data'!BU42)</f>
        <v>1</v>
      </c>
      <c r="AT42" s="86">
        <f>SUM('Site 57 - Data'!AT42,'Site 57 - Data'!BH42,'Site 57 - Data'!BV42)</f>
        <v>0</v>
      </c>
      <c r="AU42" s="86">
        <f>SUM('Site 57 - Data'!AU42,'Site 57 - Data'!BI42,'Site 57 - Data'!BW42)</f>
        <v>1</v>
      </c>
      <c r="AV42" s="86">
        <f>SUM('Site 57 - Data'!AV42,'Site 57 - Data'!BJ42,'Site 57 - Data'!BX42)</f>
        <v>1</v>
      </c>
      <c r="AW42" s="86">
        <f>SUM('Site 57 - Data'!AW42,'Site 57 - Data'!BK42,'Site 57 - Data'!BY42)</f>
        <v>0</v>
      </c>
      <c r="AX42" s="86">
        <f>SUM('Site 57 - Data'!AX42,'Site 57 - Data'!BL42,'Site 57 - Data'!BZ42)</f>
        <v>0</v>
      </c>
      <c r="AY42" s="86">
        <f>SUM('Site 57 - Data'!AY42,'Site 57 - Data'!BM42,'Site 57 - Data'!CA42)</f>
        <v>1</v>
      </c>
      <c r="AZ42" s="86">
        <f>SUM('Site 57 - Data'!AZ42,'Site 57 - Data'!BN42,'Site 57 - Data'!CB42)</f>
        <v>1</v>
      </c>
      <c r="BA42" s="86">
        <f>SUM('Site 57 - Data'!BA42,'Site 57 - Data'!BO42,'Site 57 - Data'!CC42)</f>
        <v>0</v>
      </c>
      <c r="BB42" s="87">
        <f>SUM('Site 57 - Data'!BB42,'Site 57 - Data'!BP42,'Site 57 - Data'!CD42)</f>
        <v>3</v>
      </c>
      <c r="BC42" s="41">
        <f>SUM(AR42:BB42)</f>
        <v>35</v>
      </c>
      <c r="BD42" s="41">
        <f>SUM(AR42,AS42,2.3*AT42,2.3*AU42,2.3*AV42,2.3*AW42,2*AX42,2*AY42,AZ42,0.4*BA42,0.2*BB42)</f>
        <v>36.200000000000003</v>
      </c>
      <c r="BE42" s="27">
        <f>'Site 57 - Data'!$A42</f>
        <v>0.55208333333333348</v>
      </c>
      <c r="BF42" s="85">
        <f>SUM('Site 57 - Data'!P42,'Site 57 - Data'!BT42,'Site 57 - Data'!DX42)</f>
        <v>0</v>
      </c>
      <c r="BG42" s="86">
        <f>SUM('Site 57 - Data'!Q42,'Site 57 - Data'!BU42,'Site 57 - Data'!DY42)</f>
        <v>0</v>
      </c>
      <c r="BH42" s="86">
        <f>SUM('Site 57 - Data'!R42,'Site 57 - Data'!BV42,'Site 57 - Data'!DZ42)</f>
        <v>0</v>
      </c>
      <c r="BI42" s="86">
        <f>SUM('Site 57 - Data'!S42,'Site 57 - Data'!BW42,'Site 57 - Data'!EA42)</f>
        <v>0</v>
      </c>
      <c r="BJ42" s="86">
        <f>SUM('Site 57 - Data'!T42,'Site 57 - Data'!BX42,'Site 57 - Data'!EB42)</f>
        <v>0</v>
      </c>
      <c r="BK42" s="86">
        <f>SUM('Site 57 - Data'!U42,'Site 57 - Data'!BY42,'Site 57 - Data'!EC42)</f>
        <v>0</v>
      </c>
      <c r="BL42" s="86">
        <f>SUM('Site 57 - Data'!V42,'Site 57 - Data'!BZ42,'Site 57 - Data'!ED42)</f>
        <v>0</v>
      </c>
      <c r="BM42" s="86">
        <f>SUM('Site 57 - Data'!W42,'Site 57 - Data'!CA42,'Site 57 - Data'!EE42)</f>
        <v>0</v>
      </c>
      <c r="BN42" s="86">
        <f>SUM('Site 57 - Data'!X42,'Site 57 - Data'!CB42,'Site 57 - Data'!EF42)</f>
        <v>0</v>
      </c>
      <c r="BO42" s="86">
        <f>SUM('Site 57 - Data'!Y42,'Site 57 - Data'!CC42,'Site 57 - Data'!EG42)</f>
        <v>0</v>
      </c>
      <c r="BP42" s="87">
        <f>SUM('Site 57 - Data'!Z42,'Site 57 - Data'!CD42,'Site 57 - Data'!EH42)</f>
        <v>0</v>
      </c>
      <c r="BQ42" s="41">
        <f>SUM(BF42:BP42)</f>
        <v>0</v>
      </c>
      <c r="BR42" s="41">
        <f>SUM(BF42,BG42,2.3*BH42,2.3*BI42,2.3*BJ42,2.3*BK42,2*BL42,2*BM42,BN42,0.4*BO42,0.2*BP42)</f>
        <v>0</v>
      </c>
      <c r="BS42" s="27">
        <f>'Site 57 - Data'!$A42</f>
        <v>0.55208333333333348</v>
      </c>
      <c r="BT42" s="85">
        <f>SUM('Site 57 - Data'!CH42,'Site 57 - Data'!CV42,'Site 57 - Data'!DJ42)</f>
        <v>60</v>
      </c>
      <c r="BU42" s="86">
        <f>SUM('Site 57 - Data'!CI42,'Site 57 - Data'!CW42,'Site 57 - Data'!DK42)</f>
        <v>10</v>
      </c>
      <c r="BV42" s="86">
        <f>SUM('Site 57 - Data'!CJ42,'Site 57 - Data'!CX42,'Site 57 - Data'!DL42)</f>
        <v>2</v>
      </c>
      <c r="BW42" s="86">
        <f>SUM('Site 57 - Data'!CK42,'Site 57 - Data'!CY42,'Site 57 - Data'!DM42)</f>
        <v>0</v>
      </c>
      <c r="BX42" s="86">
        <f>SUM('Site 57 - Data'!CL42,'Site 57 - Data'!CZ42,'Site 57 - Data'!DN42)</f>
        <v>1</v>
      </c>
      <c r="BY42" s="86">
        <f>SUM('Site 57 - Data'!CM42,'Site 57 - Data'!DA42,'Site 57 - Data'!DO42)</f>
        <v>0</v>
      </c>
      <c r="BZ42" s="86">
        <f>SUM('Site 57 - Data'!CN42,'Site 57 - Data'!DB42,'Site 57 - Data'!DP42)</f>
        <v>0</v>
      </c>
      <c r="CA42" s="86">
        <f>SUM('Site 57 - Data'!CO42,'Site 57 - Data'!DC42,'Site 57 - Data'!DQ42)</f>
        <v>0</v>
      </c>
      <c r="CB42" s="86">
        <f>SUM('Site 57 - Data'!CP42,'Site 57 - Data'!DD42,'Site 57 - Data'!DR42)</f>
        <v>4</v>
      </c>
      <c r="CC42" s="86">
        <f>SUM('Site 57 - Data'!CQ42,'Site 57 - Data'!DE42,'Site 57 - Data'!DS42)</f>
        <v>3</v>
      </c>
      <c r="CD42" s="87">
        <f>SUM('Site 57 - Data'!CR42,'Site 57 - Data'!DF42,'Site 57 - Data'!DT42)</f>
        <v>1</v>
      </c>
      <c r="CE42" s="41">
        <f>SUM(BT42:CD42)</f>
        <v>81</v>
      </c>
      <c r="CF42" s="41">
        <f>SUM(BT42,BU42,2.3*BV42,2.3*BW42,2.3*BX42,2.3*BY42,2*BZ42,2*CA42,CB42,0.4*CC42,0.2*CD42)</f>
        <v>82.3</v>
      </c>
      <c r="CG42" s="27">
        <f>'Site 57 - Data'!$A42</f>
        <v>0.55208333333333348</v>
      </c>
      <c r="CH42" s="85">
        <f>SUM('Site 57 - Data'!B42,'Site 57 - Data'!BF42,'Site 57 - Data'!DJ42)</f>
        <v>26</v>
      </c>
      <c r="CI42" s="86">
        <f>SUM('Site 57 - Data'!C42,'Site 57 - Data'!BG42,'Site 57 - Data'!DK42)</f>
        <v>1</v>
      </c>
      <c r="CJ42" s="86">
        <f>SUM('Site 57 - Data'!D42,'Site 57 - Data'!BH42,'Site 57 - Data'!DL42)</f>
        <v>0</v>
      </c>
      <c r="CK42" s="86">
        <f>SUM('Site 57 - Data'!E42,'Site 57 - Data'!BI42,'Site 57 - Data'!DM42)</f>
        <v>1</v>
      </c>
      <c r="CL42" s="86">
        <f>SUM('Site 57 - Data'!F42,'Site 57 - Data'!BJ42,'Site 57 - Data'!DN42)</f>
        <v>1</v>
      </c>
      <c r="CM42" s="86">
        <f>SUM('Site 57 - Data'!G42,'Site 57 - Data'!BK42,'Site 57 - Data'!DO42)</f>
        <v>0</v>
      </c>
      <c r="CN42" s="86">
        <f>SUM('Site 57 - Data'!H42,'Site 57 - Data'!BL42,'Site 57 - Data'!DP42)</f>
        <v>0</v>
      </c>
      <c r="CO42" s="86">
        <f>SUM('Site 57 - Data'!I42,'Site 57 - Data'!BM42,'Site 57 - Data'!DQ42)</f>
        <v>1</v>
      </c>
      <c r="CP42" s="86">
        <f>SUM('Site 57 - Data'!J42,'Site 57 - Data'!BN42,'Site 57 - Data'!DR42)</f>
        <v>1</v>
      </c>
      <c r="CQ42" s="86">
        <f>SUM('Site 57 - Data'!K42,'Site 57 - Data'!BO42,'Site 57 - Data'!DS42)</f>
        <v>0</v>
      </c>
      <c r="CR42" s="87">
        <f>SUM('Site 57 - Data'!L42,'Site 57 - Data'!BP42,'Site 57 - Data'!DT42)</f>
        <v>3</v>
      </c>
      <c r="CS42" s="41">
        <f>SUM(CH42:CR42)</f>
        <v>34</v>
      </c>
      <c r="CT42" s="41">
        <f>SUM(CH42,CI42,2.3*CJ42,2.3*CK42,2.3*CL42,2.3*CM42,2*CN42,2*CO42,CP42,0.4*CQ42,0.2*CR42)</f>
        <v>35.200000000000003</v>
      </c>
      <c r="CU42" s="27">
        <f>'Site 57 - Data'!$A42</f>
        <v>0.55208333333333348</v>
      </c>
      <c r="CV42" s="85">
        <f>SUM('Site 57 - Data'!DX42,'Site 57 - Data'!EL42,'Site 57 - Data'!EZ42)</f>
        <v>0</v>
      </c>
      <c r="CW42" s="86">
        <f>SUM('Site 57 - Data'!DY42,'Site 57 - Data'!EM42,'Site 57 - Data'!FA42)</f>
        <v>0</v>
      </c>
      <c r="CX42" s="86">
        <f>SUM('Site 57 - Data'!DZ42,'Site 57 - Data'!EN42,'Site 57 - Data'!FB42)</f>
        <v>0</v>
      </c>
      <c r="CY42" s="86">
        <f>SUM('Site 57 - Data'!EA42,'Site 57 - Data'!EO42,'Site 57 - Data'!FC42)</f>
        <v>0</v>
      </c>
      <c r="CZ42" s="86">
        <f>SUM('Site 57 - Data'!EB42,'Site 57 - Data'!EP42,'Site 57 - Data'!FD42)</f>
        <v>0</v>
      </c>
      <c r="DA42" s="86">
        <f>SUM('Site 57 - Data'!EC42,'Site 57 - Data'!EQ42,'Site 57 - Data'!FE42)</f>
        <v>0</v>
      </c>
      <c r="DB42" s="86">
        <f>SUM('Site 57 - Data'!ED42,'Site 57 - Data'!ER42,'Site 57 - Data'!FF42)</f>
        <v>0</v>
      </c>
      <c r="DC42" s="86">
        <f>SUM('Site 57 - Data'!EE42,'Site 57 - Data'!ES42,'Site 57 - Data'!FG42)</f>
        <v>0</v>
      </c>
      <c r="DD42" s="86">
        <f>SUM('Site 57 - Data'!EF42,'Site 57 - Data'!ET42,'Site 57 - Data'!FH42)</f>
        <v>0</v>
      </c>
      <c r="DE42" s="86">
        <f>SUM('Site 57 - Data'!EG42,'Site 57 - Data'!EU42,'Site 57 - Data'!FI42)</f>
        <v>0</v>
      </c>
      <c r="DF42" s="87">
        <f>SUM('Site 57 - Data'!EH42,'Site 57 - Data'!EV42,'Site 57 - Data'!FJ42)</f>
        <v>0</v>
      </c>
      <c r="DG42" s="41">
        <f>SUM(CV42:DF42)</f>
        <v>0</v>
      </c>
      <c r="DH42" s="41">
        <f>SUM(CV42,CW42,2.3*CX42,2.3*CY42,2.3*CZ42,2.3*DA42,2*DB42,2*DC42,DD42,0.4*DE42,0.2*DF42)</f>
        <v>0</v>
      </c>
      <c r="DI42" s="83">
        <f>SUM(M42,AO42,BQ42,CS42)</f>
        <v>116</v>
      </c>
      <c r="DJ42" s="83">
        <f>SUM(DI42:DI46)</f>
        <v>508</v>
      </c>
      <c r="DK42" s="27">
        <f>'Site 57 - Data'!$A42</f>
        <v>0.55208333333333348</v>
      </c>
    </row>
    <row r="43" spans="1:115" ht="13.5" customHeight="1">
      <c r="A43" s="27">
        <f>'Site 57 - Data'!$A43</f>
        <v>0.56250000000000011</v>
      </c>
      <c r="B43" s="85">
        <f>SUM('Site 57 - Data'!AR43,'Site 57 - Data'!CV43,'Site 57 - Data'!EZ43)</f>
        <v>66</v>
      </c>
      <c r="C43" s="86">
        <f>SUM('Site 57 - Data'!AS43,'Site 57 - Data'!CW43,'Site 57 - Data'!FA43)</f>
        <v>11</v>
      </c>
      <c r="D43" s="86">
        <f>SUM('Site 57 - Data'!AT43,'Site 57 - Data'!CX43,'Site 57 - Data'!FB43)</f>
        <v>2</v>
      </c>
      <c r="E43" s="86">
        <f>SUM('Site 57 - Data'!AU43,'Site 57 - Data'!CY43,'Site 57 - Data'!FC43)</f>
        <v>0</v>
      </c>
      <c r="F43" s="86">
        <f>SUM('Site 57 - Data'!AV43,'Site 57 - Data'!CZ43,'Site 57 - Data'!FD43)</f>
        <v>0</v>
      </c>
      <c r="G43" s="86">
        <f>SUM('Site 57 - Data'!AW43,'Site 57 - Data'!DA43,'Site 57 - Data'!FE43)</f>
        <v>0</v>
      </c>
      <c r="H43" s="86">
        <f>SUM('Site 57 - Data'!AX43,'Site 57 - Data'!DB43,'Site 57 - Data'!FF43)</f>
        <v>0</v>
      </c>
      <c r="I43" s="86">
        <f>SUM('Site 57 - Data'!AY43,'Site 57 - Data'!DC43,'Site 57 - Data'!FG43)</f>
        <v>0</v>
      </c>
      <c r="J43" s="86">
        <f>SUM('Site 57 - Data'!AZ43,'Site 57 - Data'!DD43,'Site 57 - Data'!FH43)</f>
        <v>1</v>
      </c>
      <c r="K43" s="86">
        <f>SUM('Site 57 - Data'!BA43,'Site 57 - Data'!DE43,'Site 57 - Data'!FI43)</f>
        <v>1</v>
      </c>
      <c r="L43" s="87">
        <f>SUM('Site 57 - Data'!BB43,'Site 57 - Data'!DF43,'Site 57 - Data'!FJ43)</f>
        <v>4</v>
      </c>
      <c r="M43" s="41">
        <f>SUM(B43:L43)</f>
        <v>85</v>
      </c>
      <c r="N43" s="41">
        <f>SUM(B43,C43,2.3*D43,2.3*E43,2.3*F43,2.3*G43,2*H43,2*I43,J43,0.4*K43,0.2*L43)</f>
        <v>83.8</v>
      </c>
      <c r="O43" s="27">
        <f>'Site 57 - Data'!$A43</f>
        <v>0.56250000000000011</v>
      </c>
      <c r="P43" s="85">
        <f>SUM('Site 57 - Data'!B43,'Site 57 - Data'!P43,'Site 57 - Data'!AD43)</f>
        <v>0</v>
      </c>
      <c r="Q43" s="86">
        <f>SUM('Site 57 - Data'!C43,'Site 57 - Data'!Q43,'Site 57 - Data'!AE43)</f>
        <v>0</v>
      </c>
      <c r="R43" s="86">
        <f>SUM('Site 57 - Data'!D43,'Site 57 - Data'!R43,'Site 57 - Data'!AF43)</f>
        <v>0</v>
      </c>
      <c r="S43" s="86">
        <f>SUM('Site 57 - Data'!E43,'Site 57 - Data'!S43,'Site 57 - Data'!AG43)</f>
        <v>0</v>
      </c>
      <c r="T43" s="86">
        <f>SUM('Site 57 - Data'!F43,'Site 57 - Data'!T43,'Site 57 - Data'!AH43)</f>
        <v>0</v>
      </c>
      <c r="U43" s="86">
        <f>SUM('Site 57 - Data'!G43,'Site 57 - Data'!U43,'Site 57 - Data'!AI43)</f>
        <v>0</v>
      </c>
      <c r="V43" s="86">
        <f>SUM('Site 57 - Data'!H43,'Site 57 - Data'!V43,'Site 57 - Data'!AJ43)</f>
        <v>0</v>
      </c>
      <c r="W43" s="86">
        <f>SUM('Site 57 - Data'!I43,'Site 57 - Data'!W43,'Site 57 - Data'!AK43)</f>
        <v>0</v>
      </c>
      <c r="X43" s="86">
        <f>SUM('Site 57 - Data'!J43,'Site 57 - Data'!X43,'Site 57 - Data'!AL43)</f>
        <v>0</v>
      </c>
      <c r="Y43" s="86">
        <f>SUM('Site 57 - Data'!K43,'Site 57 - Data'!Y43,'Site 57 - Data'!AM43)</f>
        <v>0</v>
      </c>
      <c r="Z43" s="87">
        <f>SUM('Site 57 - Data'!L43,'Site 57 - Data'!Z43,'Site 57 - Data'!AN43)</f>
        <v>0</v>
      </c>
      <c r="AA43" s="41">
        <f>SUM(P43:Z43)</f>
        <v>0</v>
      </c>
      <c r="AB43" s="41">
        <f>SUM(P43,Q43,2.3*R43,2.3*S43,2.3*T43,2.3*U43,2*V43,2*W43,X43,0.4*Y43,0.2*Z43)</f>
        <v>0</v>
      </c>
      <c r="AC43" s="27">
        <f>'Site 57 - Data'!$A43</f>
        <v>0.56250000000000011</v>
      </c>
      <c r="AD43" s="85">
        <f>SUM('Site 57 - Data'!AD43,'Site 57 - Data'!CH43,'Site 57 - Data'!EL43)</f>
        <v>15</v>
      </c>
      <c r="AE43" s="86">
        <f>SUM('Site 57 - Data'!AE43,'Site 57 - Data'!CI43,'Site 57 - Data'!EM43)</f>
        <v>2</v>
      </c>
      <c r="AF43" s="86">
        <f>SUM('Site 57 - Data'!AF43,'Site 57 - Data'!CJ43,'Site 57 - Data'!EN43)</f>
        <v>2</v>
      </c>
      <c r="AG43" s="86">
        <f>SUM('Site 57 - Data'!AG43,'Site 57 - Data'!CK43,'Site 57 - Data'!EO43)</f>
        <v>0</v>
      </c>
      <c r="AH43" s="86">
        <f>SUM('Site 57 - Data'!AH43,'Site 57 - Data'!CL43,'Site 57 - Data'!EP43)</f>
        <v>0</v>
      </c>
      <c r="AI43" s="86">
        <f>SUM('Site 57 - Data'!AI43,'Site 57 - Data'!CM43,'Site 57 - Data'!EQ43)</f>
        <v>0</v>
      </c>
      <c r="AJ43" s="86">
        <f>SUM('Site 57 - Data'!AJ43,'Site 57 - Data'!CN43,'Site 57 - Data'!ER43)</f>
        <v>0</v>
      </c>
      <c r="AK43" s="86">
        <f>SUM('Site 57 - Data'!AK43,'Site 57 - Data'!CO43,'Site 57 - Data'!ES43)</f>
        <v>0</v>
      </c>
      <c r="AL43" s="86">
        <f>SUM('Site 57 - Data'!AL43,'Site 57 - Data'!CP43,'Site 57 - Data'!ET43)</f>
        <v>0</v>
      </c>
      <c r="AM43" s="86">
        <f>SUM('Site 57 - Data'!AM43,'Site 57 - Data'!CQ43,'Site 57 - Data'!EU43)</f>
        <v>0</v>
      </c>
      <c r="AN43" s="87">
        <f>SUM('Site 57 - Data'!AN43,'Site 57 - Data'!CR43,'Site 57 - Data'!EV43)</f>
        <v>1</v>
      </c>
      <c r="AO43" s="41">
        <f>SUM(AD43:AN43)</f>
        <v>20</v>
      </c>
      <c r="AP43" s="41">
        <f>SUM(AD43,AE43,2.3*AF43,2.3*AG43,2.3*AH43,2.3*AI43,2*AJ43,2*AK43,AL43,0.4*AM43,0.2*AN43)</f>
        <v>21.8</v>
      </c>
      <c r="AQ43" s="27">
        <f>'Site 57 - Data'!$A43</f>
        <v>0.56250000000000011</v>
      </c>
      <c r="AR43" s="85">
        <f>SUM('Site 57 - Data'!AR43,'Site 57 - Data'!BF43,'Site 57 - Data'!BT43)</f>
        <v>30</v>
      </c>
      <c r="AS43" s="86">
        <f>SUM('Site 57 - Data'!AS43,'Site 57 - Data'!BG43,'Site 57 - Data'!BU43)</f>
        <v>5</v>
      </c>
      <c r="AT43" s="86">
        <f>SUM('Site 57 - Data'!AT43,'Site 57 - Data'!BH43,'Site 57 - Data'!BV43)</f>
        <v>2</v>
      </c>
      <c r="AU43" s="86">
        <f>SUM('Site 57 - Data'!AU43,'Site 57 - Data'!BI43,'Site 57 - Data'!BW43)</f>
        <v>0</v>
      </c>
      <c r="AV43" s="86">
        <f>SUM('Site 57 - Data'!AV43,'Site 57 - Data'!BJ43,'Site 57 - Data'!BX43)</f>
        <v>0</v>
      </c>
      <c r="AW43" s="86">
        <f>SUM('Site 57 - Data'!AW43,'Site 57 - Data'!BK43,'Site 57 - Data'!BY43)</f>
        <v>0</v>
      </c>
      <c r="AX43" s="86">
        <f>SUM('Site 57 - Data'!AX43,'Site 57 - Data'!BL43,'Site 57 - Data'!BZ43)</f>
        <v>0</v>
      </c>
      <c r="AY43" s="86">
        <f>SUM('Site 57 - Data'!AY43,'Site 57 - Data'!BM43,'Site 57 - Data'!CA43)</f>
        <v>0</v>
      </c>
      <c r="AZ43" s="86">
        <f>SUM('Site 57 - Data'!AZ43,'Site 57 - Data'!BN43,'Site 57 - Data'!CB43)</f>
        <v>3</v>
      </c>
      <c r="BA43" s="86">
        <f>SUM('Site 57 - Data'!BA43,'Site 57 - Data'!BO43,'Site 57 - Data'!CC43)</f>
        <v>0</v>
      </c>
      <c r="BB43" s="87">
        <f>SUM('Site 57 - Data'!BB43,'Site 57 - Data'!BP43,'Site 57 - Data'!CD43)</f>
        <v>2</v>
      </c>
      <c r="BC43" s="41">
        <f>SUM(AR43:BB43)</f>
        <v>42</v>
      </c>
      <c r="BD43" s="41">
        <f>SUM(AR43,AS43,2.3*AT43,2.3*AU43,2.3*AV43,2.3*AW43,2*AX43,2*AY43,AZ43,0.4*BA43,0.2*BB43)</f>
        <v>43</v>
      </c>
      <c r="BE43" s="27">
        <f>'Site 57 - Data'!$A43</f>
        <v>0.56250000000000011</v>
      </c>
      <c r="BF43" s="85">
        <f>SUM('Site 57 - Data'!P43,'Site 57 - Data'!BT43,'Site 57 - Data'!DX43)</f>
        <v>0</v>
      </c>
      <c r="BG43" s="86">
        <f>SUM('Site 57 - Data'!Q43,'Site 57 - Data'!BU43,'Site 57 - Data'!DY43)</f>
        <v>0</v>
      </c>
      <c r="BH43" s="86">
        <f>SUM('Site 57 - Data'!R43,'Site 57 - Data'!BV43,'Site 57 - Data'!DZ43)</f>
        <v>0</v>
      </c>
      <c r="BI43" s="86">
        <f>SUM('Site 57 - Data'!S43,'Site 57 - Data'!BW43,'Site 57 - Data'!EA43)</f>
        <v>0</v>
      </c>
      <c r="BJ43" s="86">
        <f>SUM('Site 57 - Data'!T43,'Site 57 - Data'!BX43,'Site 57 - Data'!EB43)</f>
        <v>0</v>
      </c>
      <c r="BK43" s="86">
        <f>SUM('Site 57 - Data'!U43,'Site 57 - Data'!BY43,'Site 57 - Data'!EC43)</f>
        <v>0</v>
      </c>
      <c r="BL43" s="86">
        <f>SUM('Site 57 - Data'!V43,'Site 57 - Data'!BZ43,'Site 57 - Data'!ED43)</f>
        <v>0</v>
      </c>
      <c r="BM43" s="86">
        <f>SUM('Site 57 - Data'!W43,'Site 57 - Data'!CA43,'Site 57 - Data'!EE43)</f>
        <v>0</v>
      </c>
      <c r="BN43" s="86">
        <f>SUM('Site 57 - Data'!X43,'Site 57 - Data'!CB43,'Site 57 - Data'!EF43)</f>
        <v>0</v>
      </c>
      <c r="BO43" s="86">
        <f>SUM('Site 57 - Data'!Y43,'Site 57 - Data'!CC43,'Site 57 - Data'!EG43)</f>
        <v>0</v>
      </c>
      <c r="BP43" s="87">
        <f>SUM('Site 57 - Data'!Z43,'Site 57 - Data'!CD43,'Site 57 - Data'!EH43)</f>
        <v>0</v>
      </c>
      <c r="BQ43" s="41">
        <f>SUM(BF43:BP43)</f>
        <v>0</v>
      </c>
      <c r="BR43" s="41">
        <f>SUM(BF43,BG43,2.3*BH43,2.3*BI43,2.3*BJ43,2.3*BK43,2*BL43,2*BM43,BN43,0.4*BO43,0.2*BP43)</f>
        <v>0</v>
      </c>
      <c r="BS43" s="27">
        <f>'Site 57 - Data'!$A43</f>
        <v>0.56250000000000011</v>
      </c>
      <c r="BT43" s="85">
        <f>SUM('Site 57 - Data'!CH43,'Site 57 - Data'!CV43,'Site 57 - Data'!DJ43)</f>
        <v>80</v>
      </c>
      <c r="BU43" s="86">
        <f>SUM('Site 57 - Data'!CI43,'Site 57 - Data'!CW43,'Site 57 - Data'!DK43)</f>
        <v>13</v>
      </c>
      <c r="BV43" s="86">
        <f>SUM('Site 57 - Data'!CJ43,'Site 57 - Data'!CX43,'Site 57 - Data'!DL43)</f>
        <v>4</v>
      </c>
      <c r="BW43" s="86">
        <f>SUM('Site 57 - Data'!CK43,'Site 57 - Data'!CY43,'Site 57 - Data'!DM43)</f>
        <v>0</v>
      </c>
      <c r="BX43" s="86">
        <f>SUM('Site 57 - Data'!CL43,'Site 57 - Data'!CZ43,'Site 57 - Data'!DN43)</f>
        <v>0</v>
      </c>
      <c r="BY43" s="86">
        <f>SUM('Site 57 - Data'!CM43,'Site 57 - Data'!DA43,'Site 57 - Data'!DO43)</f>
        <v>0</v>
      </c>
      <c r="BZ43" s="86">
        <f>SUM('Site 57 - Data'!CN43,'Site 57 - Data'!DB43,'Site 57 - Data'!DP43)</f>
        <v>0</v>
      </c>
      <c r="CA43" s="86">
        <f>SUM('Site 57 - Data'!CO43,'Site 57 - Data'!DC43,'Site 57 - Data'!DQ43)</f>
        <v>0</v>
      </c>
      <c r="CB43" s="86">
        <f>SUM('Site 57 - Data'!CP43,'Site 57 - Data'!DD43,'Site 57 - Data'!DR43)</f>
        <v>1</v>
      </c>
      <c r="CC43" s="86">
        <f>SUM('Site 57 - Data'!CQ43,'Site 57 - Data'!DE43,'Site 57 - Data'!DS43)</f>
        <v>1</v>
      </c>
      <c r="CD43" s="87">
        <f>SUM('Site 57 - Data'!CR43,'Site 57 - Data'!DF43,'Site 57 - Data'!DT43)</f>
        <v>4</v>
      </c>
      <c r="CE43" s="41">
        <f>SUM(BT43:CD43)</f>
        <v>103</v>
      </c>
      <c r="CF43" s="41">
        <f>SUM(BT43,BU43,2.3*BV43,2.3*BW43,2.3*BX43,2.3*BY43,2*BZ43,2*CA43,CB43,0.4*CC43,0.2*CD43)</f>
        <v>104.4</v>
      </c>
      <c r="CG43" s="27">
        <f>'Site 57 - Data'!$A43</f>
        <v>0.56250000000000011</v>
      </c>
      <c r="CH43" s="85">
        <f>SUM('Site 57 - Data'!B43,'Site 57 - Data'!BF43,'Site 57 - Data'!DJ43)</f>
        <v>29</v>
      </c>
      <c r="CI43" s="86">
        <f>SUM('Site 57 - Data'!C43,'Site 57 - Data'!BG43,'Site 57 - Data'!DK43)</f>
        <v>5</v>
      </c>
      <c r="CJ43" s="86">
        <f>SUM('Site 57 - Data'!D43,'Site 57 - Data'!BH43,'Site 57 - Data'!DL43)</f>
        <v>2</v>
      </c>
      <c r="CK43" s="86">
        <f>SUM('Site 57 - Data'!E43,'Site 57 - Data'!BI43,'Site 57 - Data'!DM43)</f>
        <v>0</v>
      </c>
      <c r="CL43" s="86">
        <f>SUM('Site 57 - Data'!F43,'Site 57 - Data'!BJ43,'Site 57 - Data'!DN43)</f>
        <v>0</v>
      </c>
      <c r="CM43" s="86">
        <f>SUM('Site 57 - Data'!G43,'Site 57 - Data'!BK43,'Site 57 - Data'!DO43)</f>
        <v>0</v>
      </c>
      <c r="CN43" s="86">
        <f>SUM('Site 57 - Data'!H43,'Site 57 - Data'!BL43,'Site 57 - Data'!DP43)</f>
        <v>0</v>
      </c>
      <c r="CO43" s="86">
        <f>SUM('Site 57 - Data'!I43,'Site 57 - Data'!BM43,'Site 57 - Data'!DQ43)</f>
        <v>0</v>
      </c>
      <c r="CP43" s="86">
        <f>SUM('Site 57 - Data'!J43,'Site 57 - Data'!BN43,'Site 57 - Data'!DR43)</f>
        <v>3</v>
      </c>
      <c r="CQ43" s="86">
        <f>SUM('Site 57 - Data'!K43,'Site 57 - Data'!BO43,'Site 57 - Data'!DS43)</f>
        <v>0</v>
      </c>
      <c r="CR43" s="87">
        <f>SUM('Site 57 - Data'!L43,'Site 57 - Data'!BP43,'Site 57 - Data'!DT43)</f>
        <v>1</v>
      </c>
      <c r="CS43" s="41">
        <f>SUM(CH43:CR43)</f>
        <v>40</v>
      </c>
      <c r="CT43" s="41">
        <f>SUM(CH43,CI43,2.3*CJ43,2.3*CK43,2.3*CL43,2.3*CM43,2*CN43,2*CO43,CP43,0.4*CQ43,0.2*CR43)</f>
        <v>41.800000000000004</v>
      </c>
      <c r="CU43" s="27">
        <f>'Site 57 - Data'!$A43</f>
        <v>0.56250000000000011</v>
      </c>
      <c r="CV43" s="85">
        <f>SUM('Site 57 - Data'!DX43,'Site 57 - Data'!EL43,'Site 57 - Data'!EZ43)</f>
        <v>0</v>
      </c>
      <c r="CW43" s="86">
        <f>SUM('Site 57 - Data'!DY43,'Site 57 - Data'!EM43,'Site 57 - Data'!FA43)</f>
        <v>0</v>
      </c>
      <c r="CX43" s="86">
        <f>SUM('Site 57 - Data'!DZ43,'Site 57 - Data'!EN43,'Site 57 - Data'!FB43)</f>
        <v>0</v>
      </c>
      <c r="CY43" s="86">
        <f>SUM('Site 57 - Data'!EA43,'Site 57 - Data'!EO43,'Site 57 - Data'!FC43)</f>
        <v>0</v>
      </c>
      <c r="CZ43" s="86">
        <f>SUM('Site 57 - Data'!EB43,'Site 57 - Data'!EP43,'Site 57 - Data'!FD43)</f>
        <v>0</v>
      </c>
      <c r="DA43" s="86">
        <f>SUM('Site 57 - Data'!EC43,'Site 57 - Data'!EQ43,'Site 57 - Data'!FE43)</f>
        <v>0</v>
      </c>
      <c r="DB43" s="86">
        <f>SUM('Site 57 - Data'!ED43,'Site 57 - Data'!ER43,'Site 57 - Data'!FF43)</f>
        <v>0</v>
      </c>
      <c r="DC43" s="86">
        <f>SUM('Site 57 - Data'!EE43,'Site 57 - Data'!ES43,'Site 57 - Data'!FG43)</f>
        <v>0</v>
      </c>
      <c r="DD43" s="86">
        <f>SUM('Site 57 - Data'!EF43,'Site 57 - Data'!ET43,'Site 57 - Data'!FH43)</f>
        <v>0</v>
      </c>
      <c r="DE43" s="86">
        <f>SUM('Site 57 - Data'!EG43,'Site 57 - Data'!EU43,'Site 57 - Data'!FI43)</f>
        <v>0</v>
      </c>
      <c r="DF43" s="87">
        <f>SUM('Site 57 - Data'!EH43,'Site 57 - Data'!EV43,'Site 57 - Data'!FJ43)</f>
        <v>0</v>
      </c>
      <c r="DG43" s="41">
        <f>SUM(CV43:DF43)</f>
        <v>0</v>
      </c>
      <c r="DH43" s="41">
        <f>SUM(CV43,CW43,2.3*CX43,2.3*CY43,2.3*CZ43,2.3*DA43,2*DB43,2*DC43,DD43,0.4*DE43,0.2*DF43)</f>
        <v>0</v>
      </c>
      <c r="DI43" s="83">
        <f>SUM(M43,AO43,BQ43,CS43)</f>
        <v>145</v>
      </c>
      <c r="DJ43" s="83">
        <f>SUM(DI43:DI47)</f>
        <v>528</v>
      </c>
      <c r="DK43" s="27">
        <f>'Site 57 - Data'!$A43</f>
        <v>0.56250000000000011</v>
      </c>
    </row>
    <row r="44" spans="1:115" ht="13.5" customHeight="1">
      <c r="A44" s="47">
        <f>'Site 57 - Data'!$A44</f>
        <v>0.57291666666666674</v>
      </c>
      <c r="B44" s="88">
        <f>SUM('Site 57 - Data'!AR44,'Site 57 - Data'!CV44,'Site 57 - Data'!EZ44)</f>
        <v>52</v>
      </c>
      <c r="C44" s="89">
        <f>SUM('Site 57 - Data'!AS44,'Site 57 - Data'!CW44,'Site 57 - Data'!FA44)</f>
        <v>10</v>
      </c>
      <c r="D44" s="89">
        <f>SUM('Site 57 - Data'!AT44,'Site 57 - Data'!CX44,'Site 57 - Data'!FB44)</f>
        <v>1</v>
      </c>
      <c r="E44" s="89">
        <f>SUM('Site 57 - Data'!AU44,'Site 57 - Data'!CY44,'Site 57 - Data'!FC44)</f>
        <v>0</v>
      </c>
      <c r="F44" s="89">
        <f>SUM('Site 57 - Data'!AV44,'Site 57 - Data'!CZ44,'Site 57 - Data'!FD44)</f>
        <v>0</v>
      </c>
      <c r="G44" s="89">
        <f>SUM('Site 57 - Data'!AW44,'Site 57 - Data'!DA44,'Site 57 - Data'!FE44)</f>
        <v>0</v>
      </c>
      <c r="H44" s="89">
        <f>SUM('Site 57 - Data'!AX44,'Site 57 - Data'!DB44,'Site 57 - Data'!FF44)</f>
        <v>0</v>
      </c>
      <c r="I44" s="89">
        <f>SUM('Site 57 - Data'!AY44,'Site 57 - Data'!DC44,'Site 57 - Data'!FG44)</f>
        <v>0</v>
      </c>
      <c r="J44" s="89">
        <f>SUM('Site 57 - Data'!AZ44,'Site 57 - Data'!DD44,'Site 57 - Data'!FH44)</f>
        <v>1</v>
      </c>
      <c r="K44" s="89">
        <f>SUM('Site 57 - Data'!BA44,'Site 57 - Data'!DE44,'Site 57 - Data'!FI44)</f>
        <v>0</v>
      </c>
      <c r="L44" s="90">
        <f>SUM('Site 57 - Data'!BB44,'Site 57 - Data'!DF44,'Site 57 - Data'!FJ44)</f>
        <v>1</v>
      </c>
      <c r="M44" s="51">
        <f>SUM(B44:L44)</f>
        <v>65</v>
      </c>
      <c r="N44" s="51">
        <f>SUM(B44,C44,2.3*D44,2.3*E44,2.3*F44,2.3*G44,2*H44,2*I44,J44,0.4*K44,0.2*L44)</f>
        <v>65.5</v>
      </c>
      <c r="O44" s="47">
        <f>'Site 57 - Data'!$A44</f>
        <v>0.57291666666666674</v>
      </c>
      <c r="P44" s="88">
        <f>SUM('Site 57 - Data'!B44,'Site 57 - Data'!P44,'Site 57 - Data'!AD44)</f>
        <v>0</v>
      </c>
      <c r="Q44" s="89">
        <f>SUM('Site 57 - Data'!C44,'Site 57 - Data'!Q44,'Site 57 - Data'!AE44)</f>
        <v>0</v>
      </c>
      <c r="R44" s="89">
        <f>SUM('Site 57 - Data'!D44,'Site 57 - Data'!R44,'Site 57 - Data'!AF44)</f>
        <v>0</v>
      </c>
      <c r="S44" s="89">
        <f>SUM('Site 57 - Data'!E44,'Site 57 - Data'!S44,'Site 57 - Data'!AG44)</f>
        <v>0</v>
      </c>
      <c r="T44" s="89">
        <f>SUM('Site 57 - Data'!F44,'Site 57 - Data'!T44,'Site 57 - Data'!AH44)</f>
        <v>0</v>
      </c>
      <c r="U44" s="89">
        <f>SUM('Site 57 - Data'!G44,'Site 57 - Data'!U44,'Site 57 - Data'!AI44)</f>
        <v>0</v>
      </c>
      <c r="V44" s="89">
        <f>SUM('Site 57 - Data'!H44,'Site 57 - Data'!V44,'Site 57 - Data'!AJ44)</f>
        <v>0</v>
      </c>
      <c r="W44" s="89">
        <f>SUM('Site 57 - Data'!I44,'Site 57 - Data'!W44,'Site 57 - Data'!AK44)</f>
        <v>0</v>
      </c>
      <c r="X44" s="89">
        <f>SUM('Site 57 - Data'!J44,'Site 57 - Data'!X44,'Site 57 - Data'!AL44)</f>
        <v>0</v>
      </c>
      <c r="Y44" s="89">
        <f>SUM('Site 57 - Data'!K44,'Site 57 - Data'!Y44,'Site 57 - Data'!AM44)</f>
        <v>0</v>
      </c>
      <c r="Z44" s="90">
        <f>SUM('Site 57 - Data'!L44,'Site 57 - Data'!Z44,'Site 57 - Data'!AN44)</f>
        <v>0</v>
      </c>
      <c r="AA44" s="51">
        <f>SUM(P44:Z44)</f>
        <v>0</v>
      </c>
      <c r="AB44" s="51">
        <f>SUM(P44,Q44,2.3*R44,2.3*S44,2.3*T44,2.3*U44,2*V44,2*W44,X44,0.4*Y44,0.2*Z44)</f>
        <v>0</v>
      </c>
      <c r="AC44" s="47">
        <f>'Site 57 - Data'!$A44</f>
        <v>0.57291666666666674</v>
      </c>
      <c r="AD44" s="88">
        <f>SUM('Site 57 - Data'!AD44,'Site 57 - Data'!CH44,'Site 57 - Data'!EL44)</f>
        <v>13</v>
      </c>
      <c r="AE44" s="89">
        <f>SUM('Site 57 - Data'!AE44,'Site 57 - Data'!CI44,'Site 57 - Data'!EM44)</f>
        <v>1</v>
      </c>
      <c r="AF44" s="89">
        <f>SUM('Site 57 - Data'!AF44,'Site 57 - Data'!CJ44,'Site 57 - Data'!EN44)</f>
        <v>5</v>
      </c>
      <c r="AG44" s="89">
        <f>SUM('Site 57 - Data'!AG44,'Site 57 - Data'!CK44,'Site 57 - Data'!EO44)</f>
        <v>0</v>
      </c>
      <c r="AH44" s="89">
        <f>SUM('Site 57 - Data'!AH44,'Site 57 - Data'!CL44,'Site 57 - Data'!EP44)</f>
        <v>1</v>
      </c>
      <c r="AI44" s="89">
        <f>SUM('Site 57 - Data'!AI44,'Site 57 - Data'!CM44,'Site 57 - Data'!EQ44)</f>
        <v>0</v>
      </c>
      <c r="AJ44" s="89">
        <f>SUM('Site 57 - Data'!AJ44,'Site 57 - Data'!CN44,'Site 57 - Data'!ER44)</f>
        <v>0</v>
      </c>
      <c r="AK44" s="89">
        <f>SUM('Site 57 - Data'!AK44,'Site 57 - Data'!CO44,'Site 57 - Data'!ES44)</f>
        <v>0</v>
      </c>
      <c r="AL44" s="89">
        <f>SUM('Site 57 - Data'!AL44,'Site 57 - Data'!CP44,'Site 57 - Data'!ET44)</f>
        <v>0</v>
      </c>
      <c r="AM44" s="89">
        <f>SUM('Site 57 - Data'!AM44,'Site 57 - Data'!CQ44,'Site 57 - Data'!EU44)</f>
        <v>0</v>
      </c>
      <c r="AN44" s="90">
        <f>SUM('Site 57 - Data'!AN44,'Site 57 - Data'!CR44,'Site 57 - Data'!EV44)</f>
        <v>1</v>
      </c>
      <c r="AO44" s="51">
        <f>SUM(AD44:AN44)</f>
        <v>21</v>
      </c>
      <c r="AP44" s="51">
        <f>SUM(AD44,AE44,2.3*AF44,2.3*AG44,2.3*AH44,2.3*AI44,2*AJ44,2*AK44,AL44,0.4*AM44,0.2*AN44)</f>
        <v>28</v>
      </c>
      <c r="AQ44" s="47">
        <f>'Site 57 - Data'!$A44</f>
        <v>0.57291666666666674</v>
      </c>
      <c r="AR44" s="88">
        <f>SUM('Site 57 - Data'!AR44,'Site 57 - Data'!BF44,'Site 57 - Data'!BT44)</f>
        <v>18</v>
      </c>
      <c r="AS44" s="89">
        <f>SUM('Site 57 - Data'!AS44,'Site 57 - Data'!BG44,'Site 57 - Data'!BU44)</f>
        <v>3</v>
      </c>
      <c r="AT44" s="89">
        <f>SUM('Site 57 - Data'!AT44,'Site 57 - Data'!BH44,'Site 57 - Data'!BV44)</f>
        <v>1</v>
      </c>
      <c r="AU44" s="89">
        <f>SUM('Site 57 - Data'!AU44,'Site 57 - Data'!BI44,'Site 57 - Data'!BW44)</f>
        <v>0</v>
      </c>
      <c r="AV44" s="89">
        <f>SUM('Site 57 - Data'!AV44,'Site 57 - Data'!BJ44,'Site 57 - Data'!BX44)</f>
        <v>1</v>
      </c>
      <c r="AW44" s="89">
        <f>SUM('Site 57 - Data'!AW44,'Site 57 - Data'!BK44,'Site 57 - Data'!BY44)</f>
        <v>0</v>
      </c>
      <c r="AX44" s="89">
        <f>SUM('Site 57 - Data'!AX44,'Site 57 - Data'!BL44,'Site 57 - Data'!BZ44)</f>
        <v>0</v>
      </c>
      <c r="AY44" s="89">
        <f>SUM('Site 57 - Data'!AY44,'Site 57 - Data'!BM44,'Site 57 - Data'!CA44)</f>
        <v>0</v>
      </c>
      <c r="AZ44" s="89">
        <f>SUM('Site 57 - Data'!AZ44,'Site 57 - Data'!BN44,'Site 57 - Data'!CB44)</f>
        <v>1</v>
      </c>
      <c r="BA44" s="89">
        <f>SUM('Site 57 - Data'!BA44,'Site 57 - Data'!BO44,'Site 57 - Data'!CC44)</f>
        <v>2</v>
      </c>
      <c r="BB44" s="90">
        <f>SUM('Site 57 - Data'!BB44,'Site 57 - Data'!BP44,'Site 57 - Data'!CD44)</f>
        <v>0</v>
      </c>
      <c r="BC44" s="51">
        <f>SUM(AR44:BB44)</f>
        <v>26</v>
      </c>
      <c r="BD44" s="51">
        <f>SUM(AR44,AS44,2.3*AT44,2.3*AU44,2.3*AV44,2.3*AW44,2*AX44,2*AY44,AZ44,0.4*BA44,0.2*BB44)</f>
        <v>27.400000000000002</v>
      </c>
      <c r="BE44" s="47">
        <f>'Site 57 - Data'!$A44</f>
        <v>0.57291666666666674</v>
      </c>
      <c r="BF44" s="88">
        <f>SUM('Site 57 - Data'!P44,'Site 57 - Data'!BT44,'Site 57 - Data'!DX44)</f>
        <v>0</v>
      </c>
      <c r="BG44" s="89">
        <f>SUM('Site 57 - Data'!Q44,'Site 57 - Data'!BU44,'Site 57 - Data'!DY44)</f>
        <v>0</v>
      </c>
      <c r="BH44" s="89">
        <f>SUM('Site 57 - Data'!R44,'Site 57 - Data'!BV44,'Site 57 - Data'!DZ44)</f>
        <v>0</v>
      </c>
      <c r="BI44" s="89">
        <f>SUM('Site 57 - Data'!S44,'Site 57 - Data'!BW44,'Site 57 - Data'!EA44)</f>
        <v>0</v>
      </c>
      <c r="BJ44" s="89">
        <f>SUM('Site 57 - Data'!T44,'Site 57 - Data'!BX44,'Site 57 - Data'!EB44)</f>
        <v>0</v>
      </c>
      <c r="BK44" s="89">
        <f>SUM('Site 57 - Data'!U44,'Site 57 - Data'!BY44,'Site 57 - Data'!EC44)</f>
        <v>0</v>
      </c>
      <c r="BL44" s="89">
        <f>SUM('Site 57 - Data'!V44,'Site 57 - Data'!BZ44,'Site 57 - Data'!ED44)</f>
        <v>0</v>
      </c>
      <c r="BM44" s="89">
        <f>SUM('Site 57 - Data'!W44,'Site 57 - Data'!CA44,'Site 57 - Data'!EE44)</f>
        <v>0</v>
      </c>
      <c r="BN44" s="89">
        <f>SUM('Site 57 - Data'!X44,'Site 57 - Data'!CB44,'Site 57 - Data'!EF44)</f>
        <v>0</v>
      </c>
      <c r="BO44" s="89">
        <f>SUM('Site 57 - Data'!Y44,'Site 57 - Data'!CC44,'Site 57 - Data'!EG44)</f>
        <v>0</v>
      </c>
      <c r="BP44" s="90">
        <f>SUM('Site 57 - Data'!Z44,'Site 57 - Data'!CD44,'Site 57 - Data'!EH44)</f>
        <v>0</v>
      </c>
      <c r="BQ44" s="51">
        <f>SUM(BF44:BP44)</f>
        <v>0</v>
      </c>
      <c r="BR44" s="51">
        <f>SUM(BF44,BG44,2.3*BH44,2.3*BI44,2.3*BJ44,2.3*BK44,2*BL44,2*BM44,BN44,0.4*BO44,0.2*BP44)</f>
        <v>0</v>
      </c>
      <c r="BS44" s="47">
        <f>'Site 57 - Data'!$A44</f>
        <v>0.57291666666666674</v>
      </c>
      <c r="BT44" s="88">
        <f>SUM('Site 57 - Data'!CH44,'Site 57 - Data'!CV44,'Site 57 - Data'!DJ44)</f>
        <v>63</v>
      </c>
      <c r="BU44" s="89">
        <f>SUM('Site 57 - Data'!CI44,'Site 57 - Data'!CW44,'Site 57 - Data'!DK44)</f>
        <v>11</v>
      </c>
      <c r="BV44" s="89">
        <f>SUM('Site 57 - Data'!CJ44,'Site 57 - Data'!CX44,'Site 57 - Data'!DL44)</f>
        <v>6</v>
      </c>
      <c r="BW44" s="89">
        <f>SUM('Site 57 - Data'!CK44,'Site 57 - Data'!CY44,'Site 57 - Data'!DM44)</f>
        <v>0</v>
      </c>
      <c r="BX44" s="89">
        <f>SUM('Site 57 - Data'!CL44,'Site 57 - Data'!CZ44,'Site 57 - Data'!DN44)</f>
        <v>1</v>
      </c>
      <c r="BY44" s="89">
        <f>SUM('Site 57 - Data'!CM44,'Site 57 - Data'!DA44,'Site 57 - Data'!DO44)</f>
        <v>0</v>
      </c>
      <c r="BZ44" s="89">
        <f>SUM('Site 57 - Data'!CN44,'Site 57 - Data'!DB44,'Site 57 - Data'!DP44)</f>
        <v>0</v>
      </c>
      <c r="CA44" s="89">
        <f>SUM('Site 57 - Data'!CO44,'Site 57 - Data'!DC44,'Site 57 - Data'!DQ44)</f>
        <v>0</v>
      </c>
      <c r="CB44" s="89">
        <f>SUM('Site 57 - Data'!CP44,'Site 57 - Data'!DD44,'Site 57 - Data'!DR44)</f>
        <v>1</v>
      </c>
      <c r="CC44" s="89">
        <f>SUM('Site 57 - Data'!CQ44,'Site 57 - Data'!DE44,'Site 57 - Data'!DS44)</f>
        <v>0</v>
      </c>
      <c r="CD44" s="90">
        <f>SUM('Site 57 - Data'!CR44,'Site 57 - Data'!DF44,'Site 57 - Data'!DT44)</f>
        <v>2</v>
      </c>
      <c r="CE44" s="51">
        <f>SUM(BT44:CD44)</f>
        <v>84</v>
      </c>
      <c r="CF44" s="51">
        <f>SUM(BT44,BU44,2.3*BV44,2.3*BW44,2.3*BX44,2.3*BY44,2*BZ44,2*CA44,CB44,0.4*CC44,0.2*CD44)</f>
        <v>91.5</v>
      </c>
      <c r="CG44" s="47">
        <f>'Site 57 - Data'!$A44</f>
        <v>0.57291666666666674</v>
      </c>
      <c r="CH44" s="88">
        <f>SUM('Site 57 - Data'!B44,'Site 57 - Data'!BF44,'Site 57 - Data'!DJ44)</f>
        <v>16</v>
      </c>
      <c r="CI44" s="89">
        <f>SUM('Site 57 - Data'!C44,'Site 57 - Data'!BG44,'Site 57 - Data'!DK44)</f>
        <v>3</v>
      </c>
      <c r="CJ44" s="89">
        <f>SUM('Site 57 - Data'!D44,'Site 57 - Data'!BH44,'Site 57 - Data'!DL44)</f>
        <v>1</v>
      </c>
      <c r="CK44" s="89">
        <f>SUM('Site 57 - Data'!E44,'Site 57 - Data'!BI44,'Site 57 - Data'!DM44)</f>
        <v>0</v>
      </c>
      <c r="CL44" s="89">
        <f>SUM('Site 57 - Data'!F44,'Site 57 - Data'!BJ44,'Site 57 - Data'!DN44)</f>
        <v>1</v>
      </c>
      <c r="CM44" s="89">
        <f>SUM('Site 57 - Data'!G44,'Site 57 - Data'!BK44,'Site 57 - Data'!DO44)</f>
        <v>0</v>
      </c>
      <c r="CN44" s="89">
        <f>SUM('Site 57 - Data'!H44,'Site 57 - Data'!BL44,'Site 57 - Data'!DP44)</f>
        <v>0</v>
      </c>
      <c r="CO44" s="89">
        <f>SUM('Site 57 - Data'!I44,'Site 57 - Data'!BM44,'Site 57 - Data'!DQ44)</f>
        <v>0</v>
      </c>
      <c r="CP44" s="89">
        <f>SUM('Site 57 - Data'!J44,'Site 57 - Data'!BN44,'Site 57 - Data'!DR44)</f>
        <v>1</v>
      </c>
      <c r="CQ44" s="89">
        <f>SUM('Site 57 - Data'!K44,'Site 57 - Data'!BO44,'Site 57 - Data'!DS44)</f>
        <v>2</v>
      </c>
      <c r="CR44" s="90">
        <f>SUM('Site 57 - Data'!L44,'Site 57 - Data'!BP44,'Site 57 - Data'!DT44)</f>
        <v>0</v>
      </c>
      <c r="CS44" s="51">
        <f>SUM(CH44:CR44)</f>
        <v>24</v>
      </c>
      <c r="CT44" s="51">
        <f>SUM(CH44,CI44,2.3*CJ44,2.3*CK44,2.3*CL44,2.3*CM44,2*CN44,2*CO44,CP44,0.4*CQ44,0.2*CR44)</f>
        <v>25.400000000000002</v>
      </c>
      <c r="CU44" s="47">
        <f>'Site 57 - Data'!$A44</f>
        <v>0.57291666666666674</v>
      </c>
      <c r="CV44" s="88">
        <f>SUM('Site 57 - Data'!DX44,'Site 57 - Data'!EL44,'Site 57 - Data'!EZ44)</f>
        <v>0</v>
      </c>
      <c r="CW44" s="89">
        <f>SUM('Site 57 - Data'!DY44,'Site 57 - Data'!EM44,'Site 57 - Data'!FA44)</f>
        <v>0</v>
      </c>
      <c r="CX44" s="89">
        <f>SUM('Site 57 - Data'!DZ44,'Site 57 - Data'!EN44,'Site 57 - Data'!FB44)</f>
        <v>0</v>
      </c>
      <c r="CY44" s="89">
        <f>SUM('Site 57 - Data'!EA44,'Site 57 - Data'!EO44,'Site 57 - Data'!FC44)</f>
        <v>0</v>
      </c>
      <c r="CZ44" s="89">
        <f>SUM('Site 57 - Data'!EB44,'Site 57 - Data'!EP44,'Site 57 - Data'!FD44)</f>
        <v>0</v>
      </c>
      <c r="DA44" s="89">
        <f>SUM('Site 57 - Data'!EC44,'Site 57 - Data'!EQ44,'Site 57 - Data'!FE44)</f>
        <v>0</v>
      </c>
      <c r="DB44" s="89">
        <f>SUM('Site 57 - Data'!ED44,'Site 57 - Data'!ER44,'Site 57 - Data'!FF44)</f>
        <v>0</v>
      </c>
      <c r="DC44" s="89">
        <f>SUM('Site 57 - Data'!EE44,'Site 57 - Data'!ES44,'Site 57 - Data'!FG44)</f>
        <v>0</v>
      </c>
      <c r="DD44" s="89">
        <f>SUM('Site 57 - Data'!EF44,'Site 57 - Data'!ET44,'Site 57 - Data'!FH44)</f>
        <v>0</v>
      </c>
      <c r="DE44" s="89">
        <f>SUM('Site 57 - Data'!EG44,'Site 57 - Data'!EU44,'Site 57 - Data'!FI44)</f>
        <v>0</v>
      </c>
      <c r="DF44" s="90">
        <f>SUM('Site 57 - Data'!EH44,'Site 57 - Data'!EV44,'Site 57 - Data'!FJ44)</f>
        <v>0</v>
      </c>
      <c r="DG44" s="51">
        <f>SUM(CV44:DF44)</f>
        <v>0</v>
      </c>
      <c r="DH44" s="51">
        <f>SUM(CV44,CW44,2.3*CX44,2.3*CY44,2.3*CZ44,2.3*DA44,2*DB44,2*DC44,DD44,0.4*DE44,0.2*DF44)</f>
        <v>0</v>
      </c>
      <c r="DI44" s="91">
        <f>SUM(M44,AO44,BQ44,CS44)</f>
        <v>110</v>
      </c>
      <c r="DJ44" s="91">
        <f>SUM(DI44:DI48)</f>
        <v>512</v>
      </c>
      <c r="DK44" s="47">
        <f>'Site 57 - Data'!$A44</f>
        <v>0.57291666666666674</v>
      </c>
    </row>
    <row r="45" spans="1:115" s="61" customFormat="1" ht="12" customHeight="1">
      <c r="A45" s="52" t="s">
        <v>20</v>
      </c>
      <c r="B45" s="57">
        <f t="shared" ref="B45:N45" si="64">SUM(B41:B44)</f>
        <v>222</v>
      </c>
      <c r="C45" s="58">
        <f t="shared" si="64"/>
        <v>34</v>
      </c>
      <c r="D45" s="58">
        <f t="shared" si="64"/>
        <v>4</v>
      </c>
      <c r="E45" s="58">
        <f t="shared" si="64"/>
        <v>0</v>
      </c>
      <c r="F45" s="58">
        <f t="shared" si="64"/>
        <v>0</v>
      </c>
      <c r="G45" s="58">
        <f t="shared" si="64"/>
        <v>0</v>
      </c>
      <c r="H45" s="58">
        <f t="shared" si="64"/>
        <v>0</v>
      </c>
      <c r="I45" s="58">
        <f t="shared" si="64"/>
        <v>0</v>
      </c>
      <c r="J45" s="58">
        <f t="shared" si="64"/>
        <v>7</v>
      </c>
      <c r="K45" s="58">
        <f t="shared" si="64"/>
        <v>4</v>
      </c>
      <c r="L45" s="59">
        <f t="shared" si="64"/>
        <v>6</v>
      </c>
      <c r="M45" s="60">
        <f t="shared" si="64"/>
        <v>277</v>
      </c>
      <c r="N45" s="60">
        <f t="shared" si="64"/>
        <v>275</v>
      </c>
      <c r="O45" s="52" t="s">
        <v>20</v>
      </c>
      <c r="P45" s="57">
        <f t="shared" ref="P45:AB45" si="65">SUM(P41:P44)</f>
        <v>0</v>
      </c>
      <c r="Q45" s="58">
        <f t="shared" si="65"/>
        <v>0</v>
      </c>
      <c r="R45" s="58">
        <f t="shared" si="65"/>
        <v>0</v>
      </c>
      <c r="S45" s="58">
        <f t="shared" si="65"/>
        <v>0</v>
      </c>
      <c r="T45" s="58">
        <f t="shared" si="65"/>
        <v>0</v>
      </c>
      <c r="U45" s="58">
        <f t="shared" si="65"/>
        <v>0</v>
      </c>
      <c r="V45" s="58">
        <f t="shared" si="65"/>
        <v>0</v>
      </c>
      <c r="W45" s="58">
        <f t="shared" si="65"/>
        <v>0</v>
      </c>
      <c r="X45" s="58">
        <f t="shared" si="65"/>
        <v>0</v>
      </c>
      <c r="Y45" s="58">
        <f t="shared" si="65"/>
        <v>0</v>
      </c>
      <c r="Z45" s="59">
        <f t="shared" si="65"/>
        <v>0</v>
      </c>
      <c r="AA45" s="60">
        <f t="shared" si="65"/>
        <v>0</v>
      </c>
      <c r="AB45" s="60">
        <f t="shared" si="65"/>
        <v>0</v>
      </c>
      <c r="AC45" s="52" t="s">
        <v>20</v>
      </c>
      <c r="AD45" s="57">
        <f t="shared" ref="AD45:AP45" si="66">SUM(AD41:AD44)</f>
        <v>43</v>
      </c>
      <c r="AE45" s="58">
        <f t="shared" si="66"/>
        <v>7</v>
      </c>
      <c r="AF45" s="58">
        <f t="shared" si="66"/>
        <v>8</v>
      </c>
      <c r="AG45" s="58">
        <f t="shared" si="66"/>
        <v>0</v>
      </c>
      <c r="AH45" s="58">
        <f t="shared" si="66"/>
        <v>2</v>
      </c>
      <c r="AI45" s="58">
        <f t="shared" si="66"/>
        <v>1</v>
      </c>
      <c r="AJ45" s="58">
        <f t="shared" si="66"/>
        <v>0</v>
      </c>
      <c r="AK45" s="58">
        <f t="shared" si="66"/>
        <v>0</v>
      </c>
      <c r="AL45" s="58">
        <f t="shared" si="66"/>
        <v>2</v>
      </c>
      <c r="AM45" s="58">
        <f t="shared" si="66"/>
        <v>1</v>
      </c>
      <c r="AN45" s="59">
        <f t="shared" si="66"/>
        <v>5</v>
      </c>
      <c r="AO45" s="60">
        <f t="shared" si="66"/>
        <v>69</v>
      </c>
      <c r="AP45" s="60">
        <f t="shared" si="66"/>
        <v>78.7</v>
      </c>
      <c r="AQ45" s="52" t="s">
        <v>20</v>
      </c>
      <c r="AR45" s="57">
        <f t="shared" ref="AR45:BD45" si="67">SUM(AR41:AR44)</f>
        <v>99</v>
      </c>
      <c r="AS45" s="58">
        <f t="shared" si="67"/>
        <v>10</v>
      </c>
      <c r="AT45" s="58">
        <f t="shared" si="67"/>
        <v>5</v>
      </c>
      <c r="AU45" s="58">
        <f t="shared" si="67"/>
        <v>1</v>
      </c>
      <c r="AV45" s="58">
        <f t="shared" si="67"/>
        <v>3</v>
      </c>
      <c r="AW45" s="58">
        <f t="shared" si="67"/>
        <v>1</v>
      </c>
      <c r="AX45" s="58">
        <f t="shared" si="67"/>
        <v>0</v>
      </c>
      <c r="AY45" s="58">
        <f t="shared" si="67"/>
        <v>2</v>
      </c>
      <c r="AZ45" s="58">
        <f t="shared" si="67"/>
        <v>5</v>
      </c>
      <c r="BA45" s="58">
        <f t="shared" si="67"/>
        <v>2</v>
      </c>
      <c r="BB45" s="59">
        <f t="shared" si="67"/>
        <v>6</v>
      </c>
      <c r="BC45" s="60">
        <f t="shared" si="67"/>
        <v>134</v>
      </c>
      <c r="BD45" s="60">
        <f t="shared" si="67"/>
        <v>143</v>
      </c>
      <c r="BE45" s="52" t="s">
        <v>20</v>
      </c>
      <c r="BF45" s="57">
        <f t="shared" ref="BF45:BR45" si="68">SUM(BF41:BF44)</f>
        <v>0</v>
      </c>
      <c r="BG45" s="58">
        <f t="shared" si="68"/>
        <v>0</v>
      </c>
      <c r="BH45" s="58">
        <f t="shared" si="68"/>
        <v>0</v>
      </c>
      <c r="BI45" s="58">
        <f t="shared" si="68"/>
        <v>0</v>
      </c>
      <c r="BJ45" s="58">
        <f t="shared" si="68"/>
        <v>0</v>
      </c>
      <c r="BK45" s="58">
        <f t="shared" si="68"/>
        <v>0</v>
      </c>
      <c r="BL45" s="58">
        <f t="shared" si="68"/>
        <v>0</v>
      </c>
      <c r="BM45" s="58">
        <f t="shared" si="68"/>
        <v>0</v>
      </c>
      <c r="BN45" s="58">
        <f t="shared" si="68"/>
        <v>0</v>
      </c>
      <c r="BO45" s="58">
        <f t="shared" si="68"/>
        <v>0</v>
      </c>
      <c r="BP45" s="59">
        <f t="shared" si="68"/>
        <v>0</v>
      </c>
      <c r="BQ45" s="60">
        <f t="shared" si="68"/>
        <v>0</v>
      </c>
      <c r="BR45" s="60">
        <f t="shared" si="68"/>
        <v>0</v>
      </c>
      <c r="BS45" s="52" t="s">
        <v>20</v>
      </c>
      <c r="BT45" s="57">
        <f t="shared" ref="BT45:CF45" si="69">SUM(BT41:BT44)</f>
        <v>261</v>
      </c>
      <c r="BU45" s="58">
        <f t="shared" si="69"/>
        <v>41</v>
      </c>
      <c r="BV45" s="58">
        <f t="shared" si="69"/>
        <v>12</v>
      </c>
      <c r="BW45" s="58">
        <f t="shared" si="69"/>
        <v>0</v>
      </c>
      <c r="BX45" s="58">
        <f t="shared" si="69"/>
        <v>2</v>
      </c>
      <c r="BY45" s="58">
        <f t="shared" si="69"/>
        <v>1</v>
      </c>
      <c r="BZ45" s="58">
        <f t="shared" si="69"/>
        <v>0</v>
      </c>
      <c r="CA45" s="58">
        <f t="shared" si="69"/>
        <v>0</v>
      </c>
      <c r="CB45" s="58">
        <f t="shared" si="69"/>
        <v>9</v>
      </c>
      <c r="CC45" s="58">
        <f t="shared" si="69"/>
        <v>5</v>
      </c>
      <c r="CD45" s="59">
        <f t="shared" si="69"/>
        <v>10</v>
      </c>
      <c r="CE45" s="60">
        <f t="shared" si="69"/>
        <v>341</v>
      </c>
      <c r="CF45" s="60">
        <f t="shared" si="69"/>
        <v>349.5</v>
      </c>
      <c r="CG45" s="52" t="s">
        <v>20</v>
      </c>
      <c r="CH45" s="57">
        <f t="shared" ref="CH45:CT45" si="70">SUM(CH41:CH44)</f>
        <v>95</v>
      </c>
      <c r="CI45" s="58">
        <f t="shared" si="70"/>
        <v>10</v>
      </c>
      <c r="CJ45" s="58">
        <f t="shared" si="70"/>
        <v>5</v>
      </c>
      <c r="CK45" s="58">
        <f t="shared" si="70"/>
        <v>1</v>
      </c>
      <c r="CL45" s="58">
        <f t="shared" si="70"/>
        <v>3</v>
      </c>
      <c r="CM45" s="58">
        <f t="shared" si="70"/>
        <v>1</v>
      </c>
      <c r="CN45" s="58">
        <f t="shared" si="70"/>
        <v>0</v>
      </c>
      <c r="CO45" s="58">
        <f t="shared" si="70"/>
        <v>2</v>
      </c>
      <c r="CP45" s="58">
        <f t="shared" si="70"/>
        <v>5</v>
      </c>
      <c r="CQ45" s="58">
        <f t="shared" si="70"/>
        <v>2</v>
      </c>
      <c r="CR45" s="59">
        <f t="shared" si="70"/>
        <v>5</v>
      </c>
      <c r="CS45" s="60">
        <f t="shared" si="70"/>
        <v>129</v>
      </c>
      <c r="CT45" s="60">
        <f t="shared" si="70"/>
        <v>138.80000000000001</v>
      </c>
      <c r="CU45" s="52" t="s">
        <v>20</v>
      </c>
      <c r="CV45" s="57">
        <f t="shared" ref="CV45:DH45" si="71">SUM(CV41:CV44)</f>
        <v>0</v>
      </c>
      <c r="CW45" s="58">
        <f t="shared" si="71"/>
        <v>0</v>
      </c>
      <c r="CX45" s="58">
        <f t="shared" si="71"/>
        <v>0</v>
      </c>
      <c r="CY45" s="58">
        <f t="shared" si="71"/>
        <v>0</v>
      </c>
      <c r="CZ45" s="58">
        <f t="shared" si="71"/>
        <v>0</v>
      </c>
      <c r="DA45" s="58">
        <f t="shared" si="71"/>
        <v>0</v>
      </c>
      <c r="DB45" s="58">
        <f t="shared" si="71"/>
        <v>0</v>
      </c>
      <c r="DC45" s="58">
        <f t="shared" si="71"/>
        <v>0</v>
      </c>
      <c r="DD45" s="58">
        <f t="shared" si="71"/>
        <v>0</v>
      </c>
      <c r="DE45" s="58">
        <f t="shared" si="71"/>
        <v>0</v>
      </c>
      <c r="DF45" s="59">
        <f t="shared" si="71"/>
        <v>0</v>
      </c>
      <c r="DG45" s="60">
        <f t="shared" si="71"/>
        <v>0</v>
      </c>
      <c r="DH45" s="60">
        <f t="shared" si="71"/>
        <v>0</v>
      </c>
      <c r="DI45" s="92"/>
      <c r="DJ45" s="92"/>
      <c r="DK45" s="52"/>
    </row>
    <row r="46" spans="1:115" ht="13.5" customHeight="1">
      <c r="A46" s="27">
        <f>'Site 57 - Data'!$A46</f>
        <v>0.58333333333333337</v>
      </c>
      <c r="B46" s="80">
        <f>SUM('Site 57 - Data'!AR46,'Site 57 - Data'!CV46,'Site 57 - Data'!EZ46)</f>
        <v>62</v>
      </c>
      <c r="C46" s="81">
        <f>SUM('Site 57 - Data'!AS46,'Site 57 - Data'!CW46,'Site 57 - Data'!FA46)</f>
        <v>15</v>
      </c>
      <c r="D46" s="81">
        <f>SUM('Site 57 - Data'!AT46,'Site 57 - Data'!CX46,'Site 57 - Data'!FB46)</f>
        <v>1</v>
      </c>
      <c r="E46" s="81">
        <f>SUM('Site 57 - Data'!AU46,'Site 57 - Data'!CY46,'Site 57 - Data'!FC46)</f>
        <v>0</v>
      </c>
      <c r="F46" s="81">
        <f>SUM('Site 57 - Data'!AV46,'Site 57 - Data'!CZ46,'Site 57 - Data'!FD46)</f>
        <v>0</v>
      </c>
      <c r="G46" s="81">
        <f>SUM('Site 57 - Data'!AW46,'Site 57 - Data'!DA46,'Site 57 - Data'!FE46)</f>
        <v>0</v>
      </c>
      <c r="H46" s="81">
        <f>SUM('Site 57 - Data'!AX46,'Site 57 - Data'!DB46,'Site 57 - Data'!FF46)</f>
        <v>0</v>
      </c>
      <c r="I46" s="81">
        <f>SUM('Site 57 - Data'!AY46,'Site 57 - Data'!DC46,'Site 57 - Data'!FG46)</f>
        <v>0</v>
      </c>
      <c r="J46" s="81">
        <f>SUM('Site 57 - Data'!AZ46,'Site 57 - Data'!DD46,'Site 57 - Data'!FH46)</f>
        <v>4</v>
      </c>
      <c r="K46" s="81">
        <f>SUM('Site 57 - Data'!BA46,'Site 57 - Data'!DE46,'Site 57 - Data'!FI46)</f>
        <v>0</v>
      </c>
      <c r="L46" s="82">
        <f>SUM('Site 57 - Data'!BB46,'Site 57 - Data'!DF46,'Site 57 - Data'!FJ46)</f>
        <v>4</v>
      </c>
      <c r="M46" s="31">
        <f>SUM(B46:L46)</f>
        <v>86</v>
      </c>
      <c r="N46" s="31">
        <f>SUM(B46,C46,2.3*D46,2.3*E46,2.3*F46,2.3*G46,2*H46,2*I46,J46,0.4*K46,0.2*L46)</f>
        <v>84.1</v>
      </c>
      <c r="O46" s="27">
        <f>'Site 57 - Data'!$A46</f>
        <v>0.58333333333333337</v>
      </c>
      <c r="P46" s="80">
        <f>SUM('Site 57 - Data'!B46,'Site 57 - Data'!P46,'Site 57 - Data'!AD46)</f>
        <v>0</v>
      </c>
      <c r="Q46" s="81">
        <f>SUM('Site 57 - Data'!C46,'Site 57 - Data'!Q46,'Site 57 - Data'!AE46)</f>
        <v>0</v>
      </c>
      <c r="R46" s="81">
        <f>SUM('Site 57 - Data'!D46,'Site 57 - Data'!R46,'Site 57 - Data'!AF46)</f>
        <v>0</v>
      </c>
      <c r="S46" s="81">
        <f>SUM('Site 57 - Data'!E46,'Site 57 - Data'!S46,'Site 57 - Data'!AG46)</f>
        <v>0</v>
      </c>
      <c r="T46" s="81">
        <f>SUM('Site 57 - Data'!F46,'Site 57 - Data'!T46,'Site 57 - Data'!AH46)</f>
        <v>0</v>
      </c>
      <c r="U46" s="81">
        <f>SUM('Site 57 - Data'!G46,'Site 57 - Data'!U46,'Site 57 - Data'!AI46)</f>
        <v>0</v>
      </c>
      <c r="V46" s="81">
        <f>SUM('Site 57 - Data'!H46,'Site 57 - Data'!V46,'Site 57 - Data'!AJ46)</f>
        <v>0</v>
      </c>
      <c r="W46" s="81">
        <f>SUM('Site 57 - Data'!I46,'Site 57 - Data'!W46,'Site 57 - Data'!AK46)</f>
        <v>0</v>
      </c>
      <c r="X46" s="81">
        <f>SUM('Site 57 - Data'!J46,'Site 57 - Data'!X46,'Site 57 - Data'!AL46)</f>
        <v>0</v>
      </c>
      <c r="Y46" s="81">
        <f>SUM('Site 57 - Data'!K46,'Site 57 - Data'!Y46,'Site 57 - Data'!AM46)</f>
        <v>0</v>
      </c>
      <c r="Z46" s="82">
        <f>SUM('Site 57 - Data'!L46,'Site 57 - Data'!Z46,'Site 57 - Data'!AN46)</f>
        <v>0</v>
      </c>
      <c r="AA46" s="31">
        <f>SUM(P46:Z46)</f>
        <v>0</v>
      </c>
      <c r="AB46" s="31">
        <f>SUM(P46,Q46,2.3*R46,2.3*S46,2.3*T46,2.3*U46,2*V46,2*W46,X46,0.4*Y46,0.2*Z46)</f>
        <v>0</v>
      </c>
      <c r="AC46" s="27">
        <f>'Site 57 - Data'!$A46</f>
        <v>0.58333333333333337</v>
      </c>
      <c r="AD46" s="80">
        <f>SUM('Site 57 - Data'!AD46,'Site 57 - Data'!CH46,'Site 57 - Data'!EL46)</f>
        <v>5</v>
      </c>
      <c r="AE46" s="81">
        <f>SUM('Site 57 - Data'!AE46,'Site 57 - Data'!CI46,'Site 57 - Data'!EM46)</f>
        <v>3</v>
      </c>
      <c r="AF46" s="81">
        <f>SUM('Site 57 - Data'!AF46,'Site 57 - Data'!CJ46,'Site 57 - Data'!EN46)</f>
        <v>2</v>
      </c>
      <c r="AG46" s="81">
        <f>SUM('Site 57 - Data'!AG46,'Site 57 - Data'!CK46,'Site 57 - Data'!EO46)</f>
        <v>0</v>
      </c>
      <c r="AH46" s="81">
        <f>SUM('Site 57 - Data'!AH46,'Site 57 - Data'!CL46,'Site 57 - Data'!EP46)</f>
        <v>0</v>
      </c>
      <c r="AI46" s="81">
        <f>SUM('Site 57 - Data'!AI46,'Site 57 - Data'!CM46,'Site 57 - Data'!EQ46)</f>
        <v>0</v>
      </c>
      <c r="AJ46" s="81">
        <f>SUM('Site 57 - Data'!AJ46,'Site 57 - Data'!CN46,'Site 57 - Data'!ER46)</f>
        <v>0</v>
      </c>
      <c r="AK46" s="81">
        <f>SUM('Site 57 - Data'!AK46,'Site 57 - Data'!CO46,'Site 57 - Data'!ES46)</f>
        <v>1</v>
      </c>
      <c r="AL46" s="81">
        <f>SUM('Site 57 - Data'!AL46,'Site 57 - Data'!CP46,'Site 57 - Data'!ET46)</f>
        <v>2</v>
      </c>
      <c r="AM46" s="81">
        <f>SUM('Site 57 - Data'!AM46,'Site 57 - Data'!CQ46,'Site 57 - Data'!EU46)</f>
        <v>0</v>
      </c>
      <c r="AN46" s="82">
        <f>SUM('Site 57 - Data'!AN46,'Site 57 - Data'!CR46,'Site 57 - Data'!EV46)</f>
        <v>0</v>
      </c>
      <c r="AO46" s="31">
        <f>SUM(AD46:AN46)</f>
        <v>13</v>
      </c>
      <c r="AP46" s="31">
        <f>SUM(AD46,AE46,2.3*AF46,2.3*AG46,2.3*AH46,2.3*AI46,2*AJ46,2*AK46,AL46,0.4*AM46,0.2*AN46)</f>
        <v>16.600000000000001</v>
      </c>
      <c r="AQ46" s="27">
        <f>'Site 57 - Data'!$A46</f>
        <v>0.58333333333333337</v>
      </c>
      <c r="AR46" s="80">
        <f>SUM('Site 57 - Data'!AR46,'Site 57 - Data'!BF46,'Site 57 - Data'!BT46)</f>
        <v>34</v>
      </c>
      <c r="AS46" s="81">
        <f>SUM('Site 57 - Data'!AS46,'Site 57 - Data'!BG46,'Site 57 - Data'!BU46)</f>
        <v>1</v>
      </c>
      <c r="AT46" s="81">
        <f>SUM('Site 57 - Data'!AT46,'Site 57 - Data'!BH46,'Site 57 - Data'!BV46)</f>
        <v>0</v>
      </c>
      <c r="AU46" s="81">
        <f>SUM('Site 57 - Data'!AU46,'Site 57 - Data'!BI46,'Site 57 - Data'!BW46)</f>
        <v>0</v>
      </c>
      <c r="AV46" s="81">
        <f>SUM('Site 57 - Data'!AV46,'Site 57 - Data'!BJ46,'Site 57 - Data'!BX46)</f>
        <v>0</v>
      </c>
      <c r="AW46" s="81">
        <f>SUM('Site 57 - Data'!AW46,'Site 57 - Data'!BK46,'Site 57 - Data'!BY46)</f>
        <v>0</v>
      </c>
      <c r="AX46" s="81">
        <f>SUM('Site 57 - Data'!AX46,'Site 57 - Data'!BL46,'Site 57 - Data'!BZ46)</f>
        <v>0</v>
      </c>
      <c r="AY46" s="81">
        <f>SUM('Site 57 - Data'!AY46,'Site 57 - Data'!BM46,'Site 57 - Data'!CA46)</f>
        <v>1</v>
      </c>
      <c r="AZ46" s="81">
        <f>SUM('Site 57 - Data'!AZ46,'Site 57 - Data'!BN46,'Site 57 - Data'!CB46)</f>
        <v>2</v>
      </c>
      <c r="BA46" s="81">
        <f>SUM('Site 57 - Data'!BA46,'Site 57 - Data'!BO46,'Site 57 - Data'!CC46)</f>
        <v>0</v>
      </c>
      <c r="BB46" s="82">
        <f>SUM('Site 57 - Data'!BB46,'Site 57 - Data'!BP46,'Site 57 - Data'!CD46)</f>
        <v>1</v>
      </c>
      <c r="BC46" s="31">
        <f>SUM(AR46:BB46)</f>
        <v>39</v>
      </c>
      <c r="BD46" s="31">
        <f>SUM(AR46,AS46,2.3*AT46,2.3*AU46,2.3*AV46,2.3*AW46,2*AX46,2*AY46,AZ46,0.4*BA46,0.2*BB46)</f>
        <v>39.200000000000003</v>
      </c>
      <c r="BE46" s="27">
        <f>'Site 57 - Data'!$A46</f>
        <v>0.58333333333333337</v>
      </c>
      <c r="BF46" s="80">
        <f>SUM('Site 57 - Data'!P46,'Site 57 - Data'!BT46,'Site 57 - Data'!DX46)</f>
        <v>0</v>
      </c>
      <c r="BG46" s="81">
        <f>SUM('Site 57 - Data'!Q46,'Site 57 - Data'!BU46,'Site 57 - Data'!DY46)</f>
        <v>0</v>
      </c>
      <c r="BH46" s="81">
        <f>SUM('Site 57 - Data'!R46,'Site 57 - Data'!BV46,'Site 57 - Data'!DZ46)</f>
        <v>0</v>
      </c>
      <c r="BI46" s="81">
        <f>SUM('Site 57 - Data'!S46,'Site 57 - Data'!BW46,'Site 57 - Data'!EA46)</f>
        <v>0</v>
      </c>
      <c r="BJ46" s="81">
        <f>SUM('Site 57 - Data'!T46,'Site 57 - Data'!BX46,'Site 57 - Data'!EB46)</f>
        <v>0</v>
      </c>
      <c r="BK46" s="81">
        <f>SUM('Site 57 - Data'!U46,'Site 57 - Data'!BY46,'Site 57 - Data'!EC46)</f>
        <v>0</v>
      </c>
      <c r="BL46" s="81">
        <f>SUM('Site 57 - Data'!V46,'Site 57 - Data'!BZ46,'Site 57 - Data'!ED46)</f>
        <v>0</v>
      </c>
      <c r="BM46" s="81">
        <f>SUM('Site 57 - Data'!W46,'Site 57 - Data'!CA46,'Site 57 - Data'!EE46)</f>
        <v>0</v>
      </c>
      <c r="BN46" s="81">
        <f>SUM('Site 57 - Data'!X46,'Site 57 - Data'!CB46,'Site 57 - Data'!EF46)</f>
        <v>0</v>
      </c>
      <c r="BO46" s="81">
        <f>SUM('Site 57 - Data'!Y46,'Site 57 - Data'!CC46,'Site 57 - Data'!EG46)</f>
        <v>0</v>
      </c>
      <c r="BP46" s="82">
        <f>SUM('Site 57 - Data'!Z46,'Site 57 - Data'!CD46,'Site 57 - Data'!EH46)</f>
        <v>0</v>
      </c>
      <c r="BQ46" s="31">
        <f>SUM(BF46:BP46)</f>
        <v>0</v>
      </c>
      <c r="BR46" s="31">
        <f>SUM(BF46,BG46,2.3*BH46,2.3*BI46,2.3*BJ46,2.3*BK46,2*BL46,2*BM46,BN46,0.4*BO46,0.2*BP46)</f>
        <v>0</v>
      </c>
      <c r="BS46" s="27">
        <f>'Site 57 - Data'!$A46</f>
        <v>0.58333333333333337</v>
      </c>
      <c r="BT46" s="80">
        <f>SUM('Site 57 - Data'!CH46,'Site 57 - Data'!CV46,'Site 57 - Data'!DJ46)</f>
        <v>66</v>
      </c>
      <c r="BU46" s="81">
        <f>SUM('Site 57 - Data'!CI46,'Site 57 - Data'!CW46,'Site 57 - Data'!DK46)</f>
        <v>18</v>
      </c>
      <c r="BV46" s="81">
        <f>SUM('Site 57 - Data'!CJ46,'Site 57 - Data'!CX46,'Site 57 - Data'!DL46)</f>
        <v>3</v>
      </c>
      <c r="BW46" s="81">
        <f>SUM('Site 57 - Data'!CK46,'Site 57 - Data'!CY46,'Site 57 - Data'!DM46)</f>
        <v>0</v>
      </c>
      <c r="BX46" s="81">
        <f>SUM('Site 57 - Data'!CL46,'Site 57 - Data'!CZ46,'Site 57 - Data'!DN46)</f>
        <v>0</v>
      </c>
      <c r="BY46" s="81">
        <f>SUM('Site 57 - Data'!CM46,'Site 57 - Data'!DA46,'Site 57 - Data'!DO46)</f>
        <v>0</v>
      </c>
      <c r="BZ46" s="81">
        <f>SUM('Site 57 - Data'!CN46,'Site 57 - Data'!DB46,'Site 57 - Data'!DP46)</f>
        <v>0</v>
      </c>
      <c r="CA46" s="81">
        <f>SUM('Site 57 - Data'!CO46,'Site 57 - Data'!DC46,'Site 57 - Data'!DQ46)</f>
        <v>1</v>
      </c>
      <c r="CB46" s="81">
        <f>SUM('Site 57 - Data'!CP46,'Site 57 - Data'!DD46,'Site 57 - Data'!DR46)</f>
        <v>6</v>
      </c>
      <c r="CC46" s="81">
        <f>SUM('Site 57 - Data'!CQ46,'Site 57 - Data'!DE46,'Site 57 - Data'!DS46)</f>
        <v>0</v>
      </c>
      <c r="CD46" s="82">
        <f>SUM('Site 57 - Data'!CR46,'Site 57 - Data'!DF46,'Site 57 - Data'!DT46)</f>
        <v>4</v>
      </c>
      <c r="CE46" s="31">
        <f>SUM(BT46:CD46)</f>
        <v>98</v>
      </c>
      <c r="CF46" s="31">
        <f>SUM(BT46,BU46,2.3*BV46,2.3*BW46,2.3*BX46,2.3*BY46,2*BZ46,2*CA46,CB46,0.4*CC46,0.2*CD46)</f>
        <v>99.7</v>
      </c>
      <c r="CG46" s="27">
        <f>'Site 57 - Data'!$A46</f>
        <v>0.58333333333333337</v>
      </c>
      <c r="CH46" s="80">
        <f>SUM('Site 57 - Data'!B46,'Site 57 - Data'!BF46,'Site 57 - Data'!DJ46)</f>
        <v>33</v>
      </c>
      <c r="CI46" s="81">
        <f>SUM('Site 57 - Data'!C46,'Site 57 - Data'!BG46,'Site 57 - Data'!DK46)</f>
        <v>1</v>
      </c>
      <c r="CJ46" s="81">
        <f>SUM('Site 57 - Data'!D46,'Site 57 - Data'!BH46,'Site 57 - Data'!DL46)</f>
        <v>0</v>
      </c>
      <c r="CK46" s="81">
        <f>SUM('Site 57 - Data'!E46,'Site 57 - Data'!BI46,'Site 57 - Data'!DM46)</f>
        <v>0</v>
      </c>
      <c r="CL46" s="81">
        <f>SUM('Site 57 - Data'!F46,'Site 57 - Data'!BJ46,'Site 57 - Data'!DN46)</f>
        <v>0</v>
      </c>
      <c r="CM46" s="81">
        <f>SUM('Site 57 - Data'!G46,'Site 57 - Data'!BK46,'Site 57 - Data'!DO46)</f>
        <v>0</v>
      </c>
      <c r="CN46" s="81">
        <f>SUM('Site 57 - Data'!H46,'Site 57 - Data'!BL46,'Site 57 - Data'!DP46)</f>
        <v>0</v>
      </c>
      <c r="CO46" s="81">
        <f>SUM('Site 57 - Data'!I46,'Site 57 - Data'!BM46,'Site 57 - Data'!DQ46)</f>
        <v>1</v>
      </c>
      <c r="CP46" s="81">
        <f>SUM('Site 57 - Data'!J46,'Site 57 - Data'!BN46,'Site 57 - Data'!DR46)</f>
        <v>2</v>
      </c>
      <c r="CQ46" s="81">
        <f>SUM('Site 57 - Data'!K46,'Site 57 - Data'!BO46,'Site 57 - Data'!DS46)</f>
        <v>0</v>
      </c>
      <c r="CR46" s="82">
        <f>SUM('Site 57 - Data'!L46,'Site 57 - Data'!BP46,'Site 57 - Data'!DT46)</f>
        <v>1</v>
      </c>
      <c r="CS46" s="31">
        <f>SUM(CH46:CR46)</f>
        <v>38</v>
      </c>
      <c r="CT46" s="31">
        <f>SUM(CH46,CI46,2.3*CJ46,2.3*CK46,2.3*CL46,2.3*CM46,2*CN46,2*CO46,CP46,0.4*CQ46,0.2*CR46)</f>
        <v>38.200000000000003</v>
      </c>
      <c r="CU46" s="27">
        <f>'Site 57 - Data'!$A46</f>
        <v>0.58333333333333337</v>
      </c>
      <c r="CV46" s="80">
        <f>SUM('Site 57 - Data'!DX46,'Site 57 - Data'!EL46,'Site 57 - Data'!EZ46)</f>
        <v>0</v>
      </c>
      <c r="CW46" s="81">
        <f>SUM('Site 57 - Data'!DY46,'Site 57 - Data'!EM46,'Site 57 - Data'!FA46)</f>
        <v>0</v>
      </c>
      <c r="CX46" s="81">
        <f>SUM('Site 57 - Data'!DZ46,'Site 57 - Data'!EN46,'Site 57 - Data'!FB46)</f>
        <v>0</v>
      </c>
      <c r="CY46" s="81">
        <f>SUM('Site 57 - Data'!EA46,'Site 57 - Data'!EO46,'Site 57 - Data'!FC46)</f>
        <v>0</v>
      </c>
      <c r="CZ46" s="81">
        <f>SUM('Site 57 - Data'!EB46,'Site 57 - Data'!EP46,'Site 57 - Data'!FD46)</f>
        <v>0</v>
      </c>
      <c r="DA46" s="81">
        <f>SUM('Site 57 - Data'!EC46,'Site 57 - Data'!EQ46,'Site 57 - Data'!FE46)</f>
        <v>0</v>
      </c>
      <c r="DB46" s="81">
        <f>SUM('Site 57 - Data'!ED46,'Site 57 - Data'!ER46,'Site 57 - Data'!FF46)</f>
        <v>0</v>
      </c>
      <c r="DC46" s="81">
        <f>SUM('Site 57 - Data'!EE46,'Site 57 - Data'!ES46,'Site 57 - Data'!FG46)</f>
        <v>0</v>
      </c>
      <c r="DD46" s="81">
        <f>SUM('Site 57 - Data'!EF46,'Site 57 - Data'!ET46,'Site 57 - Data'!FH46)</f>
        <v>0</v>
      </c>
      <c r="DE46" s="81">
        <f>SUM('Site 57 - Data'!EG46,'Site 57 - Data'!EU46,'Site 57 - Data'!FI46)</f>
        <v>0</v>
      </c>
      <c r="DF46" s="82">
        <f>SUM('Site 57 - Data'!EH46,'Site 57 - Data'!EV46,'Site 57 - Data'!FJ46)</f>
        <v>0</v>
      </c>
      <c r="DG46" s="31">
        <f>SUM(CV46:DF46)</f>
        <v>0</v>
      </c>
      <c r="DH46" s="31">
        <f>SUM(CV46,CW46,2.3*CX46,2.3*CY46,2.3*CZ46,2.3*DA46,2*DB46,2*DC46,DD46,0.4*DE46,0.2*DF46)</f>
        <v>0</v>
      </c>
      <c r="DI46" s="83">
        <f>SUM(M46,AO46,BQ46,CS46)</f>
        <v>137</v>
      </c>
      <c r="DJ46" s="83">
        <f>SUM(DI46:DI49)</f>
        <v>512</v>
      </c>
      <c r="DK46" s="27">
        <f>'Site 57 - Data'!$A46</f>
        <v>0.58333333333333337</v>
      </c>
    </row>
    <row r="47" spans="1:115" ht="13.5" customHeight="1">
      <c r="A47" s="27">
        <f>'Site 57 - Data'!$A47</f>
        <v>0.59375</v>
      </c>
      <c r="B47" s="85">
        <f>SUM('Site 57 - Data'!AR47,'Site 57 - Data'!CV47,'Site 57 - Data'!EZ47)</f>
        <v>64</v>
      </c>
      <c r="C47" s="86">
        <f>SUM('Site 57 - Data'!AS47,'Site 57 - Data'!CW47,'Site 57 - Data'!FA47)</f>
        <v>9</v>
      </c>
      <c r="D47" s="86">
        <f>SUM('Site 57 - Data'!AT47,'Site 57 - Data'!CX47,'Site 57 - Data'!FB47)</f>
        <v>0</v>
      </c>
      <c r="E47" s="86">
        <f>SUM('Site 57 - Data'!AU47,'Site 57 - Data'!CY47,'Site 57 - Data'!FC47)</f>
        <v>0</v>
      </c>
      <c r="F47" s="86">
        <f>SUM('Site 57 - Data'!AV47,'Site 57 - Data'!CZ47,'Site 57 - Data'!FD47)</f>
        <v>0</v>
      </c>
      <c r="G47" s="86">
        <f>SUM('Site 57 - Data'!AW47,'Site 57 - Data'!DA47,'Site 57 - Data'!FE47)</f>
        <v>0</v>
      </c>
      <c r="H47" s="86">
        <f>SUM('Site 57 - Data'!AX47,'Site 57 - Data'!DB47,'Site 57 - Data'!FF47)</f>
        <v>0</v>
      </c>
      <c r="I47" s="86">
        <f>SUM('Site 57 - Data'!AY47,'Site 57 - Data'!DC47,'Site 57 - Data'!FG47)</f>
        <v>0</v>
      </c>
      <c r="J47" s="86">
        <f>SUM('Site 57 - Data'!AZ47,'Site 57 - Data'!DD47,'Site 57 - Data'!FH47)</f>
        <v>3</v>
      </c>
      <c r="K47" s="86">
        <f>SUM('Site 57 - Data'!BA47,'Site 57 - Data'!DE47,'Site 57 - Data'!FI47)</f>
        <v>1</v>
      </c>
      <c r="L47" s="87">
        <f>SUM('Site 57 - Data'!BB47,'Site 57 - Data'!DF47,'Site 57 - Data'!FJ47)</f>
        <v>2</v>
      </c>
      <c r="M47" s="41">
        <f>SUM(B47:L47)</f>
        <v>79</v>
      </c>
      <c r="N47" s="41">
        <f>SUM(B47,C47,2.3*D47,2.3*E47,2.3*F47,2.3*G47,2*H47,2*I47,J47,0.4*K47,0.2*L47)</f>
        <v>76.800000000000011</v>
      </c>
      <c r="O47" s="27">
        <f>'Site 57 - Data'!$A47</f>
        <v>0.59375</v>
      </c>
      <c r="P47" s="85">
        <f>SUM('Site 57 - Data'!B47,'Site 57 - Data'!P47,'Site 57 - Data'!AD47)</f>
        <v>0</v>
      </c>
      <c r="Q47" s="86">
        <f>SUM('Site 57 - Data'!C47,'Site 57 - Data'!Q47,'Site 57 - Data'!AE47)</f>
        <v>0</v>
      </c>
      <c r="R47" s="86">
        <f>SUM('Site 57 - Data'!D47,'Site 57 - Data'!R47,'Site 57 - Data'!AF47)</f>
        <v>0</v>
      </c>
      <c r="S47" s="86">
        <f>SUM('Site 57 - Data'!E47,'Site 57 - Data'!S47,'Site 57 - Data'!AG47)</f>
        <v>0</v>
      </c>
      <c r="T47" s="86">
        <f>SUM('Site 57 - Data'!F47,'Site 57 - Data'!T47,'Site 57 - Data'!AH47)</f>
        <v>0</v>
      </c>
      <c r="U47" s="86">
        <f>SUM('Site 57 - Data'!G47,'Site 57 - Data'!U47,'Site 57 - Data'!AI47)</f>
        <v>0</v>
      </c>
      <c r="V47" s="86">
        <f>SUM('Site 57 - Data'!H47,'Site 57 - Data'!V47,'Site 57 - Data'!AJ47)</f>
        <v>0</v>
      </c>
      <c r="W47" s="86">
        <f>SUM('Site 57 - Data'!I47,'Site 57 - Data'!W47,'Site 57 - Data'!AK47)</f>
        <v>0</v>
      </c>
      <c r="X47" s="86">
        <f>SUM('Site 57 - Data'!J47,'Site 57 - Data'!X47,'Site 57 - Data'!AL47)</f>
        <v>0</v>
      </c>
      <c r="Y47" s="86">
        <f>SUM('Site 57 - Data'!K47,'Site 57 - Data'!Y47,'Site 57 - Data'!AM47)</f>
        <v>0</v>
      </c>
      <c r="Z47" s="87">
        <f>SUM('Site 57 - Data'!L47,'Site 57 - Data'!Z47,'Site 57 - Data'!AN47)</f>
        <v>0</v>
      </c>
      <c r="AA47" s="41">
        <f>SUM(P47:Z47)</f>
        <v>0</v>
      </c>
      <c r="AB47" s="41">
        <f>SUM(P47,Q47,2.3*R47,2.3*S47,2.3*T47,2.3*U47,2*V47,2*W47,X47,0.4*Y47,0.2*Z47)</f>
        <v>0</v>
      </c>
      <c r="AC47" s="27">
        <f>'Site 57 - Data'!$A47</f>
        <v>0.59375</v>
      </c>
      <c r="AD47" s="85">
        <f>SUM('Site 57 - Data'!AD47,'Site 57 - Data'!CH47,'Site 57 - Data'!EL47)</f>
        <v>10</v>
      </c>
      <c r="AE47" s="86">
        <f>SUM('Site 57 - Data'!AE47,'Site 57 - Data'!CI47,'Site 57 - Data'!EM47)</f>
        <v>2</v>
      </c>
      <c r="AF47" s="86">
        <f>SUM('Site 57 - Data'!AF47,'Site 57 - Data'!CJ47,'Site 57 - Data'!EN47)</f>
        <v>2</v>
      </c>
      <c r="AG47" s="86">
        <f>SUM('Site 57 - Data'!AG47,'Site 57 - Data'!CK47,'Site 57 - Data'!EO47)</f>
        <v>0</v>
      </c>
      <c r="AH47" s="86">
        <f>SUM('Site 57 - Data'!AH47,'Site 57 - Data'!CL47,'Site 57 - Data'!EP47)</f>
        <v>1</v>
      </c>
      <c r="AI47" s="86">
        <f>SUM('Site 57 - Data'!AI47,'Site 57 - Data'!CM47,'Site 57 - Data'!EQ47)</f>
        <v>0</v>
      </c>
      <c r="AJ47" s="86">
        <f>SUM('Site 57 - Data'!AJ47,'Site 57 - Data'!CN47,'Site 57 - Data'!ER47)</f>
        <v>1</v>
      </c>
      <c r="AK47" s="86">
        <f>SUM('Site 57 - Data'!AK47,'Site 57 - Data'!CO47,'Site 57 - Data'!ES47)</f>
        <v>1</v>
      </c>
      <c r="AL47" s="86">
        <f>SUM('Site 57 - Data'!AL47,'Site 57 - Data'!CP47,'Site 57 - Data'!ET47)</f>
        <v>1</v>
      </c>
      <c r="AM47" s="86">
        <f>SUM('Site 57 - Data'!AM47,'Site 57 - Data'!CQ47,'Site 57 - Data'!EU47)</f>
        <v>0</v>
      </c>
      <c r="AN47" s="87">
        <f>SUM('Site 57 - Data'!AN47,'Site 57 - Data'!CR47,'Site 57 - Data'!EV47)</f>
        <v>1</v>
      </c>
      <c r="AO47" s="41">
        <f>SUM(AD47:AN47)</f>
        <v>19</v>
      </c>
      <c r="AP47" s="41">
        <f>SUM(AD47,AE47,2.3*AF47,2.3*AG47,2.3*AH47,2.3*AI47,2*AJ47,2*AK47,AL47,0.4*AM47,0.2*AN47)</f>
        <v>24.1</v>
      </c>
      <c r="AQ47" s="27">
        <f>'Site 57 - Data'!$A47</f>
        <v>0.59375</v>
      </c>
      <c r="AR47" s="85">
        <f>SUM('Site 57 - Data'!AR47,'Site 57 - Data'!BF47,'Site 57 - Data'!BT47)</f>
        <v>29</v>
      </c>
      <c r="AS47" s="86">
        <f>SUM('Site 57 - Data'!AS47,'Site 57 - Data'!BG47,'Site 57 - Data'!BU47)</f>
        <v>8</v>
      </c>
      <c r="AT47" s="86">
        <f>SUM('Site 57 - Data'!AT47,'Site 57 - Data'!BH47,'Site 57 - Data'!BV47)</f>
        <v>0</v>
      </c>
      <c r="AU47" s="86">
        <f>SUM('Site 57 - Data'!AU47,'Site 57 - Data'!BI47,'Site 57 - Data'!BW47)</f>
        <v>0</v>
      </c>
      <c r="AV47" s="86">
        <f>SUM('Site 57 - Data'!AV47,'Site 57 - Data'!BJ47,'Site 57 - Data'!BX47)</f>
        <v>1</v>
      </c>
      <c r="AW47" s="86">
        <f>SUM('Site 57 - Data'!AW47,'Site 57 - Data'!BK47,'Site 57 - Data'!BY47)</f>
        <v>0</v>
      </c>
      <c r="AX47" s="86">
        <f>SUM('Site 57 - Data'!AX47,'Site 57 - Data'!BL47,'Site 57 - Data'!BZ47)</f>
        <v>0</v>
      </c>
      <c r="AY47" s="86">
        <f>SUM('Site 57 - Data'!AY47,'Site 57 - Data'!BM47,'Site 57 - Data'!CA47)</f>
        <v>0</v>
      </c>
      <c r="AZ47" s="86">
        <f>SUM('Site 57 - Data'!AZ47,'Site 57 - Data'!BN47,'Site 57 - Data'!CB47)</f>
        <v>1</v>
      </c>
      <c r="BA47" s="86">
        <f>SUM('Site 57 - Data'!BA47,'Site 57 - Data'!BO47,'Site 57 - Data'!CC47)</f>
        <v>0</v>
      </c>
      <c r="BB47" s="87">
        <f>SUM('Site 57 - Data'!BB47,'Site 57 - Data'!BP47,'Site 57 - Data'!CD47)</f>
        <v>1</v>
      </c>
      <c r="BC47" s="41">
        <f>SUM(AR47:BB47)</f>
        <v>40</v>
      </c>
      <c r="BD47" s="41">
        <f>SUM(AR47,AS47,2.3*AT47,2.3*AU47,2.3*AV47,2.3*AW47,2*AX47,2*AY47,AZ47,0.4*BA47,0.2*BB47)</f>
        <v>40.5</v>
      </c>
      <c r="BE47" s="27">
        <f>'Site 57 - Data'!$A47</f>
        <v>0.59375</v>
      </c>
      <c r="BF47" s="85">
        <f>SUM('Site 57 - Data'!P47,'Site 57 - Data'!BT47,'Site 57 - Data'!DX47)</f>
        <v>0</v>
      </c>
      <c r="BG47" s="86">
        <f>SUM('Site 57 - Data'!Q47,'Site 57 - Data'!BU47,'Site 57 - Data'!DY47)</f>
        <v>0</v>
      </c>
      <c r="BH47" s="86">
        <f>SUM('Site 57 - Data'!R47,'Site 57 - Data'!BV47,'Site 57 - Data'!DZ47)</f>
        <v>0</v>
      </c>
      <c r="BI47" s="86">
        <f>SUM('Site 57 - Data'!S47,'Site 57 - Data'!BW47,'Site 57 - Data'!EA47)</f>
        <v>0</v>
      </c>
      <c r="BJ47" s="86">
        <f>SUM('Site 57 - Data'!T47,'Site 57 - Data'!BX47,'Site 57 - Data'!EB47)</f>
        <v>0</v>
      </c>
      <c r="BK47" s="86">
        <f>SUM('Site 57 - Data'!U47,'Site 57 - Data'!BY47,'Site 57 - Data'!EC47)</f>
        <v>0</v>
      </c>
      <c r="BL47" s="86">
        <f>SUM('Site 57 - Data'!V47,'Site 57 - Data'!BZ47,'Site 57 - Data'!ED47)</f>
        <v>0</v>
      </c>
      <c r="BM47" s="86">
        <f>SUM('Site 57 - Data'!W47,'Site 57 - Data'!CA47,'Site 57 - Data'!EE47)</f>
        <v>0</v>
      </c>
      <c r="BN47" s="86">
        <f>SUM('Site 57 - Data'!X47,'Site 57 - Data'!CB47,'Site 57 - Data'!EF47)</f>
        <v>0</v>
      </c>
      <c r="BO47" s="86">
        <f>SUM('Site 57 - Data'!Y47,'Site 57 - Data'!CC47,'Site 57 - Data'!EG47)</f>
        <v>0</v>
      </c>
      <c r="BP47" s="87">
        <f>SUM('Site 57 - Data'!Z47,'Site 57 - Data'!CD47,'Site 57 - Data'!EH47)</f>
        <v>0</v>
      </c>
      <c r="BQ47" s="41">
        <f>SUM(BF47:BP47)</f>
        <v>0</v>
      </c>
      <c r="BR47" s="41">
        <f>SUM(BF47,BG47,2.3*BH47,2.3*BI47,2.3*BJ47,2.3*BK47,2*BL47,2*BM47,BN47,0.4*BO47,0.2*BP47)</f>
        <v>0</v>
      </c>
      <c r="BS47" s="27">
        <f>'Site 57 - Data'!$A47</f>
        <v>0.59375</v>
      </c>
      <c r="BT47" s="85">
        <f>SUM('Site 57 - Data'!CH47,'Site 57 - Data'!CV47,'Site 57 - Data'!DJ47)</f>
        <v>72</v>
      </c>
      <c r="BU47" s="86">
        <f>SUM('Site 57 - Data'!CI47,'Site 57 - Data'!CW47,'Site 57 - Data'!DK47)</f>
        <v>11</v>
      </c>
      <c r="BV47" s="86">
        <f>SUM('Site 57 - Data'!CJ47,'Site 57 - Data'!CX47,'Site 57 - Data'!DL47)</f>
        <v>2</v>
      </c>
      <c r="BW47" s="86">
        <f>SUM('Site 57 - Data'!CK47,'Site 57 - Data'!CY47,'Site 57 - Data'!DM47)</f>
        <v>0</v>
      </c>
      <c r="BX47" s="86">
        <f>SUM('Site 57 - Data'!CL47,'Site 57 - Data'!CZ47,'Site 57 - Data'!DN47)</f>
        <v>1</v>
      </c>
      <c r="BY47" s="86">
        <f>SUM('Site 57 - Data'!CM47,'Site 57 - Data'!DA47,'Site 57 - Data'!DO47)</f>
        <v>0</v>
      </c>
      <c r="BZ47" s="86">
        <f>SUM('Site 57 - Data'!CN47,'Site 57 - Data'!DB47,'Site 57 - Data'!DP47)</f>
        <v>1</v>
      </c>
      <c r="CA47" s="86">
        <f>SUM('Site 57 - Data'!CO47,'Site 57 - Data'!DC47,'Site 57 - Data'!DQ47)</f>
        <v>1</v>
      </c>
      <c r="CB47" s="86">
        <f>SUM('Site 57 - Data'!CP47,'Site 57 - Data'!DD47,'Site 57 - Data'!DR47)</f>
        <v>4</v>
      </c>
      <c r="CC47" s="86">
        <f>SUM('Site 57 - Data'!CQ47,'Site 57 - Data'!DE47,'Site 57 - Data'!DS47)</f>
        <v>1</v>
      </c>
      <c r="CD47" s="87">
        <f>SUM('Site 57 - Data'!CR47,'Site 57 - Data'!DF47,'Site 57 - Data'!DT47)</f>
        <v>3</v>
      </c>
      <c r="CE47" s="41">
        <f>SUM(BT47:CD47)</f>
        <v>96</v>
      </c>
      <c r="CF47" s="41">
        <f>SUM(BT47,BU47,2.3*BV47,2.3*BW47,2.3*BX47,2.3*BY47,2*BZ47,2*CA47,CB47,0.4*CC47,0.2*CD47)</f>
        <v>98.899999999999991</v>
      </c>
      <c r="CG47" s="27">
        <f>'Site 57 - Data'!$A47</f>
        <v>0.59375</v>
      </c>
      <c r="CH47" s="85">
        <f>SUM('Site 57 - Data'!B47,'Site 57 - Data'!BF47,'Site 57 - Data'!DJ47)</f>
        <v>27</v>
      </c>
      <c r="CI47" s="86">
        <f>SUM('Site 57 - Data'!C47,'Site 57 - Data'!BG47,'Site 57 - Data'!DK47)</f>
        <v>8</v>
      </c>
      <c r="CJ47" s="86">
        <f>SUM('Site 57 - Data'!D47,'Site 57 - Data'!BH47,'Site 57 - Data'!DL47)</f>
        <v>0</v>
      </c>
      <c r="CK47" s="86">
        <f>SUM('Site 57 - Data'!E47,'Site 57 - Data'!BI47,'Site 57 - Data'!DM47)</f>
        <v>0</v>
      </c>
      <c r="CL47" s="86">
        <f>SUM('Site 57 - Data'!F47,'Site 57 - Data'!BJ47,'Site 57 - Data'!DN47)</f>
        <v>1</v>
      </c>
      <c r="CM47" s="86">
        <f>SUM('Site 57 - Data'!G47,'Site 57 - Data'!BK47,'Site 57 - Data'!DO47)</f>
        <v>0</v>
      </c>
      <c r="CN47" s="86">
        <f>SUM('Site 57 - Data'!H47,'Site 57 - Data'!BL47,'Site 57 - Data'!DP47)</f>
        <v>0</v>
      </c>
      <c r="CO47" s="86">
        <f>SUM('Site 57 - Data'!I47,'Site 57 - Data'!BM47,'Site 57 - Data'!DQ47)</f>
        <v>0</v>
      </c>
      <c r="CP47" s="86">
        <f>SUM('Site 57 - Data'!J47,'Site 57 - Data'!BN47,'Site 57 - Data'!DR47)</f>
        <v>1</v>
      </c>
      <c r="CQ47" s="86">
        <f>SUM('Site 57 - Data'!K47,'Site 57 - Data'!BO47,'Site 57 - Data'!DS47)</f>
        <v>0</v>
      </c>
      <c r="CR47" s="87">
        <f>SUM('Site 57 - Data'!L47,'Site 57 - Data'!BP47,'Site 57 - Data'!DT47)</f>
        <v>1</v>
      </c>
      <c r="CS47" s="41">
        <f>SUM(CH47:CR47)</f>
        <v>38</v>
      </c>
      <c r="CT47" s="41">
        <f>SUM(CH47,CI47,2.3*CJ47,2.3*CK47,2.3*CL47,2.3*CM47,2*CN47,2*CO47,CP47,0.4*CQ47,0.2*CR47)</f>
        <v>38.5</v>
      </c>
      <c r="CU47" s="27">
        <f>'Site 57 - Data'!$A47</f>
        <v>0.59375</v>
      </c>
      <c r="CV47" s="85">
        <f>SUM('Site 57 - Data'!DX47,'Site 57 - Data'!EL47,'Site 57 - Data'!EZ47)</f>
        <v>0</v>
      </c>
      <c r="CW47" s="86">
        <f>SUM('Site 57 - Data'!DY47,'Site 57 - Data'!EM47,'Site 57 - Data'!FA47)</f>
        <v>0</v>
      </c>
      <c r="CX47" s="86">
        <f>SUM('Site 57 - Data'!DZ47,'Site 57 - Data'!EN47,'Site 57 - Data'!FB47)</f>
        <v>0</v>
      </c>
      <c r="CY47" s="86">
        <f>SUM('Site 57 - Data'!EA47,'Site 57 - Data'!EO47,'Site 57 - Data'!FC47)</f>
        <v>0</v>
      </c>
      <c r="CZ47" s="86">
        <f>SUM('Site 57 - Data'!EB47,'Site 57 - Data'!EP47,'Site 57 - Data'!FD47)</f>
        <v>0</v>
      </c>
      <c r="DA47" s="86">
        <f>SUM('Site 57 - Data'!EC47,'Site 57 - Data'!EQ47,'Site 57 - Data'!FE47)</f>
        <v>0</v>
      </c>
      <c r="DB47" s="86">
        <f>SUM('Site 57 - Data'!ED47,'Site 57 - Data'!ER47,'Site 57 - Data'!FF47)</f>
        <v>0</v>
      </c>
      <c r="DC47" s="86">
        <f>SUM('Site 57 - Data'!EE47,'Site 57 - Data'!ES47,'Site 57 - Data'!FG47)</f>
        <v>0</v>
      </c>
      <c r="DD47" s="86">
        <f>SUM('Site 57 - Data'!EF47,'Site 57 - Data'!ET47,'Site 57 - Data'!FH47)</f>
        <v>0</v>
      </c>
      <c r="DE47" s="86">
        <f>SUM('Site 57 - Data'!EG47,'Site 57 - Data'!EU47,'Site 57 - Data'!FI47)</f>
        <v>0</v>
      </c>
      <c r="DF47" s="87">
        <f>SUM('Site 57 - Data'!EH47,'Site 57 - Data'!EV47,'Site 57 - Data'!FJ47)</f>
        <v>0</v>
      </c>
      <c r="DG47" s="41">
        <f>SUM(CV47:DF47)</f>
        <v>0</v>
      </c>
      <c r="DH47" s="41">
        <f>SUM(CV47,CW47,2.3*CX47,2.3*CY47,2.3*CZ47,2.3*DA47,2*DB47,2*DC47,DD47,0.4*DE47,0.2*DF47)</f>
        <v>0</v>
      </c>
      <c r="DI47" s="83">
        <f>SUM(M47,AO47,BQ47,CS47)</f>
        <v>136</v>
      </c>
      <c r="DJ47" s="83">
        <f>SUM(DI47:DI51)</f>
        <v>479</v>
      </c>
      <c r="DK47" s="27">
        <f>'Site 57 - Data'!$A47</f>
        <v>0.59375</v>
      </c>
    </row>
    <row r="48" spans="1:115" ht="13.5" customHeight="1">
      <c r="A48" s="27">
        <f>'Site 57 - Data'!$A48</f>
        <v>0.60416666666666663</v>
      </c>
      <c r="B48" s="85">
        <f>SUM('Site 57 - Data'!AR48,'Site 57 - Data'!CV48,'Site 57 - Data'!EZ48)</f>
        <v>62</v>
      </c>
      <c r="C48" s="86">
        <f>SUM('Site 57 - Data'!AS48,'Site 57 - Data'!CW48,'Site 57 - Data'!FA48)</f>
        <v>3</v>
      </c>
      <c r="D48" s="86">
        <f>SUM('Site 57 - Data'!AT48,'Site 57 - Data'!CX48,'Site 57 - Data'!FB48)</f>
        <v>0</v>
      </c>
      <c r="E48" s="86">
        <f>SUM('Site 57 - Data'!AU48,'Site 57 - Data'!CY48,'Site 57 - Data'!FC48)</f>
        <v>0</v>
      </c>
      <c r="F48" s="86">
        <f>SUM('Site 57 - Data'!AV48,'Site 57 - Data'!CZ48,'Site 57 - Data'!FD48)</f>
        <v>0</v>
      </c>
      <c r="G48" s="86">
        <f>SUM('Site 57 - Data'!AW48,'Site 57 - Data'!DA48,'Site 57 - Data'!FE48)</f>
        <v>0</v>
      </c>
      <c r="H48" s="86">
        <f>SUM('Site 57 - Data'!AX48,'Site 57 - Data'!DB48,'Site 57 - Data'!FF48)</f>
        <v>0</v>
      </c>
      <c r="I48" s="86">
        <f>SUM('Site 57 - Data'!AY48,'Site 57 - Data'!DC48,'Site 57 - Data'!FG48)</f>
        <v>0</v>
      </c>
      <c r="J48" s="86">
        <f>SUM('Site 57 - Data'!AZ48,'Site 57 - Data'!DD48,'Site 57 - Data'!FH48)</f>
        <v>2</v>
      </c>
      <c r="K48" s="86">
        <f>SUM('Site 57 - Data'!BA48,'Site 57 - Data'!DE48,'Site 57 - Data'!FI48)</f>
        <v>1</v>
      </c>
      <c r="L48" s="87">
        <f>SUM('Site 57 - Data'!BB48,'Site 57 - Data'!DF48,'Site 57 - Data'!FJ48)</f>
        <v>8</v>
      </c>
      <c r="M48" s="41">
        <f>SUM(B48:L48)</f>
        <v>76</v>
      </c>
      <c r="N48" s="41">
        <f>SUM(B48,C48,2.3*D48,2.3*E48,2.3*F48,2.3*G48,2*H48,2*I48,J48,0.4*K48,0.2*L48)</f>
        <v>69</v>
      </c>
      <c r="O48" s="27">
        <f>'Site 57 - Data'!$A48</f>
        <v>0.60416666666666663</v>
      </c>
      <c r="P48" s="85">
        <f>SUM('Site 57 - Data'!B48,'Site 57 - Data'!P48,'Site 57 - Data'!AD48)</f>
        <v>0</v>
      </c>
      <c r="Q48" s="86">
        <f>SUM('Site 57 - Data'!C48,'Site 57 - Data'!Q48,'Site 57 - Data'!AE48)</f>
        <v>0</v>
      </c>
      <c r="R48" s="86">
        <f>SUM('Site 57 - Data'!D48,'Site 57 - Data'!R48,'Site 57 - Data'!AF48)</f>
        <v>0</v>
      </c>
      <c r="S48" s="86">
        <f>SUM('Site 57 - Data'!E48,'Site 57 - Data'!S48,'Site 57 - Data'!AG48)</f>
        <v>0</v>
      </c>
      <c r="T48" s="86">
        <f>SUM('Site 57 - Data'!F48,'Site 57 - Data'!T48,'Site 57 - Data'!AH48)</f>
        <v>0</v>
      </c>
      <c r="U48" s="86">
        <f>SUM('Site 57 - Data'!G48,'Site 57 - Data'!U48,'Site 57 - Data'!AI48)</f>
        <v>0</v>
      </c>
      <c r="V48" s="86">
        <f>SUM('Site 57 - Data'!H48,'Site 57 - Data'!V48,'Site 57 - Data'!AJ48)</f>
        <v>0</v>
      </c>
      <c r="W48" s="86">
        <f>SUM('Site 57 - Data'!I48,'Site 57 - Data'!W48,'Site 57 - Data'!AK48)</f>
        <v>0</v>
      </c>
      <c r="X48" s="86">
        <f>SUM('Site 57 - Data'!J48,'Site 57 - Data'!X48,'Site 57 - Data'!AL48)</f>
        <v>0</v>
      </c>
      <c r="Y48" s="86">
        <f>SUM('Site 57 - Data'!K48,'Site 57 - Data'!Y48,'Site 57 - Data'!AM48)</f>
        <v>0</v>
      </c>
      <c r="Z48" s="87">
        <f>SUM('Site 57 - Data'!L48,'Site 57 - Data'!Z48,'Site 57 - Data'!AN48)</f>
        <v>0</v>
      </c>
      <c r="AA48" s="41">
        <f>SUM(P48:Z48)</f>
        <v>0</v>
      </c>
      <c r="AB48" s="41">
        <f>SUM(P48,Q48,2.3*R48,2.3*S48,2.3*T48,2.3*U48,2*V48,2*W48,X48,0.4*Y48,0.2*Z48)</f>
        <v>0</v>
      </c>
      <c r="AC48" s="27">
        <f>'Site 57 - Data'!$A48</f>
        <v>0.60416666666666663</v>
      </c>
      <c r="AD48" s="85">
        <f>SUM('Site 57 - Data'!AD48,'Site 57 - Data'!CH48,'Site 57 - Data'!EL48)</f>
        <v>12</v>
      </c>
      <c r="AE48" s="86">
        <f>SUM('Site 57 - Data'!AE48,'Site 57 - Data'!CI48,'Site 57 - Data'!EM48)</f>
        <v>1</v>
      </c>
      <c r="AF48" s="86">
        <f>SUM('Site 57 - Data'!AF48,'Site 57 - Data'!CJ48,'Site 57 - Data'!EN48)</f>
        <v>2</v>
      </c>
      <c r="AG48" s="86">
        <f>SUM('Site 57 - Data'!AG48,'Site 57 - Data'!CK48,'Site 57 - Data'!EO48)</f>
        <v>0</v>
      </c>
      <c r="AH48" s="86">
        <f>SUM('Site 57 - Data'!AH48,'Site 57 - Data'!CL48,'Site 57 - Data'!EP48)</f>
        <v>1</v>
      </c>
      <c r="AI48" s="86">
        <f>SUM('Site 57 - Data'!AI48,'Site 57 - Data'!CM48,'Site 57 - Data'!EQ48)</f>
        <v>0</v>
      </c>
      <c r="AJ48" s="86">
        <f>SUM('Site 57 - Data'!AJ48,'Site 57 - Data'!CN48,'Site 57 - Data'!ER48)</f>
        <v>0</v>
      </c>
      <c r="AK48" s="86">
        <f>SUM('Site 57 - Data'!AK48,'Site 57 - Data'!CO48,'Site 57 - Data'!ES48)</f>
        <v>0</v>
      </c>
      <c r="AL48" s="86">
        <f>SUM('Site 57 - Data'!AL48,'Site 57 - Data'!CP48,'Site 57 - Data'!ET48)</f>
        <v>0</v>
      </c>
      <c r="AM48" s="86">
        <f>SUM('Site 57 - Data'!AM48,'Site 57 - Data'!CQ48,'Site 57 - Data'!EU48)</f>
        <v>0</v>
      </c>
      <c r="AN48" s="87">
        <f>SUM('Site 57 - Data'!AN48,'Site 57 - Data'!CR48,'Site 57 - Data'!EV48)</f>
        <v>1</v>
      </c>
      <c r="AO48" s="41">
        <f>SUM(AD48:AN48)</f>
        <v>17</v>
      </c>
      <c r="AP48" s="41">
        <f>SUM(AD48,AE48,2.3*AF48,2.3*AG48,2.3*AH48,2.3*AI48,2*AJ48,2*AK48,AL48,0.4*AM48,0.2*AN48)</f>
        <v>20.100000000000001</v>
      </c>
      <c r="AQ48" s="27">
        <f>'Site 57 - Data'!$A48</f>
        <v>0.60416666666666663</v>
      </c>
      <c r="AR48" s="85">
        <f>SUM('Site 57 - Data'!AR48,'Site 57 - Data'!BF48,'Site 57 - Data'!BT48)</f>
        <v>30</v>
      </c>
      <c r="AS48" s="86">
        <f>SUM('Site 57 - Data'!AS48,'Site 57 - Data'!BG48,'Site 57 - Data'!BU48)</f>
        <v>2</v>
      </c>
      <c r="AT48" s="86">
        <f>SUM('Site 57 - Data'!AT48,'Site 57 - Data'!BH48,'Site 57 - Data'!BV48)</f>
        <v>1</v>
      </c>
      <c r="AU48" s="86">
        <f>SUM('Site 57 - Data'!AU48,'Site 57 - Data'!BI48,'Site 57 - Data'!BW48)</f>
        <v>1</v>
      </c>
      <c r="AV48" s="86">
        <f>SUM('Site 57 - Data'!AV48,'Site 57 - Data'!BJ48,'Site 57 - Data'!BX48)</f>
        <v>0</v>
      </c>
      <c r="AW48" s="86">
        <f>SUM('Site 57 - Data'!AW48,'Site 57 - Data'!BK48,'Site 57 - Data'!BY48)</f>
        <v>0</v>
      </c>
      <c r="AX48" s="86">
        <f>SUM('Site 57 - Data'!AX48,'Site 57 - Data'!BL48,'Site 57 - Data'!BZ48)</f>
        <v>0</v>
      </c>
      <c r="AY48" s="86">
        <f>SUM('Site 57 - Data'!AY48,'Site 57 - Data'!BM48,'Site 57 - Data'!CA48)</f>
        <v>0</v>
      </c>
      <c r="AZ48" s="86">
        <f>SUM('Site 57 - Data'!AZ48,'Site 57 - Data'!BN48,'Site 57 - Data'!CB48)</f>
        <v>2</v>
      </c>
      <c r="BA48" s="86">
        <f>SUM('Site 57 - Data'!BA48,'Site 57 - Data'!BO48,'Site 57 - Data'!CC48)</f>
        <v>0</v>
      </c>
      <c r="BB48" s="87">
        <f>SUM('Site 57 - Data'!BB48,'Site 57 - Data'!BP48,'Site 57 - Data'!CD48)</f>
        <v>2</v>
      </c>
      <c r="BC48" s="41">
        <f>SUM(AR48:BB48)</f>
        <v>38</v>
      </c>
      <c r="BD48" s="41">
        <f>SUM(AR48,AS48,2.3*AT48,2.3*AU48,2.3*AV48,2.3*AW48,2*AX48,2*AY48,AZ48,0.4*BA48,0.2*BB48)</f>
        <v>38.999999999999993</v>
      </c>
      <c r="BE48" s="27">
        <f>'Site 57 - Data'!$A48</f>
        <v>0.60416666666666663</v>
      </c>
      <c r="BF48" s="85">
        <f>SUM('Site 57 - Data'!P48,'Site 57 - Data'!BT48,'Site 57 - Data'!DX48)</f>
        <v>0</v>
      </c>
      <c r="BG48" s="86">
        <f>SUM('Site 57 - Data'!Q48,'Site 57 - Data'!BU48,'Site 57 - Data'!DY48)</f>
        <v>0</v>
      </c>
      <c r="BH48" s="86">
        <f>SUM('Site 57 - Data'!R48,'Site 57 - Data'!BV48,'Site 57 - Data'!DZ48)</f>
        <v>0</v>
      </c>
      <c r="BI48" s="86">
        <f>SUM('Site 57 - Data'!S48,'Site 57 - Data'!BW48,'Site 57 - Data'!EA48)</f>
        <v>0</v>
      </c>
      <c r="BJ48" s="86">
        <f>SUM('Site 57 - Data'!T48,'Site 57 - Data'!BX48,'Site 57 - Data'!EB48)</f>
        <v>0</v>
      </c>
      <c r="BK48" s="86">
        <f>SUM('Site 57 - Data'!U48,'Site 57 - Data'!BY48,'Site 57 - Data'!EC48)</f>
        <v>0</v>
      </c>
      <c r="BL48" s="86">
        <f>SUM('Site 57 - Data'!V48,'Site 57 - Data'!BZ48,'Site 57 - Data'!ED48)</f>
        <v>0</v>
      </c>
      <c r="BM48" s="86">
        <f>SUM('Site 57 - Data'!W48,'Site 57 - Data'!CA48,'Site 57 - Data'!EE48)</f>
        <v>0</v>
      </c>
      <c r="BN48" s="86">
        <f>SUM('Site 57 - Data'!X48,'Site 57 - Data'!CB48,'Site 57 - Data'!EF48)</f>
        <v>0</v>
      </c>
      <c r="BO48" s="86">
        <f>SUM('Site 57 - Data'!Y48,'Site 57 - Data'!CC48,'Site 57 - Data'!EG48)</f>
        <v>0</v>
      </c>
      <c r="BP48" s="87">
        <f>SUM('Site 57 - Data'!Z48,'Site 57 - Data'!CD48,'Site 57 - Data'!EH48)</f>
        <v>0</v>
      </c>
      <c r="BQ48" s="41">
        <f>SUM(BF48:BP48)</f>
        <v>0</v>
      </c>
      <c r="BR48" s="41">
        <f>SUM(BF48,BG48,2.3*BH48,2.3*BI48,2.3*BJ48,2.3*BK48,2*BL48,2*BM48,BN48,0.4*BO48,0.2*BP48)</f>
        <v>0</v>
      </c>
      <c r="BS48" s="27">
        <f>'Site 57 - Data'!$A48</f>
        <v>0.60416666666666663</v>
      </c>
      <c r="BT48" s="85">
        <f>SUM('Site 57 - Data'!CH48,'Site 57 - Data'!CV48,'Site 57 - Data'!DJ48)</f>
        <v>74</v>
      </c>
      <c r="BU48" s="86">
        <f>SUM('Site 57 - Data'!CI48,'Site 57 - Data'!CW48,'Site 57 - Data'!DK48)</f>
        <v>4</v>
      </c>
      <c r="BV48" s="86">
        <f>SUM('Site 57 - Data'!CJ48,'Site 57 - Data'!CX48,'Site 57 - Data'!DL48)</f>
        <v>2</v>
      </c>
      <c r="BW48" s="86">
        <f>SUM('Site 57 - Data'!CK48,'Site 57 - Data'!CY48,'Site 57 - Data'!DM48)</f>
        <v>0</v>
      </c>
      <c r="BX48" s="86">
        <f>SUM('Site 57 - Data'!CL48,'Site 57 - Data'!CZ48,'Site 57 - Data'!DN48)</f>
        <v>1</v>
      </c>
      <c r="BY48" s="86">
        <f>SUM('Site 57 - Data'!CM48,'Site 57 - Data'!DA48,'Site 57 - Data'!DO48)</f>
        <v>0</v>
      </c>
      <c r="BZ48" s="86">
        <f>SUM('Site 57 - Data'!CN48,'Site 57 - Data'!DB48,'Site 57 - Data'!DP48)</f>
        <v>0</v>
      </c>
      <c r="CA48" s="86">
        <f>SUM('Site 57 - Data'!CO48,'Site 57 - Data'!DC48,'Site 57 - Data'!DQ48)</f>
        <v>0</v>
      </c>
      <c r="CB48" s="86">
        <f>SUM('Site 57 - Data'!CP48,'Site 57 - Data'!DD48,'Site 57 - Data'!DR48)</f>
        <v>2</v>
      </c>
      <c r="CC48" s="86">
        <f>SUM('Site 57 - Data'!CQ48,'Site 57 - Data'!DE48,'Site 57 - Data'!DS48)</f>
        <v>1</v>
      </c>
      <c r="CD48" s="87">
        <f>SUM('Site 57 - Data'!CR48,'Site 57 - Data'!DF48,'Site 57 - Data'!DT48)</f>
        <v>7</v>
      </c>
      <c r="CE48" s="41">
        <f>SUM(BT48:CD48)</f>
        <v>91</v>
      </c>
      <c r="CF48" s="41">
        <f>SUM(BT48,BU48,2.3*BV48,2.3*BW48,2.3*BX48,2.3*BY48,2*BZ48,2*CA48,CB48,0.4*CC48,0.2*CD48)</f>
        <v>88.7</v>
      </c>
      <c r="CG48" s="27">
        <f>'Site 57 - Data'!$A48</f>
        <v>0.60416666666666663</v>
      </c>
      <c r="CH48" s="85">
        <f>SUM('Site 57 - Data'!B48,'Site 57 - Data'!BF48,'Site 57 - Data'!DJ48)</f>
        <v>30</v>
      </c>
      <c r="CI48" s="86">
        <f>SUM('Site 57 - Data'!C48,'Site 57 - Data'!BG48,'Site 57 - Data'!DK48)</f>
        <v>2</v>
      </c>
      <c r="CJ48" s="86">
        <f>SUM('Site 57 - Data'!D48,'Site 57 - Data'!BH48,'Site 57 - Data'!DL48)</f>
        <v>1</v>
      </c>
      <c r="CK48" s="86">
        <f>SUM('Site 57 - Data'!E48,'Site 57 - Data'!BI48,'Site 57 - Data'!DM48)</f>
        <v>1</v>
      </c>
      <c r="CL48" s="86">
        <f>SUM('Site 57 - Data'!F48,'Site 57 - Data'!BJ48,'Site 57 - Data'!DN48)</f>
        <v>0</v>
      </c>
      <c r="CM48" s="86">
        <f>SUM('Site 57 - Data'!G48,'Site 57 - Data'!BK48,'Site 57 - Data'!DO48)</f>
        <v>0</v>
      </c>
      <c r="CN48" s="86">
        <f>SUM('Site 57 - Data'!H48,'Site 57 - Data'!BL48,'Site 57 - Data'!DP48)</f>
        <v>0</v>
      </c>
      <c r="CO48" s="86">
        <f>SUM('Site 57 - Data'!I48,'Site 57 - Data'!BM48,'Site 57 - Data'!DQ48)</f>
        <v>0</v>
      </c>
      <c r="CP48" s="86">
        <f>SUM('Site 57 - Data'!J48,'Site 57 - Data'!BN48,'Site 57 - Data'!DR48)</f>
        <v>2</v>
      </c>
      <c r="CQ48" s="86">
        <f>SUM('Site 57 - Data'!K48,'Site 57 - Data'!BO48,'Site 57 - Data'!DS48)</f>
        <v>0</v>
      </c>
      <c r="CR48" s="87">
        <f>SUM('Site 57 - Data'!L48,'Site 57 - Data'!BP48,'Site 57 - Data'!DT48)</f>
        <v>0</v>
      </c>
      <c r="CS48" s="41">
        <f>SUM(CH48:CR48)</f>
        <v>36</v>
      </c>
      <c r="CT48" s="41">
        <f>SUM(CH48,CI48,2.3*CJ48,2.3*CK48,2.3*CL48,2.3*CM48,2*CN48,2*CO48,CP48,0.4*CQ48,0.2*CR48)</f>
        <v>38.599999999999994</v>
      </c>
      <c r="CU48" s="27">
        <f>'Site 57 - Data'!$A48</f>
        <v>0.60416666666666663</v>
      </c>
      <c r="CV48" s="85">
        <f>SUM('Site 57 - Data'!DX48,'Site 57 - Data'!EL48,'Site 57 - Data'!EZ48)</f>
        <v>0</v>
      </c>
      <c r="CW48" s="86">
        <f>SUM('Site 57 - Data'!DY48,'Site 57 - Data'!EM48,'Site 57 - Data'!FA48)</f>
        <v>0</v>
      </c>
      <c r="CX48" s="86">
        <f>SUM('Site 57 - Data'!DZ48,'Site 57 - Data'!EN48,'Site 57 - Data'!FB48)</f>
        <v>0</v>
      </c>
      <c r="CY48" s="86">
        <f>SUM('Site 57 - Data'!EA48,'Site 57 - Data'!EO48,'Site 57 - Data'!FC48)</f>
        <v>0</v>
      </c>
      <c r="CZ48" s="86">
        <f>SUM('Site 57 - Data'!EB48,'Site 57 - Data'!EP48,'Site 57 - Data'!FD48)</f>
        <v>0</v>
      </c>
      <c r="DA48" s="86">
        <f>SUM('Site 57 - Data'!EC48,'Site 57 - Data'!EQ48,'Site 57 - Data'!FE48)</f>
        <v>0</v>
      </c>
      <c r="DB48" s="86">
        <f>SUM('Site 57 - Data'!ED48,'Site 57 - Data'!ER48,'Site 57 - Data'!FF48)</f>
        <v>0</v>
      </c>
      <c r="DC48" s="86">
        <f>SUM('Site 57 - Data'!EE48,'Site 57 - Data'!ES48,'Site 57 - Data'!FG48)</f>
        <v>0</v>
      </c>
      <c r="DD48" s="86">
        <f>SUM('Site 57 - Data'!EF48,'Site 57 - Data'!ET48,'Site 57 - Data'!FH48)</f>
        <v>0</v>
      </c>
      <c r="DE48" s="86">
        <f>SUM('Site 57 - Data'!EG48,'Site 57 - Data'!EU48,'Site 57 - Data'!FI48)</f>
        <v>0</v>
      </c>
      <c r="DF48" s="87">
        <f>SUM('Site 57 - Data'!EH48,'Site 57 - Data'!EV48,'Site 57 - Data'!FJ48)</f>
        <v>0</v>
      </c>
      <c r="DG48" s="41">
        <f>SUM(CV48:DF48)</f>
        <v>0</v>
      </c>
      <c r="DH48" s="41">
        <f>SUM(CV48,CW48,2.3*CX48,2.3*CY48,2.3*CZ48,2.3*DA48,2*DB48,2*DC48,DD48,0.4*DE48,0.2*DF48)</f>
        <v>0</v>
      </c>
      <c r="DI48" s="83">
        <f>SUM(M48,AO48,BQ48,CS48)</f>
        <v>129</v>
      </c>
      <c r="DJ48" s="83">
        <f>SUM(DI48:DI52)</f>
        <v>474</v>
      </c>
      <c r="DK48" s="27">
        <f>'Site 57 - Data'!$A48</f>
        <v>0.60416666666666663</v>
      </c>
    </row>
    <row r="49" spans="1:115" ht="13.5" customHeight="1">
      <c r="A49" s="47">
        <f>'Site 57 - Data'!$A49</f>
        <v>0.61458333333333326</v>
      </c>
      <c r="B49" s="88">
        <f>SUM('Site 57 - Data'!AR49,'Site 57 - Data'!CV49,'Site 57 - Data'!EZ49)</f>
        <v>47</v>
      </c>
      <c r="C49" s="89">
        <f>SUM('Site 57 - Data'!AS49,'Site 57 - Data'!CW49,'Site 57 - Data'!FA49)</f>
        <v>9</v>
      </c>
      <c r="D49" s="89">
        <f>SUM('Site 57 - Data'!AT49,'Site 57 - Data'!CX49,'Site 57 - Data'!FB49)</f>
        <v>0</v>
      </c>
      <c r="E49" s="89">
        <f>SUM('Site 57 - Data'!AU49,'Site 57 - Data'!CY49,'Site 57 - Data'!FC49)</f>
        <v>0</v>
      </c>
      <c r="F49" s="89">
        <f>SUM('Site 57 - Data'!AV49,'Site 57 - Data'!CZ49,'Site 57 - Data'!FD49)</f>
        <v>0</v>
      </c>
      <c r="G49" s="89">
        <f>SUM('Site 57 - Data'!AW49,'Site 57 - Data'!DA49,'Site 57 - Data'!FE49)</f>
        <v>0</v>
      </c>
      <c r="H49" s="89">
        <f>SUM('Site 57 - Data'!AX49,'Site 57 - Data'!DB49,'Site 57 - Data'!FF49)</f>
        <v>0</v>
      </c>
      <c r="I49" s="89">
        <f>SUM('Site 57 - Data'!AY49,'Site 57 - Data'!DC49,'Site 57 - Data'!FG49)</f>
        <v>0</v>
      </c>
      <c r="J49" s="89">
        <f>SUM('Site 57 - Data'!AZ49,'Site 57 - Data'!DD49,'Site 57 - Data'!FH49)</f>
        <v>2</v>
      </c>
      <c r="K49" s="89">
        <f>SUM('Site 57 - Data'!BA49,'Site 57 - Data'!DE49,'Site 57 - Data'!FI49)</f>
        <v>0</v>
      </c>
      <c r="L49" s="90">
        <f>SUM('Site 57 - Data'!BB49,'Site 57 - Data'!DF49,'Site 57 - Data'!FJ49)</f>
        <v>1</v>
      </c>
      <c r="M49" s="51">
        <f>SUM(B49:L49)</f>
        <v>59</v>
      </c>
      <c r="N49" s="51">
        <f>SUM(B49,C49,2.3*D49,2.3*E49,2.3*F49,2.3*G49,2*H49,2*I49,J49,0.4*K49,0.2*L49)</f>
        <v>58.2</v>
      </c>
      <c r="O49" s="47">
        <f>'Site 57 - Data'!$A49</f>
        <v>0.61458333333333326</v>
      </c>
      <c r="P49" s="88">
        <f>SUM('Site 57 - Data'!B49,'Site 57 - Data'!P49,'Site 57 - Data'!AD49)</f>
        <v>0</v>
      </c>
      <c r="Q49" s="89">
        <f>SUM('Site 57 - Data'!C49,'Site 57 - Data'!Q49,'Site 57 - Data'!AE49)</f>
        <v>0</v>
      </c>
      <c r="R49" s="89">
        <f>SUM('Site 57 - Data'!D49,'Site 57 - Data'!R49,'Site 57 - Data'!AF49)</f>
        <v>0</v>
      </c>
      <c r="S49" s="89">
        <f>SUM('Site 57 - Data'!E49,'Site 57 - Data'!S49,'Site 57 - Data'!AG49)</f>
        <v>0</v>
      </c>
      <c r="T49" s="89">
        <f>SUM('Site 57 - Data'!F49,'Site 57 - Data'!T49,'Site 57 - Data'!AH49)</f>
        <v>0</v>
      </c>
      <c r="U49" s="89">
        <f>SUM('Site 57 - Data'!G49,'Site 57 - Data'!U49,'Site 57 - Data'!AI49)</f>
        <v>0</v>
      </c>
      <c r="V49" s="89">
        <f>SUM('Site 57 - Data'!H49,'Site 57 - Data'!V49,'Site 57 - Data'!AJ49)</f>
        <v>0</v>
      </c>
      <c r="W49" s="89">
        <f>SUM('Site 57 - Data'!I49,'Site 57 - Data'!W49,'Site 57 - Data'!AK49)</f>
        <v>0</v>
      </c>
      <c r="X49" s="89">
        <f>SUM('Site 57 - Data'!J49,'Site 57 - Data'!X49,'Site 57 - Data'!AL49)</f>
        <v>0</v>
      </c>
      <c r="Y49" s="89">
        <f>SUM('Site 57 - Data'!K49,'Site 57 - Data'!Y49,'Site 57 - Data'!AM49)</f>
        <v>0</v>
      </c>
      <c r="Z49" s="90">
        <f>SUM('Site 57 - Data'!L49,'Site 57 - Data'!Z49,'Site 57 - Data'!AN49)</f>
        <v>0</v>
      </c>
      <c r="AA49" s="51">
        <f>SUM(P49:Z49)</f>
        <v>0</v>
      </c>
      <c r="AB49" s="51">
        <f>SUM(P49,Q49,2.3*R49,2.3*S49,2.3*T49,2.3*U49,2*V49,2*W49,X49,0.4*Y49,0.2*Z49)</f>
        <v>0</v>
      </c>
      <c r="AC49" s="47">
        <f>'Site 57 - Data'!$A49</f>
        <v>0.61458333333333326</v>
      </c>
      <c r="AD49" s="88">
        <f>SUM('Site 57 - Data'!AD49,'Site 57 - Data'!CH49,'Site 57 - Data'!EL49)</f>
        <v>15</v>
      </c>
      <c r="AE49" s="89">
        <f>SUM('Site 57 - Data'!AE49,'Site 57 - Data'!CI49,'Site 57 - Data'!EM49)</f>
        <v>0</v>
      </c>
      <c r="AF49" s="89">
        <f>SUM('Site 57 - Data'!AF49,'Site 57 - Data'!CJ49,'Site 57 - Data'!EN49)</f>
        <v>1</v>
      </c>
      <c r="AG49" s="89">
        <f>SUM('Site 57 - Data'!AG49,'Site 57 - Data'!CK49,'Site 57 - Data'!EO49)</f>
        <v>0</v>
      </c>
      <c r="AH49" s="89">
        <f>SUM('Site 57 - Data'!AH49,'Site 57 - Data'!CL49,'Site 57 - Data'!EP49)</f>
        <v>1</v>
      </c>
      <c r="AI49" s="89">
        <f>SUM('Site 57 - Data'!AI49,'Site 57 - Data'!CM49,'Site 57 - Data'!EQ49)</f>
        <v>0</v>
      </c>
      <c r="AJ49" s="89">
        <f>SUM('Site 57 - Data'!AJ49,'Site 57 - Data'!CN49,'Site 57 - Data'!ER49)</f>
        <v>0</v>
      </c>
      <c r="AK49" s="89">
        <f>SUM('Site 57 - Data'!AK49,'Site 57 - Data'!CO49,'Site 57 - Data'!ES49)</f>
        <v>0</v>
      </c>
      <c r="AL49" s="89">
        <f>SUM('Site 57 - Data'!AL49,'Site 57 - Data'!CP49,'Site 57 - Data'!ET49)</f>
        <v>0</v>
      </c>
      <c r="AM49" s="89">
        <f>SUM('Site 57 - Data'!AM49,'Site 57 - Data'!CQ49,'Site 57 - Data'!EU49)</f>
        <v>0</v>
      </c>
      <c r="AN49" s="90">
        <f>SUM('Site 57 - Data'!AN49,'Site 57 - Data'!CR49,'Site 57 - Data'!EV49)</f>
        <v>0</v>
      </c>
      <c r="AO49" s="51">
        <f>SUM(AD49:AN49)</f>
        <v>17</v>
      </c>
      <c r="AP49" s="51">
        <f>SUM(AD49,AE49,2.3*AF49,2.3*AG49,2.3*AH49,2.3*AI49,2*AJ49,2*AK49,AL49,0.4*AM49,0.2*AN49)</f>
        <v>19.600000000000001</v>
      </c>
      <c r="AQ49" s="47">
        <f>'Site 57 - Data'!$A49</f>
        <v>0.61458333333333326</v>
      </c>
      <c r="AR49" s="88">
        <f>SUM('Site 57 - Data'!AR49,'Site 57 - Data'!BF49,'Site 57 - Data'!BT49)</f>
        <v>25</v>
      </c>
      <c r="AS49" s="89">
        <f>SUM('Site 57 - Data'!AS49,'Site 57 - Data'!BG49,'Site 57 - Data'!BU49)</f>
        <v>6</v>
      </c>
      <c r="AT49" s="89">
        <f>SUM('Site 57 - Data'!AT49,'Site 57 - Data'!BH49,'Site 57 - Data'!BV49)</f>
        <v>2</v>
      </c>
      <c r="AU49" s="89">
        <f>SUM('Site 57 - Data'!AU49,'Site 57 - Data'!BI49,'Site 57 - Data'!BW49)</f>
        <v>0</v>
      </c>
      <c r="AV49" s="89">
        <f>SUM('Site 57 - Data'!AV49,'Site 57 - Data'!BJ49,'Site 57 - Data'!BX49)</f>
        <v>1</v>
      </c>
      <c r="AW49" s="89">
        <f>SUM('Site 57 - Data'!AW49,'Site 57 - Data'!BK49,'Site 57 - Data'!BY49)</f>
        <v>0</v>
      </c>
      <c r="AX49" s="89">
        <f>SUM('Site 57 - Data'!AX49,'Site 57 - Data'!BL49,'Site 57 - Data'!BZ49)</f>
        <v>0</v>
      </c>
      <c r="AY49" s="89">
        <f>SUM('Site 57 - Data'!AY49,'Site 57 - Data'!BM49,'Site 57 - Data'!CA49)</f>
        <v>0</v>
      </c>
      <c r="AZ49" s="89">
        <f>SUM('Site 57 - Data'!AZ49,'Site 57 - Data'!BN49,'Site 57 - Data'!CB49)</f>
        <v>0</v>
      </c>
      <c r="BA49" s="89">
        <f>SUM('Site 57 - Data'!BA49,'Site 57 - Data'!BO49,'Site 57 - Data'!CC49)</f>
        <v>1</v>
      </c>
      <c r="BB49" s="90">
        <f>SUM('Site 57 - Data'!BB49,'Site 57 - Data'!BP49,'Site 57 - Data'!CD49)</f>
        <v>1</v>
      </c>
      <c r="BC49" s="51">
        <f>SUM(AR49:BB49)</f>
        <v>36</v>
      </c>
      <c r="BD49" s="51">
        <f>SUM(AR49,AS49,2.3*AT49,2.3*AU49,2.3*AV49,2.3*AW49,2*AX49,2*AY49,AZ49,0.4*BA49,0.2*BB49)</f>
        <v>38.5</v>
      </c>
      <c r="BE49" s="47">
        <f>'Site 57 - Data'!$A49</f>
        <v>0.61458333333333326</v>
      </c>
      <c r="BF49" s="88">
        <f>SUM('Site 57 - Data'!P49,'Site 57 - Data'!BT49,'Site 57 - Data'!DX49)</f>
        <v>0</v>
      </c>
      <c r="BG49" s="89">
        <f>SUM('Site 57 - Data'!Q49,'Site 57 - Data'!BU49,'Site 57 - Data'!DY49)</f>
        <v>0</v>
      </c>
      <c r="BH49" s="89">
        <f>SUM('Site 57 - Data'!R49,'Site 57 - Data'!BV49,'Site 57 - Data'!DZ49)</f>
        <v>0</v>
      </c>
      <c r="BI49" s="89">
        <f>SUM('Site 57 - Data'!S49,'Site 57 - Data'!BW49,'Site 57 - Data'!EA49)</f>
        <v>0</v>
      </c>
      <c r="BJ49" s="89">
        <f>SUM('Site 57 - Data'!T49,'Site 57 - Data'!BX49,'Site 57 - Data'!EB49)</f>
        <v>0</v>
      </c>
      <c r="BK49" s="89">
        <f>SUM('Site 57 - Data'!U49,'Site 57 - Data'!BY49,'Site 57 - Data'!EC49)</f>
        <v>0</v>
      </c>
      <c r="BL49" s="89">
        <f>SUM('Site 57 - Data'!V49,'Site 57 - Data'!BZ49,'Site 57 - Data'!ED49)</f>
        <v>0</v>
      </c>
      <c r="BM49" s="89">
        <f>SUM('Site 57 - Data'!W49,'Site 57 - Data'!CA49,'Site 57 - Data'!EE49)</f>
        <v>0</v>
      </c>
      <c r="BN49" s="89">
        <f>SUM('Site 57 - Data'!X49,'Site 57 - Data'!CB49,'Site 57 - Data'!EF49)</f>
        <v>0</v>
      </c>
      <c r="BO49" s="89">
        <f>SUM('Site 57 - Data'!Y49,'Site 57 - Data'!CC49,'Site 57 - Data'!EG49)</f>
        <v>0</v>
      </c>
      <c r="BP49" s="90">
        <f>SUM('Site 57 - Data'!Z49,'Site 57 - Data'!CD49,'Site 57 - Data'!EH49)</f>
        <v>0</v>
      </c>
      <c r="BQ49" s="51">
        <f>SUM(BF49:BP49)</f>
        <v>0</v>
      </c>
      <c r="BR49" s="51">
        <f>SUM(BF49,BG49,2.3*BH49,2.3*BI49,2.3*BJ49,2.3*BK49,2*BL49,2*BM49,BN49,0.4*BO49,0.2*BP49)</f>
        <v>0</v>
      </c>
      <c r="BS49" s="47">
        <f>'Site 57 - Data'!$A49</f>
        <v>0.61458333333333326</v>
      </c>
      <c r="BT49" s="88">
        <f>SUM('Site 57 - Data'!CH49,'Site 57 - Data'!CV49,'Site 57 - Data'!DJ49)</f>
        <v>62</v>
      </c>
      <c r="BU49" s="89">
        <f>SUM('Site 57 - Data'!CI49,'Site 57 - Data'!CW49,'Site 57 - Data'!DK49)</f>
        <v>7</v>
      </c>
      <c r="BV49" s="89">
        <f>SUM('Site 57 - Data'!CJ49,'Site 57 - Data'!CX49,'Site 57 - Data'!DL49)</f>
        <v>1</v>
      </c>
      <c r="BW49" s="89">
        <f>SUM('Site 57 - Data'!CK49,'Site 57 - Data'!CY49,'Site 57 - Data'!DM49)</f>
        <v>0</v>
      </c>
      <c r="BX49" s="89">
        <f>SUM('Site 57 - Data'!CL49,'Site 57 - Data'!CZ49,'Site 57 - Data'!DN49)</f>
        <v>1</v>
      </c>
      <c r="BY49" s="89">
        <f>SUM('Site 57 - Data'!CM49,'Site 57 - Data'!DA49,'Site 57 - Data'!DO49)</f>
        <v>0</v>
      </c>
      <c r="BZ49" s="89">
        <f>SUM('Site 57 - Data'!CN49,'Site 57 - Data'!DB49,'Site 57 - Data'!DP49)</f>
        <v>0</v>
      </c>
      <c r="CA49" s="89">
        <f>SUM('Site 57 - Data'!CO49,'Site 57 - Data'!DC49,'Site 57 - Data'!DQ49)</f>
        <v>0</v>
      </c>
      <c r="CB49" s="89">
        <f>SUM('Site 57 - Data'!CP49,'Site 57 - Data'!DD49,'Site 57 - Data'!DR49)</f>
        <v>2</v>
      </c>
      <c r="CC49" s="89">
        <f>SUM('Site 57 - Data'!CQ49,'Site 57 - Data'!DE49,'Site 57 - Data'!DS49)</f>
        <v>0</v>
      </c>
      <c r="CD49" s="90">
        <f>SUM('Site 57 - Data'!CR49,'Site 57 - Data'!DF49,'Site 57 - Data'!DT49)</f>
        <v>1</v>
      </c>
      <c r="CE49" s="51">
        <f>SUM(BT49:CD49)</f>
        <v>74</v>
      </c>
      <c r="CF49" s="51">
        <f>SUM(BT49,BU49,2.3*BV49,2.3*BW49,2.3*BX49,2.3*BY49,2*BZ49,2*CA49,CB49,0.4*CC49,0.2*CD49)</f>
        <v>75.8</v>
      </c>
      <c r="CG49" s="47">
        <f>'Site 57 - Data'!$A49</f>
        <v>0.61458333333333326</v>
      </c>
      <c r="CH49" s="88">
        <f>SUM('Site 57 - Data'!B49,'Site 57 - Data'!BF49,'Site 57 - Data'!DJ49)</f>
        <v>25</v>
      </c>
      <c r="CI49" s="89">
        <f>SUM('Site 57 - Data'!C49,'Site 57 - Data'!BG49,'Site 57 - Data'!DK49)</f>
        <v>4</v>
      </c>
      <c r="CJ49" s="89">
        <f>SUM('Site 57 - Data'!D49,'Site 57 - Data'!BH49,'Site 57 - Data'!DL49)</f>
        <v>2</v>
      </c>
      <c r="CK49" s="89">
        <f>SUM('Site 57 - Data'!E49,'Site 57 - Data'!BI49,'Site 57 - Data'!DM49)</f>
        <v>0</v>
      </c>
      <c r="CL49" s="89">
        <f>SUM('Site 57 - Data'!F49,'Site 57 - Data'!BJ49,'Site 57 - Data'!DN49)</f>
        <v>1</v>
      </c>
      <c r="CM49" s="89">
        <f>SUM('Site 57 - Data'!G49,'Site 57 - Data'!BK49,'Site 57 - Data'!DO49)</f>
        <v>0</v>
      </c>
      <c r="CN49" s="89">
        <f>SUM('Site 57 - Data'!H49,'Site 57 - Data'!BL49,'Site 57 - Data'!DP49)</f>
        <v>0</v>
      </c>
      <c r="CO49" s="89">
        <f>SUM('Site 57 - Data'!I49,'Site 57 - Data'!BM49,'Site 57 - Data'!DQ49)</f>
        <v>0</v>
      </c>
      <c r="CP49" s="89">
        <f>SUM('Site 57 - Data'!J49,'Site 57 - Data'!BN49,'Site 57 - Data'!DR49)</f>
        <v>0</v>
      </c>
      <c r="CQ49" s="89">
        <f>SUM('Site 57 - Data'!K49,'Site 57 - Data'!BO49,'Site 57 - Data'!DS49)</f>
        <v>1</v>
      </c>
      <c r="CR49" s="90">
        <f>SUM('Site 57 - Data'!L49,'Site 57 - Data'!BP49,'Site 57 - Data'!DT49)</f>
        <v>1</v>
      </c>
      <c r="CS49" s="51">
        <f>SUM(CH49:CR49)</f>
        <v>34</v>
      </c>
      <c r="CT49" s="51">
        <f>SUM(CH49,CI49,2.3*CJ49,2.3*CK49,2.3*CL49,2.3*CM49,2*CN49,2*CO49,CP49,0.4*CQ49,0.2*CR49)</f>
        <v>36.5</v>
      </c>
      <c r="CU49" s="47">
        <f>'Site 57 - Data'!$A49</f>
        <v>0.61458333333333326</v>
      </c>
      <c r="CV49" s="88">
        <f>SUM('Site 57 - Data'!DX49,'Site 57 - Data'!EL49,'Site 57 - Data'!EZ49)</f>
        <v>0</v>
      </c>
      <c r="CW49" s="89">
        <f>SUM('Site 57 - Data'!DY49,'Site 57 - Data'!EM49,'Site 57 - Data'!FA49)</f>
        <v>0</v>
      </c>
      <c r="CX49" s="89">
        <f>SUM('Site 57 - Data'!DZ49,'Site 57 - Data'!EN49,'Site 57 - Data'!FB49)</f>
        <v>0</v>
      </c>
      <c r="CY49" s="89">
        <f>SUM('Site 57 - Data'!EA49,'Site 57 - Data'!EO49,'Site 57 - Data'!FC49)</f>
        <v>0</v>
      </c>
      <c r="CZ49" s="89">
        <f>SUM('Site 57 - Data'!EB49,'Site 57 - Data'!EP49,'Site 57 - Data'!FD49)</f>
        <v>0</v>
      </c>
      <c r="DA49" s="89">
        <f>SUM('Site 57 - Data'!EC49,'Site 57 - Data'!EQ49,'Site 57 - Data'!FE49)</f>
        <v>0</v>
      </c>
      <c r="DB49" s="89">
        <f>SUM('Site 57 - Data'!ED49,'Site 57 - Data'!ER49,'Site 57 - Data'!FF49)</f>
        <v>0</v>
      </c>
      <c r="DC49" s="89">
        <f>SUM('Site 57 - Data'!EE49,'Site 57 - Data'!ES49,'Site 57 - Data'!FG49)</f>
        <v>0</v>
      </c>
      <c r="DD49" s="89">
        <f>SUM('Site 57 - Data'!EF49,'Site 57 - Data'!ET49,'Site 57 - Data'!FH49)</f>
        <v>0</v>
      </c>
      <c r="DE49" s="89">
        <f>SUM('Site 57 - Data'!EG49,'Site 57 - Data'!EU49,'Site 57 - Data'!FI49)</f>
        <v>0</v>
      </c>
      <c r="DF49" s="90">
        <f>SUM('Site 57 - Data'!EH49,'Site 57 - Data'!EV49,'Site 57 - Data'!FJ49)</f>
        <v>0</v>
      </c>
      <c r="DG49" s="51">
        <f>SUM(CV49:DF49)</f>
        <v>0</v>
      </c>
      <c r="DH49" s="51">
        <f>SUM(CV49,CW49,2.3*CX49,2.3*CY49,2.3*CZ49,2.3*DA49,2*DB49,2*DC49,DD49,0.4*DE49,0.2*DF49)</f>
        <v>0</v>
      </c>
      <c r="DI49" s="91">
        <f>SUM(M49,AO49,BQ49,CS49)</f>
        <v>110</v>
      </c>
      <c r="DJ49" s="91">
        <f>SUM(DI49:DI53)</f>
        <v>451</v>
      </c>
      <c r="DK49" s="47">
        <f>'Site 57 - Data'!$A49</f>
        <v>0.61458333333333326</v>
      </c>
    </row>
    <row r="50" spans="1:115" s="61" customFormat="1" ht="12" customHeight="1">
      <c r="A50" s="52" t="s">
        <v>20</v>
      </c>
      <c r="B50" s="57">
        <f t="shared" ref="B50:N50" si="72">SUM(B46:B49)</f>
        <v>235</v>
      </c>
      <c r="C50" s="58">
        <f t="shared" si="72"/>
        <v>36</v>
      </c>
      <c r="D50" s="58">
        <f t="shared" si="72"/>
        <v>1</v>
      </c>
      <c r="E50" s="58">
        <f t="shared" si="72"/>
        <v>0</v>
      </c>
      <c r="F50" s="58">
        <f t="shared" si="72"/>
        <v>0</v>
      </c>
      <c r="G50" s="58">
        <f t="shared" si="72"/>
        <v>0</v>
      </c>
      <c r="H50" s="58">
        <f t="shared" si="72"/>
        <v>0</v>
      </c>
      <c r="I50" s="58">
        <f t="shared" si="72"/>
        <v>0</v>
      </c>
      <c r="J50" s="58">
        <f t="shared" si="72"/>
        <v>11</v>
      </c>
      <c r="K50" s="58">
        <f t="shared" si="72"/>
        <v>2</v>
      </c>
      <c r="L50" s="59">
        <f t="shared" si="72"/>
        <v>15</v>
      </c>
      <c r="M50" s="60">
        <f t="shared" si="72"/>
        <v>300</v>
      </c>
      <c r="N50" s="60">
        <f t="shared" si="72"/>
        <v>288.10000000000002</v>
      </c>
      <c r="O50" s="52" t="s">
        <v>20</v>
      </c>
      <c r="P50" s="57">
        <f t="shared" ref="P50:AB50" si="73">SUM(P46:P49)</f>
        <v>0</v>
      </c>
      <c r="Q50" s="58">
        <f t="shared" si="73"/>
        <v>0</v>
      </c>
      <c r="R50" s="58">
        <f t="shared" si="73"/>
        <v>0</v>
      </c>
      <c r="S50" s="58">
        <f t="shared" si="73"/>
        <v>0</v>
      </c>
      <c r="T50" s="58">
        <f t="shared" si="73"/>
        <v>0</v>
      </c>
      <c r="U50" s="58">
        <f t="shared" si="73"/>
        <v>0</v>
      </c>
      <c r="V50" s="58">
        <f t="shared" si="73"/>
        <v>0</v>
      </c>
      <c r="W50" s="58">
        <f t="shared" si="73"/>
        <v>0</v>
      </c>
      <c r="X50" s="58">
        <f t="shared" si="73"/>
        <v>0</v>
      </c>
      <c r="Y50" s="58">
        <f t="shared" si="73"/>
        <v>0</v>
      </c>
      <c r="Z50" s="59">
        <f t="shared" si="73"/>
        <v>0</v>
      </c>
      <c r="AA50" s="60">
        <f t="shared" si="73"/>
        <v>0</v>
      </c>
      <c r="AB50" s="60">
        <f t="shared" si="73"/>
        <v>0</v>
      </c>
      <c r="AC50" s="52" t="s">
        <v>20</v>
      </c>
      <c r="AD50" s="57">
        <f t="shared" ref="AD50:AP50" si="74">SUM(AD46:AD49)</f>
        <v>42</v>
      </c>
      <c r="AE50" s="58">
        <f t="shared" si="74"/>
        <v>6</v>
      </c>
      <c r="AF50" s="58">
        <f t="shared" si="74"/>
        <v>7</v>
      </c>
      <c r="AG50" s="58">
        <f t="shared" si="74"/>
        <v>0</v>
      </c>
      <c r="AH50" s="58">
        <f t="shared" si="74"/>
        <v>3</v>
      </c>
      <c r="AI50" s="58">
        <f t="shared" si="74"/>
        <v>0</v>
      </c>
      <c r="AJ50" s="58">
        <f t="shared" si="74"/>
        <v>1</v>
      </c>
      <c r="AK50" s="58">
        <f t="shared" si="74"/>
        <v>2</v>
      </c>
      <c r="AL50" s="58">
        <f t="shared" si="74"/>
        <v>3</v>
      </c>
      <c r="AM50" s="58">
        <f t="shared" si="74"/>
        <v>0</v>
      </c>
      <c r="AN50" s="59">
        <f t="shared" si="74"/>
        <v>2</v>
      </c>
      <c r="AO50" s="60">
        <f t="shared" si="74"/>
        <v>66</v>
      </c>
      <c r="AP50" s="60">
        <f t="shared" si="74"/>
        <v>80.400000000000006</v>
      </c>
      <c r="AQ50" s="52" t="s">
        <v>20</v>
      </c>
      <c r="AR50" s="57">
        <f t="shared" ref="AR50:BD50" si="75">SUM(AR46:AR49)</f>
        <v>118</v>
      </c>
      <c r="AS50" s="58">
        <f t="shared" si="75"/>
        <v>17</v>
      </c>
      <c r="AT50" s="58">
        <f t="shared" si="75"/>
        <v>3</v>
      </c>
      <c r="AU50" s="58">
        <f t="shared" si="75"/>
        <v>1</v>
      </c>
      <c r="AV50" s="58">
        <f t="shared" si="75"/>
        <v>2</v>
      </c>
      <c r="AW50" s="58">
        <f t="shared" si="75"/>
        <v>0</v>
      </c>
      <c r="AX50" s="58">
        <f t="shared" si="75"/>
        <v>0</v>
      </c>
      <c r="AY50" s="58">
        <f t="shared" si="75"/>
        <v>1</v>
      </c>
      <c r="AZ50" s="58">
        <f t="shared" si="75"/>
        <v>5</v>
      </c>
      <c r="BA50" s="58">
        <f t="shared" si="75"/>
        <v>1</v>
      </c>
      <c r="BB50" s="59">
        <f t="shared" si="75"/>
        <v>5</v>
      </c>
      <c r="BC50" s="60">
        <f t="shared" si="75"/>
        <v>153</v>
      </c>
      <c r="BD50" s="60">
        <f t="shared" si="75"/>
        <v>157.19999999999999</v>
      </c>
      <c r="BE50" s="52" t="s">
        <v>20</v>
      </c>
      <c r="BF50" s="57">
        <f t="shared" ref="BF50:BR50" si="76">SUM(BF46:BF49)</f>
        <v>0</v>
      </c>
      <c r="BG50" s="58">
        <f t="shared" si="76"/>
        <v>0</v>
      </c>
      <c r="BH50" s="58">
        <f t="shared" si="76"/>
        <v>0</v>
      </c>
      <c r="BI50" s="58">
        <f t="shared" si="76"/>
        <v>0</v>
      </c>
      <c r="BJ50" s="58">
        <f t="shared" si="76"/>
        <v>0</v>
      </c>
      <c r="BK50" s="58">
        <f t="shared" si="76"/>
        <v>0</v>
      </c>
      <c r="BL50" s="58">
        <f t="shared" si="76"/>
        <v>0</v>
      </c>
      <c r="BM50" s="58">
        <f t="shared" si="76"/>
        <v>0</v>
      </c>
      <c r="BN50" s="58">
        <f t="shared" si="76"/>
        <v>0</v>
      </c>
      <c r="BO50" s="58">
        <f t="shared" si="76"/>
        <v>0</v>
      </c>
      <c r="BP50" s="59">
        <f t="shared" si="76"/>
        <v>0</v>
      </c>
      <c r="BQ50" s="60">
        <f t="shared" si="76"/>
        <v>0</v>
      </c>
      <c r="BR50" s="60">
        <f t="shared" si="76"/>
        <v>0</v>
      </c>
      <c r="BS50" s="52" t="s">
        <v>20</v>
      </c>
      <c r="BT50" s="57">
        <f t="shared" ref="BT50:CF50" si="77">SUM(BT46:BT49)</f>
        <v>274</v>
      </c>
      <c r="BU50" s="58">
        <f t="shared" si="77"/>
        <v>40</v>
      </c>
      <c r="BV50" s="58">
        <f t="shared" si="77"/>
        <v>8</v>
      </c>
      <c r="BW50" s="58">
        <f t="shared" si="77"/>
        <v>0</v>
      </c>
      <c r="BX50" s="58">
        <f t="shared" si="77"/>
        <v>3</v>
      </c>
      <c r="BY50" s="58">
        <f t="shared" si="77"/>
        <v>0</v>
      </c>
      <c r="BZ50" s="58">
        <f t="shared" si="77"/>
        <v>1</v>
      </c>
      <c r="CA50" s="58">
        <f t="shared" si="77"/>
        <v>2</v>
      </c>
      <c r="CB50" s="58">
        <f t="shared" si="77"/>
        <v>14</v>
      </c>
      <c r="CC50" s="58">
        <f t="shared" si="77"/>
        <v>2</v>
      </c>
      <c r="CD50" s="59">
        <f t="shared" si="77"/>
        <v>15</v>
      </c>
      <c r="CE50" s="60">
        <f t="shared" si="77"/>
        <v>359</v>
      </c>
      <c r="CF50" s="60">
        <f t="shared" si="77"/>
        <v>363.1</v>
      </c>
      <c r="CG50" s="52" t="s">
        <v>20</v>
      </c>
      <c r="CH50" s="57">
        <f t="shared" ref="CH50:CT50" si="78">SUM(CH46:CH49)</f>
        <v>115</v>
      </c>
      <c r="CI50" s="58">
        <f t="shared" si="78"/>
        <v>15</v>
      </c>
      <c r="CJ50" s="58">
        <f t="shared" si="78"/>
        <v>3</v>
      </c>
      <c r="CK50" s="58">
        <f t="shared" si="78"/>
        <v>1</v>
      </c>
      <c r="CL50" s="58">
        <f t="shared" si="78"/>
        <v>2</v>
      </c>
      <c r="CM50" s="58">
        <f t="shared" si="78"/>
        <v>0</v>
      </c>
      <c r="CN50" s="58">
        <f t="shared" si="78"/>
        <v>0</v>
      </c>
      <c r="CO50" s="58">
        <f t="shared" si="78"/>
        <v>1</v>
      </c>
      <c r="CP50" s="58">
        <f t="shared" si="78"/>
        <v>5</v>
      </c>
      <c r="CQ50" s="58">
        <f t="shared" si="78"/>
        <v>1</v>
      </c>
      <c r="CR50" s="59">
        <f t="shared" si="78"/>
        <v>3</v>
      </c>
      <c r="CS50" s="60">
        <f t="shared" si="78"/>
        <v>146</v>
      </c>
      <c r="CT50" s="60">
        <f t="shared" si="78"/>
        <v>151.80000000000001</v>
      </c>
      <c r="CU50" s="52" t="s">
        <v>20</v>
      </c>
      <c r="CV50" s="57">
        <f t="shared" ref="CV50:DH50" si="79">SUM(CV46:CV49)</f>
        <v>0</v>
      </c>
      <c r="CW50" s="58">
        <f t="shared" si="79"/>
        <v>0</v>
      </c>
      <c r="CX50" s="58">
        <f t="shared" si="79"/>
        <v>0</v>
      </c>
      <c r="CY50" s="58">
        <f t="shared" si="79"/>
        <v>0</v>
      </c>
      <c r="CZ50" s="58">
        <f t="shared" si="79"/>
        <v>0</v>
      </c>
      <c r="DA50" s="58">
        <f t="shared" si="79"/>
        <v>0</v>
      </c>
      <c r="DB50" s="58">
        <f t="shared" si="79"/>
        <v>0</v>
      </c>
      <c r="DC50" s="58">
        <f t="shared" si="79"/>
        <v>0</v>
      </c>
      <c r="DD50" s="58">
        <f t="shared" si="79"/>
        <v>0</v>
      </c>
      <c r="DE50" s="58">
        <f t="shared" si="79"/>
        <v>0</v>
      </c>
      <c r="DF50" s="59">
        <f t="shared" si="79"/>
        <v>0</v>
      </c>
      <c r="DG50" s="60">
        <f t="shared" si="79"/>
        <v>0</v>
      </c>
      <c r="DH50" s="60">
        <f t="shared" si="79"/>
        <v>0</v>
      </c>
      <c r="DI50" s="92"/>
      <c r="DJ50" s="92"/>
      <c r="DK50" s="52"/>
    </row>
    <row r="51" spans="1:115" ht="13.5" customHeight="1">
      <c r="A51" s="27">
        <f>'Site 57 - Data'!$A51</f>
        <v>0.62499999999999989</v>
      </c>
      <c r="B51" s="80">
        <f>SUM('Site 57 - Data'!AR51,'Site 57 - Data'!CV51,'Site 57 - Data'!EZ51)</f>
        <v>47</v>
      </c>
      <c r="C51" s="81">
        <f>SUM('Site 57 - Data'!AS51,'Site 57 - Data'!CW51,'Site 57 - Data'!FA51)</f>
        <v>7</v>
      </c>
      <c r="D51" s="81">
        <f>SUM('Site 57 - Data'!AT51,'Site 57 - Data'!CX51,'Site 57 - Data'!FB51)</f>
        <v>2</v>
      </c>
      <c r="E51" s="81">
        <f>SUM('Site 57 - Data'!AU51,'Site 57 - Data'!CY51,'Site 57 - Data'!FC51)</f>
        <v>0</v>
      </c>
      <c r="F51" s="81">
        <f>SUM('Site 57 - Data'!AV51,'Site 57 - Data'!CZ51,'Site 57 - Data'!FD51)</f>
        <v>0</v>
      </c>
      <c r="G51" s="81">
        <f>SUM('Site 57 - Data'!AW51,'Site 57 - Data'!DA51,'Site 57 - Data'!FE51)</f>
        <v>0</v>
      </c>
      <c r="H51" s="81">
        <f>SUM('Site 57 - Data'!AX51,'Site 57 - Data'!DB51,'Site 57 - Data'!FF51)</f>
        <v>0</v>
      </c>
      <c r="I51" s="81">
        <f>SUM('Site 57 - Data'!AY51,'Site 57 - Data'!DC51,'Site 57 - Data'!FG51)</f>
        <v>0</v>
      </c>
      <c r="J51" s="81">
        <f>SUM('Site 57 - Data'!AZ51,'Site 57 - Data'!DD51,'Site 57 - Data'!FH51)</f>
        <v>3</v>
      </c>
      <c r="K51" s="81">
        <f>SUM('Site 57 - Data'!BA51,'Site 57 - Data'!DE51,'Site 57 - Data'!FI51)</f>
        <v>0</v>
      </c>
      <c r="L51" s="82">
        <f>SUM('Site 57 - Data'!BB51,'Site 57 - Data'!DF51,'Site 57 - Data'!FJ51)</f>
        <v>2</v>
      </c>
      <c r="M51" s="31">
        <f>SUM(B51:L51)</f>
        <v>61</v>
      </c>
      <c r="N51" s="31">
        <f>SUM(B51,C51,2.3*D51,2.3*E51,2.3*F51,2.3*G51,2*H51,2*I51,J51,0.4*K51,0.2*L51)</f>
        <v>62</v>
      </c>
      <c r="O51" s="27">
        <f>'Site 57 - Data'!$A51</f>
        <v>0.62499999999999989</v>
      </c>
      <c r="P51" s="80">
        <f>SUM('Site 57 - Data'!B51,'Site 57 - Data'!P51,'Site 57 - Data'!AD51)</f>
        <v>0</v>
      </c>
      <c r="Q51" s="81">
        <f>SUM('Site 57 - Data'!C51,'Site 57 - Data'!Q51,'Site 57 - Data'!AE51)</f>
        <v>0</v>
      </c>
      <c r="R51" s="81">
        <f>SUM('Site 57 - Data'!D51,'Site 57 - Data'!R51,'Site 57 - Data'!AF51)</f>
        <v>0</v>
      </c>
      <c r="S51" s="81">
        <f>SUM('Site 57 - Data'!E51,'Site 57 - Data'!S51,'Site 57 - Data'!AG51)</f>
        <v>0</v>
      </c>
      <c r="T51" s="81">
        <f>SUM('Site 57 - Data'!F51,'Site 57 - Data'!T51,'Site 57 - Data'!AH51)</f>
        <v>0</v>
      </c>
      <c r="U51" s="81">
        <f>SUM('Site 57 - Data'!G51,'Site 57 - Data'!U51,'Site 57 - Data'!AI51)</f>
        <v>0</v>
      </c>
      <c r="V51" s="81">
        <f>SUM('Site 57 - Data'!H51,'Site 57 - Data'!V51,'Site 57 - Data'!AJ51)</f>
        <v>0</v>
      </c>
      <c r="W51" s="81">
        <f>SUM('Site 57 - Data'!I51,'Site 57 - Data'!W51,'Site 57 - Data'!AK51)</f>
        <v>0</v>
      </c>
      <c r="X51" s="81">
        <f>SUM('Site 57 - Data'!J51,'Site 57 - Data'!X51,'Site 57 - Data'!AL51)</f>
        <v>0</v>
      </c>
      <c r="Y51" s="81">
        <f>SUM('Site 57 - Data'!K51,'Site 57 - Data'!Y51,'Site 57 - Data'!AM51)</f>
        <v>0</v>
      </c>
      <c r="Z51" s="82">
        <f>SUM('Site 57 - Data'!L51,'Site 57 - Data'!Z51,'Site 57 - Data'!AN51)</f>
        <v>0</v>
      </c>
      <c r="AA51" s="31">
        <f>SUM(P51:Z51)</f>
        <v>0</v>
      </c>
      <c r="AB51" s="31">
        <f>SUM(P51,Q51,2.3*R51,2.3*S51,2.3*T51,2.3*U51,2*V51,2*W51,X51,0.4*Y51,0.2*Z51)</f>
        <v>0</v>
      </c>
      <c r="AC51" s="27">
        <f>'Site 57 - Data'!$A51</f>
        <v>0.62499999999999989</v>
      </c>
      <c r="AD51" s="80">
        <f>SUM('Site 57 - Data'!AD51,'Site 57 - Data'!CH51,'Site 57 - Data'!EL51)</f>
        <v>11</v>
      </c>
      <c r="AE51" s="81">
        <f>SUM('Site 57 - Data'!AE51,'Site 57 - Data'!CI51,'Site 57 - Data'!EM51)</f>
        <v>3</v>
      </c>
      <c r="AF51" s="81">
        <f>SUM('Site 57 - Data'!AF51,'Site 57 - Data'!CJ51,'Site 57 - Data'!EN51)</f>
        <v>1</v>
      </c>
      <c r="AG51" s="81">
        <f>SUM('Site 57 - Data'!AG51,'Site 57 - Data'!CK51,'Site 57 - Data'!EO51)</f>
        <v>0</v>
      </c>
      <c r="AH51" s="81">
        <f>SUM('Site 57 - Data'!AH51,'Site 57 - Data'!CL51,'Site 57 - Data'!EP51)</f>
        <v>1</v>
      </c>
      <c r="AI51" s="81">
        <f>SUM('Site 57 - Data'!AI51,'Site 57 - Data'!CM51,'Site 57 - Data'!EQ51)</f>
        <v>0</v>
      </c>
      <c r="AJ51" s="81">
        <f>SUM('Site 57 - Data'!AJ51,'Site 57 - Data'!CN51,'Site 57 - Data'!ER51)</f>
        <v>0</v>
      </c>
      <c r="AK51" s="81">
        <f>SUM('Site 57 - Data'!AK51,'Site 57 - Data'!CO51,'Site 57 - Data'!ES51)</f>
        <v>0</v>
      </c>
      <c r="AL51" s="81">
        <f>SUM('Site 57 - Data'!AL51,'Site 57 - Data'!CP51,'Site 57 - Data'!ET51)</f>
        <v>1</v>
      </c>
      <c r="AM51" s="81">
        <f>SUM('Site 57 - Data'!AM51,'Site 57 - Data'!CQ51,'Site 57 - Data'!EU51)</f>
        <v>0</v>
      </c>
      <c r="AN51" s="82">
        <f>SUM('Site 57 - Data'!AN51,'Site 57 - Data'!CR51,'Site 57 - Data'!EV51)</f>
        <v>3</v>
      </c>
      <c r="AO51" s="31">
        <f>SUM(AD51:AN51)</f>
        <v>20</v>
      </c>
      <c r="AP51" s="31">
        <f>SUM(AD51,AE51,2.3*AF51,2.3*AG51,2.3*AH51,2.3*AI51,2*AJ51,2*AK51,AL51,0.4*AM51,0.2*AN51)</f>
        <v>20.200000000000003</v>
      </c>
      <c r="AQ51" s="27">
        <f>'Site 57 - Data'!$A51</f>
        <v>0.62499999999999989</v>
      </c>
      <c r="AR51" s="80">
        <f>SUM('Site 57 - Data'!AR51,'Site 57 - Data'!BF51,'Site 57 - Data'!BT51)</f>
        <v>20</v>
      </c>
      <c r="AS51" s="81">
        <f>SUM('Site 57 - Data'!AS51,'Site 57 - Data'!BG51,'Site 57 - Data'!BU51)</f>
        <v>1</v>
      </c>
      <c r="AT51" s="81">
        <f>SUM('Site 57 - Data'!AT51,'Site 57 - Data'!BH51,'Site 57 - Data'!BV51)</f>
        <v>0</v>
      </c>
      <c r="AU51" s="81">
        <f>SUM('Site 57 - Data'!AU51,'Site 57 - Data'!BI51,'Site 57 - Data'!BW51)</f>
        <v>0</v>
      </c>
      <c r="AV51" s="81">
        <f>SUM('Site 57 - Data'!AV51,'Site 57 - Data'!BJ51,'Site 57 - Data'!BX51)</f>
        <v>0</v>
      </c>
      <c r="AW51" s="81">
        <f>SUM('Site 57 - Data'!AW51,'Site 57 - Data'!BK51,'Site 57 - Data'!BY51)</f>
        <v>0</v>
      </c>
      <c r="AX51" s="81">
        <f>SUM('Site 57 - Data'!AX51,'Site 57 - Data'!BL51,'Site 57 - Data'!BZ51)</f>
        <v>0</v>
      </c>
      <c r="AY51" s="81">
        <f>SUM('Site 57 - Data'!AY51,'Site 57 - Data'!BM51,'Site 57 - Data'!CA51)</f>
        <v>1</v>
      </c>
      <c r="AZ51" s="81">
        <f>SUM('Site 57 - Data'!AZ51,'Site 57 - Data'!BN51,'Site 57 - Data'!CB51)</f>
        <v>1</v>
      </c>
      <c r="BA51" s="81">
        <f>SUM('Site 57 - Data'!BA51,'Site 57 - Data'!BO51,'Site 57 - Data'!CC51)</f>
        <v>0</v>
      </c>
      <c r="BB51" s="82">
        <f>SUM('Site 57 - Data'!BB51,'Site 57 - Data'!BP51,'Site 57 - Data'!CD51)</f>
        <v>0</v>
      </c>
      <c r="BC51" s="31">
        <f>SUM(AR51:BB51)</f>
        <v>23</v>
      </c>
      <c r="BD51" s="31">
        <f>SUM(AR51,AS51,2.3*AT51,2.3*AU51,2.3*AV51,2.3*AW51,2*AX51,2*AY51,AZ51,0.4*BA51,0.2*BB51)</f>
        <v>24</v>
      </c>
      <c r="BE51" s="27">
        <f>'Site 57 - Data'!$A51</f>
        <v>0.62499999999999989</v>
      </c>
      <c r="BF51" s="80">
        <f>SUM('Site 57 - Data'!P51,'Site 57 - Data'!BT51,'Site 57 - Data'!DX51)</f>
        <v>0</v>
      </c>
      <c r="BG51" s="81">
        <f>SUM('Site 57 - Data'!Q51,'Site 57 - Data'!BU51,'Site 57 - Data'!DY51)</f>
        <v>0</v>
      </c>
      <c r="BH51" s="81">
        <f>SUM('Site 57 - Data'!R51,'Site 57 - Data'!BV51,'Site 57 - Data'!DZ51)</f>
        <v>0</v>
      </c>
      <c r="BI51" s="81">
        <f>SUM('Site 57 - Data'!S51,'Site 57 - Data'!BW51,'Site 57 - Data'!EA51)</f>
        <v>0</v>
      </c>
      <c r="BJ51" s="81">
        <f>SUM('Site 57 - Data'!T51,'Site 57 - Data'!BX51,'Site 57 - Data'!EB51)</f>
        <v>0</v>
      </c>
      <c r="BK51" s="81">
        <f>SUM('Site 57 - Data'!U51,'Site 57 - Data'!BY51,'Site 57 - Data'!EC51)</f>
        <v>0</v>
      </c>
      <c r="BL51" s="81">
        <f>SUM('Site 57 - Data'!V51,'Site 57 - Data'!BZ51,'Site 57 - Data'!ED51)</f>
        <v>0</v>
      </c>
      <c r="BM51" s="81">
        <f>SUM('Site 57 - Data'!W51,'Site 57 - Data'!CA51,'Site 57 - Data'!EE51)</f>
        <v>0</v>
      </c>
      <c r="BN51" s="81">
        <f>SUM('Site 57 - Data'!X51,'Site 57 - Data'!CB51,'Site 57 - Data'!EF51)</f>
        <v>0</v>
      </c>
      <c r="BO51" s="81">
        <f>SUM('Site 57 - Data'!Y51,'Site 57 - Data'!CC51,'Site 57 - Data'!EG51)</f>
        <v>0</v>
      </c>
      <c r="BP51" s="82">
        <f>SUM('Site 57 - Data'!Z51,'Site 57 - Data'!CD51,'Site 57 - Data'!EH51)</f>
        <v>0</v>
      </c>
      <c r="BQ51" s="31">
        <f>SUM(BF51:BP51)</f>
        <v>0</v>
      </c>
      <c r="BR51" s="31">
        <f>SUM(BF51,BG51,2.3*BH51,2.3*BI51,2.3*BJ51,2.3*BK51,2*BL51,2*BM51,BN51,0.4*BO51,0.2*BP51)</f>
        <v>0</v>
      </c>
      <c r="BS51" s="27">
        <f>'Site 57 - Data'!$A51</f>
        <v>0.62499999999999989</v>
      </c>
      <c r="BT51" s="80">
        <f>SUM('Site 57 - Data'!CH51,'Site 57 - Data'!CV51,'Site 57 - Data'!DJ51)</f>
        <v>58</v>
      </c>
      <c r="BU51" s="81">
        <f>SUM('Site 57 - Data'!CI51,'Site 57 - Data'!CW51,'Site 57 - Data'!DK51)</f>
        <v>10</v>
      </c>
      <c r="BV51" s="81">
        <f>SUM('Site 57 - Data'!CJ51,'Site 57 - Data'!CX51,'Site 57 - Data'!DL51)</f>
        <v>3</v>
      </c>
      <c r="BW51" s="81">
        <f>SUM('Site 57 - Data'!CK51,'Site 57 - Data'!CY51,'Site 57 - Data'!DM51)</f>
        <v>0</v>
      </c>
      <c r="BX51" s="81">
        <f>SUM('Site 57 - Data'!CL51,'Site 57 - Data'!CZ51,'Site 57 - Data'!DN51)</f>
        <v>1</v>
      </c>
      <c r="BY51" s="81">
        <f>SUM('Site 57 - Data'!CM51,'Site 57 - Data'!DA51,'Site 57 - Data'!DO51)</f>
        <v>0</v>
      </c>
      <c r="BZ51" s="81">
        <f>SUM('Site 57 - Data'!CN51,'Site 57 - Data'!DB51,'Site 57 - Data'!DP51)</f>
        <v>0</v>
      </c>
      <c r="CA51" s="81">
        <f>SUM('Site 57 - Data'!CO51,'Site 57 - Data'!DC51,'Site 57 - Data'!DQ51)</f>
        <v>0</v>
      </c>
      <c r="CB51" s="81">
        <f>SUM('Site 57 - Data'!CP51,'Site 57 - Data'!DD51,'Site 57 - Data'!DR51)</f>
        <v>4</v>
      </c>
      <c r="CC51" s="81">
        <f>SUM('Site 57 - Data'!CQ51,'Site 57 - Data'!DE51,'Site 57 - Data'!DS51)</f>
        <v>0</v>
      </c>
      <c r="CD51" s="82">
        <f>SUM('Site 57 - Data'!CR51,'Site 57 - Data'!DF51,'Site 57 - Data'!DT51)</f>
        <v>5</v>
      </c>
      <c r="CE51" s="31">
        <f>SUM(BT51:CD51)</f>
        <v>81</v>
      </c>
      <c r="CF51" s="31">
        <f>SUM(BT51,BU51,2.3*BV51,2.3*BW51,2.3*BX51,2.3*BY51,2*BZ51,2*CA51,CB51,0.4*CC51,0.2*CD51)</f>
        <v>82.2</v>
      </c>
      <c r="CG51" s="27">
        <f>'Site 57 - Data'!$A51</f>
        <v>0.62499999999999989</v>
      </c>
      <c r="CH51" s="80">
        <f>SUM('Site 57 - Data'!B51,'Site 57 - Data'!BF51,'Site 57 - Data'!DJ51)</f>
        <v>20</v>
      </c>
      <c r="CI51" s="81">
        <f>SUM('Site 57 - Data'!C51,'Site 57 - Data'!BG51,'Site 57 - Data'!DK51)</f>
        <v>1</v>
      </c>
      <c r="CJ51" s="81">
        <f>SUM('Site 57 - Data'!D51,'Site 57 - Data'!BH51,'Site 57 - Data'!DL51)</f>
        <v>0</v>
      </c>
      <c r="CK51" s="81">
        <f>SUM('Site 57 - Data'!E51,'Site 57 - Data'!BI51,'Site 57 - Data'!DM51)</f>
        <v>0</v>
      </c>
      <c r="CL51" s="81">
        <f>SUM('Site 57 - Data'!F51,'Site 57 - Data'!BJ51,'Site 57 - Data'!DN51)</f>
        <v>0</v>
      </c>
      <c r="CM51" s="81">
        <f>SUM('Site 57 - Data'!G51,'Site 57 - Data'!BK51,'Site 57 - Data'!DO51)</f>
        <v>0</v>
      </c>
      <c r="CN51" s="81">
        <f>SUM('Site 57 - Data'!H51,'Site 57 - Data'!BL51,'Site 57 - Data'!DP51)</f>
        <v>0</v>
      </c>
      <c r="CO51" s="81">
        <f>SUM('Site 57 - Data'!I51,'Site 57 - Data'!BM51,'Site 57 - Data'!DQ51)</f>
        <v>1</v>
      </c>
      <c r="CP51" s="81">
        <f>SUM('Site 57 - Data'!J51,'Site 57 - Data'!BN51,'Site 57 - Data'!DR51)</f>
        <v>1</v>
      </c>
      <c r="CQ51" s="81">
        <f>SUM('Site 57 - Data'!K51,'Site 57 - Data'!BO51,'Site 57 - Data'!DS51)</f>
        <v>0</v>
      </c>
      <c r="CR51" s="82">
        <f>SUM('Site 57 - Data'!L51,'Site 57 - Data'!BP51,'Site 57 - Data'!DT51)</f>
        <v>0</v>
      </c>
      <c r="CS51" s="31">
        <f>SUM(CH51:CR51)</f>
        <v>23</v>
      </c>
      <c r="CT51" s="31">
        <f>SUM(CH51,CI51,2.3*CJ51,2.3*CK51,2.3*CL51,2.3*CM51,2*CN51,2*CO51,CP51,0.4*CQ51,0.2*CR51)</f>
        <v>24</v>
      </c>
      <c r="CU51" s="27">
        <f>'Site 57 - Data'!$A51</f>
        <v>0.62499999999999989</v>
      </c>
      <c r="CV51" s="80">
        <f>SUM('Site 57 - Data'!DX51,'Site 57 - Data'!EL51,'Site 57 - Data'!EZ51)</f>
        <v>0</v>
      </c>
      <c r="CW51" s="81">
        <f>SUM('Site 57 - Data'!DY51,'Site 57 - Data'!EM51,'Site 57 - Data'!FA51)</f>
        <v>0</v>
      </c>
      <c r="CX51" s="81">
        <f>SUM('Site 57 - Data'!DZ51,'Site 57 - Data'!EN51,'Site 57 - Data'!FB51)</f>
        <v>0</v>
      </c>
      <c r="CY51" s="81">
        <f>SUM('Site 57 - Data'!EA51,'Site 57 - Data'!EO51,'Site 57 - Data'!FC51)</f>
        <v>0</v>
      </c>
      <c r="CZ51" s="81">
        <f>SUM('Site 57 - Data'!EB51,'Site 57 - Data'!EP51,'Site 57 - Data'!FD51)</f>
        <v>0</v>
      </c>
      <c r="DA51" s="81">
        <f>SUM('Site 57 - Data'!EC51,'Site 57 - Data'!EQ51,'Site 57 - Data'!FE51)</f>
        <v>0</v>
      </c>
      <c r="DB51" s="81">
        <f>SUM('Site 57 - Data'!ED51,'Site 57 - Data'!ER51,'Site 57 - Data'!FF51)</f>
        <v>0</v>
      </c>
      <c r="DC51" s="81">
        <f>SUM('Site 57 - Data'!EE51,'Site 57 - Data'!ES51,'Site 57 - Data'!FG51)</f>
        <v>0</v>
      </c>
      <c r="DD51" s="81">
        <f>SUM('Site 57 - Data'!EF51,'Site 57 - Data'!ET51,'Site 57 - Data'!FH51)</f>
        <v>0</v>
      </c>
      <c r="DE51" s="81">
        <f>SUM('Site 57 - Data'!EG51,'Site 57 - Data'!EU51,'Site 57 - Data'!FI51)</f>
        <v>0</v>
      </c>
      <c r="DF51" s="82">
        <f>SUM('Site 57 - Data'!EH51,'Site 57 - Data'!EV51,'Site 57 - Data'!FJ51)</f>
        <v>0</v>
      </c>
      <c r="DG51" s="31">
        <f>SUM(CV51:DF51)</f>
        <v>0</v>
      </c>
      <c r="DH51" s="31">
        <f>SUM(CV51,CW51,2.3*CX51,2.3*CY51,2.3*CZ51,2.3*DA51,2*DB51,2*DC51,DD51,0.4*DE51,0.2*DF51)</f>
        <v>0</v>
      </c>
      <c r="DI51" s="83">
        <f>SUM(M51,AO51,BQ51,CS51)</f>
        <v>104</v>
      </c>
      <c r="DJ51" s="83">
        <f>SUM(DI51:DI54)</f>
        <v>471</v>
      </c>
      <c r="DK51" s="27">
        <f>'Site 57 - Data'!$A51</f>
        <v>0.62499999999999989</v>
      </c>
    </row>
    <row r="52" spans="1:115" ht="13.5" customHeight="1">
      <c r="A52" s="27">
        <f>'Site 57 - Data'!$A52</f>
        <v>0.63541666666666652</v>
      </c>
      <c r="B52" s="85">
        <f>SUM('Site 57 - Data'!AR52,'Site 57 - Data'!CV52,'Site 57 - Data'!EZ52)</f>
        <v>53</v>
      </c>
      <c r="C52" s="86">
        <f>SUM('Site 57 - Data'!AS52,'Site 57 - Data'!CW52,'Site 57 - Data'!FA52)</f>
        <v>13</v>
      </c>
      <c r="D52" s="86">
        <f>SUM('Site 57 - Data'!AT52,'Site 57 - Data'!CX52,'Site 57 - Data'!FB52)</f>
        <v>2</v>
      </c>
      <c r="E52" s="86">
        <f>SUM('Site 57 - Data'!AU52,'Site 57 - Data'!CY52,'Site 57 - Data'!FC52)</f>
        <v>0</v>
      </c>
      <c r="F52" s="86">
        <f>SUM('Site 57 - Data'!AV52,'Site 57 - Data'!CZ52,'Site 57 - Data'!FD52)</f>
        <v>0</v>
      </c>
      <c r="G52" s="86">
        <f>SUM('Site 57 - Data'!AW52,'Site 57 - Data'!DA52,'Site 57 - Data'!FE52)</f>
        <v>0</v>
      </c>
      <c r="H52" s="86">
        <f>SUM('Site 57 - Data'!AX52,'Site 57 - Data'!DB52,'Site 57 - Data'!FF52)</f>
        <v>0</v>
      </c>
      <c r="I52" s="86">
        <f>SUM('Site 57 - Data'!AY52,'Site 57 - Data'!DC52,'Site 57 - Data'!FG52)</f>
        <v>0</v>
      </c>
      <c r="J52" s="86">
        <f>SUM('Site 57 - Data'!AZ52,'Site 57 - Data'!DD52,'Site 57 - Data'!FH52)</f>
        <v>2</v>
      </c>
      <c r="K52" s="86">
        <f>SUM('Site 57 - Data'!BA52,'Site 57 - Data'!DE52,'Site 57 - Data'!FI52)</f>
        <v>0</v>
      </c>
      <c r="L52" s="87">
        <f>SUM('Site 57 - Data'!BB52,'Site 57 - Data'!DF52,'Site 57 - Data'!FJ52)</f>
        <v>2</v>
      </c>
      <c r="M52" s="41">
        <f>SUM(B52:L52)</f>
        <v>72</v>
      </c>
      <c r="N52" s="41">
        <f>SUM(B52,C52,2.3*D52,2.3*E52,2.3*F52,2.3*G52,2*H52,2*I52,J52,0.4*K52,0.2*L52)</f>
        <v>73</v>
      </c>
      <c r="O52" s="27">
        <f>'Site 57 - Data'!$A52</f>
        <v>0.63541666666666652</v>
      </c>
      <c r="P52" s="85">
        <f>SUM('Site 57 - Data'!B52,'Site 57 - Data'!P52,'Site 57 - Data'!AD52)</f>
        <v>0</v>
      </c>
      <c r="Q52" s="86">
        <f>SUM('Site 57 - Data'!C52,'Site 57 - Data'!Q52,'Site 57 - Data'!AE52)</f>
        <v>0</v>
      </c>
      <c r="R52" s="86">
        <f>SUM('Site 57 - Data'!D52,'Site 57 - Data'!R52,'Site 57 - Data'!AF52)</f>
        <v>0</v>
      </c>
      <c r="S52" s="86">
        <f>SUM('Site 57 - Data'!E52,'Site 57 - Data'!S52,'Site 57 - Data'!AG52)</f>
        <v>0</v>
      </c>
      <c r="T52" s="86">
        <f>SUM('Site 57 - Data'!F52,'Site 57 - Data'!T52,'Site 57 - Data'!AH52)</f>
        <v>0</v>
      </c>
      <c r="U52" s="86">
        <f>SUM('Site 57 - Data'!G52,'Site 57 - Data'!U52,'Site 57 - Data'!AI52)</f>
        <v>0</v>
      </c>
      <c r="V52" s="86">
        <f>SUM('Site 57 - Data'!H52,'Site 57 - Data'!V52,'Site 57 - Data'!AJ52)</f>
        <v>0</v>
      </c>
      <c r="W52" s="86">
        <f>SUM('Site 57 - Data'!I52,'Site 57 - Data'!W52,'Site 57 - Data'!AK52)</f>
        <v>0</v>
      </c>
      <c r="X52" s="86">
        <f>SUM('Site 57 - Data'!J52,'Site 57 - Data'!X52,'Site 57 - Data'!AL52)</f>
        <v>0</v>
      </c>
      <c r="Y52" s="86">
        <f>SUM('Site 57 - Data'!K52,'Site 57 - Data'!Y52,'Site 57 - Data'!AM52)</f>
        <v>0</v>
      </c>
      <c r="Z52" s="87">
        <f>SUM('Site 57 - Data'!L52,'Site 57 - Data'!Z52,'Site 57 - Data'!AN52)</f>
        <v>0</v>
      </c>
      <c r="AA52" s="41">
        <f>SUM(P52:Z52)</f>
        <v>0</v>
      </c>
      <c r="AB52" s="41">
        <f>SUM(P52,Q52,2.3*R52,2.3*S52,2.3*T52,2.3*U52,2*V52,2*W52,X52,0.4*Y52,0.2*Z52)</f>
        <v>0</v>
      </c>
      <c r="AC52" s="27">
        <f>'Site 57 - Data'!$A52</f>
        <v>0.63541666666666652</v>
      </c>
      <c r="AD52" s="85">
        <f>SUM('Site 57 - Data'!AD52,'Site 57 - Data'!CH52,'Site 57 - Data'!EL52)</f>
        <v>13</v>
      </c>
      <c r="AE52" s="86">
        <f>SUM('Site 57 - Data'!AE52,'Site 57 - Data'!CI52,'Site 57 - Data'!EM52)</f>
        <v>0</v>
      </c>
      <c r="AF52" s="86">
        <f>SUM('Site 57 - Data'!AF52,'Site 57 - Data'!CJ52,'Site 57 - Data'!EN52)</f>
        <v>2</v>
      </c>
      <c r="AG52" s="86">
        <f>SUM('Site 57 - Data'!AG52,'Site 57 - Data'!CK52,'Site 57 - Data'!EO52)</f>
        <v>0</v>
      </c>
      <c r="AH52" s="86">
        <f>SUM('Site 57 - Data'!AH52,'Site 57 - Data'!CL52,'Site 57 - Data'!EP52)</f>
        <v>0</v>
      </c>
      <c r="AI52" s="86">
        <f>SUM('Site 57 - Data'!AI52,'Site 57 - Data'!CM52,'Site 57 - Data'!EQ52)</f>
        <v>0</v>
      </c>
      <c r="AJ52" s="86">
        <f>SUM('Site 57 - Data'!AJ52,'Site 57 - Data'!CN52,'Site 57 - Data'!ER52)</f>
        <v>0</v>
      </c>
      <c r="AK52" s="86">
        <f>SUM('Site 57 - Data'!AK52,'Site 57 - Data'!CO52,'Site 57 - Data'!ES52)</f>
        <v>1</v>
      </c>
      <c r="AL52" s="86">
        <f>SUM('Site 57 - Data'!AL52,'Site 57 - Data'!CP52,'Site 57 - Data'!ET52)</f>
        <v>0</v>
      </c>
      <c r="AM52" s="86">
        <f>SUM('Site 57 - Data'!AM52,'Site 57 - Data'!CQ52,'Site 57 - Data'!EU52)</f>
        <v>0</v>
      </c>
      <c r="AN52" s="87">
        <f>SUM('Site 57 - Data'!AN52,'Site 57 - Data'!CR52,'Site 57 - Data'!EV52)</f>
        <v>0</v>
      </c>
      <c r="AO52" s="41">
        <f>SUM(AD52:AN52)</f>
        <v>16</v>
      </c>
      <c r="AP52" s="41">
        <f>SUM(AD52,AE52,2.3*AF52,2.3*AG52,2.3*AH52,2.3*AI52,2*AJ52,2*AK52,AL52,0.4*AM52,0.2*AN52)</f>
        <v>19.600000000000001</v>
      </c>
      <c r="AQ52" s="27">
        <f>'Site 57 - Data'!$A52</f>
        <v>0.63541666666666652</v>
      </c>
      <c r="AR52" s="85">
        <f>SUM('Site 57 - Data'!AR52,'Site 57 - Data'!BF52,'Site 57 - Data'!BT52)</f>
        <v>37</v>
      </c>
      <c r="AS52" s="86">
        <f>SUM('Site 57 - Data'!AS52,'Site 57 - Data'!BG52,'Site 57 - Data'!BU52)</f>
        <v>2</v>
      </c>
      <c r="AT52" s="86">
        <f>SUM('Site 57 - Data'!AT52,'Site 57 - Data'!BH52,'Site 57 - Data'!BV52)</f>
        <v>0</v>
      </c>
      <c r="AU52" s="86">
        <f>SUM('Site 57 - Data'!AU52,'Site 57 - Data'!BI52,'Site 57 - Data'!BW52)</f>
        <v>0</v>
      </c>
      <c r="AV52" s="86">
        <f>SUM('Site 57 - Data'!AV52,'Site 57 - Data'!BJ52,'Site 57 - Data'!BX52)</f>
        <v>1</v>
      </c>
      <c r="AW52" s="86">
        <f>SUM('Site 57 - Data'!AW52,'Site 57 - Data'!BK52,'Site 57 - Data'!BY52)</f>
        <v>0</v>
      </c>
      <c r="AX52" s="86">
        <f>SUM('Site 57 - Data'!AX52,'Site 57 - Data'!BL52,'Site 57 - Data'!BZ52)</f>
        <v>0</v>
      </c>
      <c r="AY52" s="86">
        <f>SUM('Site 57 - Data'!AY52,'Site 57 - Data'!BM52,'Site 57 - Data'!CA52)</f>
        <v>0</v>
      </c>
      <c r="AZ52" s="86">
        <f>SUM('Site 57 - Data'!AZ52,'Site 57 - Data'!BN52,'Site 57 - Data'!CB52)</f>
        <v>0</v>
      </c>
      <c r="BA52" s="86">
        <f>SUM('Site 57 - Data'!BA52,'Site 57 - Data'!BO52,'Site 57 - Data'!CC52)</f>
        <v>2</v>
      </c>
      <c r="BB52" s="87">
        <f>SUM('Site 57 - Data'!BB52,'Site 57 - Data'!BP52,'Site 57 - Data'!CD52)</f>
        <v>1</v>
      </c>
      <c r="BC52" s="41">
        <f>SUM(AR52:BB52)</f>
        <v>43</v>
      </c>
      <c r="BD52" s="41">
        <f>SUM(AR52,AS52,2.3*AT52,2.3*AU52,2.3*AV52,2.3*AW52,2*AX52,2*AY52,AZ52,0.4*BA52,0.2*BB52)</f>
        <v>42.3</v>
      </c>
      <c r="BE52" s="27">
        <f>'Site 57 - Data'!$A52</f>
        <v>0.63541666666666652</v>
      </c>
      <c r="BF52" s="85">
        <f>SUM('Site 57 - Data'!P52,'Site 57 - Data'!BT52,'Site 57 - Data'!DX52)</f>
        <v>0</v>
      </c>
      <c r="BG52" s="86">
        <f>SUM('Site 57 - Data'!Q52,'Site 57 - Data'!BU52,'Site 57 - Data'!DY52)</f>
        <v>0</v>
      </c>
      <c r="BH52" s="86">
        <f>SUM('Site 57 - Data'!R52,'Site 57 - Data'!BV52,'Site 57 - Data'!DZ52)</f>
        <v>0</v>
      </c>
      <c r="BI52" s="86">
        <f>SUM('Site 57 - Data'!S52,'Site 57 - Data'!BW52,'Site 57 - Data'!EA52)</f>
        <v>0</v>
      </c>
      <c r="BJ52" s="86">
        <f>SUM('Site 57 - Data'!T52,'Site 57 - Data'!BX52,'Site 57 - Data'!EB52)</f>
        <v>0</v>
      </c>
      <c r="BK52" s="86">
        <f>SUM('Site 57 - Data'!U52,'Site 57 - Data'!BY52,'Site 57 - Data'!EC52)</f>
        <v>0</v>
      </c>
      <c r="BL52" s="86">
        <f>SUM('Site 57 - Data'!V52,'Site 57 - Data'!BZ52,'Site 57 - Data'!ED52)</f>
        <v>0</v>
      </c>
      <c r="BM52" s="86">
        <f>SUM('Site 57 - Data'!W52,'Site 57 - Data'!CA52,'Site 57 - Data'!EE52)</f>
        <v>0</v>
      </c>
      <c r="BN52" s="86">
        <f>SUM('Site 57 - Data'!X52,'Site 57 - Data'!CB52,'Site 57 - Data'!EF52)</f>
        <v>0</v>
      </c>
      <c r="BO52" s="86">
        <f>SUM('Site 57 - Data'!Y52,'Site 57 - Data'!CC52,'Site 57 - Data'!EG52)</f>
        <v>0</v>
      </c>
      <c r="BP52" s="87">
        <f>SUM('Site 57 - Data'!Z52,'Site 57 - Data'!CD52,'Site 57 - Data'!EH52)</f>
        <v>0</v>
      </c>
      <c r="BQ52" s="41">
        <f>SUM(BF52:BP52)</f>
        <v>0</v>
      </c>
      <c r="BR52" s="41">
        <f>SUM(BF52,BG52,2.3*BH52,2.3*BI52,2.3*BJ52,2.3*BK52,2*BL52,2*BM52,BN52,0.4*BO52,0.2*BP52)</f>
        <v>0</v>
      </c>
      <c r="BS52" s="27">
        <f>'Site 57 - Data'!$A52</f>
        <v>0.63541666666666652</v>
      </c>
      <c r="BT52" s="85">
        <f>SUM('Site 57 - Data'!CH52,'Site 57 - Data'!CV52,'Site 57 - Data'!DJ52)</f>
        <v>66</v>
      </c>
      <c r="BU52" s="86">
        <f>SUM('Site 57 - Data'!CI52,'Site 57 - Data'!CW52,'Site 57 - Data'!DK52)</f>
        <v>13</v>
      </c>
      <c r="BV52" s="86">
        <f>SUM('Site 57 - Data'!CJ52,'Site 57 - Data'!CX52,'Site 57 - Data'!DL52)</f>
        <v>4</v>
      </c>
      <c r="BW52" s="86">
        <f>SUM('Site 57 - Data'!CK52,'Site 57 - Data'!CY52,'Site 57 - Data'!DM52)</f>
        <v>0</v>
      </c>
      <c r="BX52" s="86">
        <f>SUM('Site 57 - Data'!CL52,'Site 57 - Data'!CZ52,'Site 57 - Data'!DN52)</f>
        <v>0</v>
      </c>
      <c r="BY52" s="86">
        <f>SUM('Site 57 - Data'!CM52,'Site 57 - Data'!DA52,'Site 57 - Data'!DO52)</f>
        <v>0</v>
      </c>
      <c r="BZ52" s="86">
        <f>SUM('Site 57 - Data'!CN52,'Site 57 - Data'!DB52,'Site 57 - Data'!DP52)</f>
        <v>0</v>
      </c>
      <c r="CA52" s="86">
        <f>SUM('Site 57 - Data'!CO52,'Site 57 - Data'!DC52,'Site 57 - Data'!DQ52)</f>
        <v>1</v>
      </c>
      <c r="CB52" s="86">
        <f>SUM('Site 57 - Data'!CP52,'Site 57 - Data'!DD52,'Site 57 - Data'!DR52)</f>
        <v>2</v>
      </c>
      <c r="CC52" s="86">
        <f>SUM('Site 57 - Data'!CQ52,'Site 57 - Data'!DE52,'Site 57 - Data'!DS52)</f>
        <v>0</v>
      </c>
      <c r="CD52" s="87">
        <f>SUM('Site 57 - Data'!CR52,'Site 57 - Data'!DF52,'Site 57 - Data'!DT52)</f>
        <v>2</v>
      </c>
      <c r="CE52" s="41">
        <f>SUM(BT52:CD52)</f>
        <v>88</v>
      </c>
      <c r="CF52" s="41">
        <f>SUM(BT52,BU52,2.3*BV52,2.3*BW52,2.3*BX52,2.3*BY52,2*BZ52,2*CA52,CB52,0.4*CC52,0.2*CD52)</f>
        <v>92.600000000000009</v>
      </c>
      <c r="CG52" s="27">
        <f>'Site 57 - Data'!$A52</f>
        <v>0.63541666666666652</v>
      </c>
      <c r="CH52" s="85">
        <f>SUM('Site 57 - Data'!B52,'Site 57 - Data'!BF52,'Site 57 - Data'!DJ52)</f>
        <v>37</v>
      </c>
      <c r="CI52" s="86">
        <f>SUM('Site 57 - Data'!C52,'Site 57 - Data'!BG52,'Site 57 - Data'!DK52)</f>
        <v>2</v>
      </c>
      <c r="CJ52" s="86">
        <f>SUM('Site 57 - Data'!D52,'Site 57 - Data'!BH52,'Site 57 - Data'!DL52)</f>
        <v>0</v>
      </c>
      <c r="CK52" s="86">
        <f>SUM('Site 57 - Data'!E52,'Site 57 - Data'!BI52,'Site 57 - Data'!DM52)</f>
        <v>0</v>
      </c>
      <c r="CL52" s="86">
        <f>SUM('Site 57 - Data'!F52,'Site 57 - Data'!BJ52,'Site 57 - Data'!DN52)</f>
        <v>1</v>
      </c>
      <c r="CM52" s="86">
        <f>SUM('Site 57 - Data'!G52,'Site 57 - Data'!BK52,'Site 57 - Data'!DO52)</f>
        <v>0</v>
      </c>
      <c r="CN52" s="86">
        <f>SUM('Site 57 - Data'!H52,'Site 57 - Data'!BL52,'Site 57 - Data'!DP52)</f>
        <v>0</v>
      </c>
      <c r="CO52" s="86">
        <f>SUM('Site 57 - Data'!I52,'Site 57 - Data'!BM52,'Site 57 - Data'!DQ52)</f>
        <v>0</v>
      </c>
      <c r="CP52" s="86">
        <f>SUM('Site 57 - Data'!J52,'Site 57 - Data'!BN52,'Site 57 - Data'!DR52)</f>
        <v>0</v>
      </c>
      <c r="CQ52" s="86">
        <f>SUM('Site 57 - Data'!K52,'Site 57 - Data'!BO52,'Site 57 - Data'!DS52)</f>
        <v>2</v>
      </c>
      <c r="CR52" s="87">
        <f>SUM('Site 57 - Data'!L52,'Site 57 - Data'!BP52,'Site 57 - Data'!DT52)</f>
        <v>1</v>
      </c>
      <c r="CS52" s="41">
        <f>SUM(CH52:CR52)</f>
        <v>43</v>
      </c>
      <c r="CT52" s="41">
        <f>SUM(CH52,CI52,2.3*CJ52,2.3*CK52,2.3*CL52,2.3*CM52,2*CN52,2*CO52,CP52,0.4*CQ52,0.2*CR52)</f>
        <v>42.3</v>
      </c>
      <c r="CU52" s="27">
        <f>'Site 57 - Data'!$A52</f>
        <v>0.63541666666666652</v>
      </c>
      <c r="CV52" s="85">
        <f>SUM('Site 57 - Data'!DX52,'Site 57 - Data'!EL52,'Site 57 - Data'!EZ52)</f>
        <v>0</v>
      </c>
      <c r="CW52" s="86">
        <f>SUM('Site 57 - Data'!DY52,'Site 57 - Data'!EM52,'Site 57 - Data'!FA52)</f>
        <v>0</v>
      </c>
      <c r="CX52" s="86">
        <f>SUM('Site 57 - Data'!DZ52,'Site 57 - Data'!EN52,'Site 57 - Data'!FB52)</f>
        <v>0</v>
      </c>
      <c r="CY52" s="86">
        <f>SUM('Site 57 - Data'!EA52,'Site 57 - Data'!EO52,'Site 57 - Data'!FC52)</f>
        <v>0</v>
      </c>
      <c r="CZ52" s="86">
        <f>SUM('Site 57 - Data'!EB52,'Site 57 - Data'!EP52,'Site 57 - Data'!FD52)</f>
        <v>0</v>
      </c>
      <c r="DA52" s="86">
        <f>SUM('Site 57 - Data'!EC52,'Site 57 - Data'!EQ52,'Site 57 - Data'!FE52)</f>
        <v>0</v>
      </c>
      <c r="DB52" s="86">
        <f>SUM('Site 57 - Data'!ED52,'Site 57 - Data'!ER52,'Site 57 - Data'!FF52)</f>
        <v>0</v>
      </c>
      <c r="DC52" s="86">
        <f>SUM('Site 57 - Data'!EE52,'Site 57 - Data'!ES52,'Site 57 - Data'!FG52)</f>
        <v>0</v>
      </c>
      <c r="DD52" s="86">
        <f>SUM('Site 57 - Data'!EF52,'Site 57 - Data'!ET52,'Site 57 - Data'!FH52)</f>
        <v>0</v>
      </c>
      <c r="DE52" s="86">
        <f>SUM('Site 57 - Data'!EG52,'Site 57 - Data'!EU52,'Site 57 - Data'!FI52)</f>
        <v>0</v>
      </c>
      <c r="DF52" s="87">
        <f>SUM('Site 57 - Data'!EH52,'Site 57 - Data'!EV52,'Site 57 - Data'!FJ52)</f>
        <v>0</v>
      </c>
      <c r="DG52" s="41">
        <f>SUM(CV52:DF52)</f>
        <v>0</v>
      </c>
      <c r="DH52" s="41">
        <f>SUM(CV52,CW52,2.3*CX52,2.3*CY52,2.3*CZ52,2.3*DA52,2*DB52,2*DC52,DD52,0.4*DE52,0.2*DF52)</f>
        <v>0</v>
      </c>
      <c r="DI52" s="83">
        <f>SUM(M52,AO52,BQ52,CS52)</f>
        <v>131</v>
      </c>
      <c r="DJ52" s="83">
        <f>SUM(DI52:DI57)</f>
        <v>498</v>
      </c>
      <c r="DK52" s="27">
        <f>'Site 57 - Data'!$A52</f>
        <v>0.63541666666666652</v>
      </c>
    </row>
    <row r="53" spans="1:115" ht="13.5" customHeight="1">
      <c r="A53" s="27">
        <f>'Site 57 - Data'!$A53</f>
        <v>0.64583333333333315</v>
      </c>
      <c r="B53" s="85">
        <f>SUM('Site 57 - Data'!AR53,'Site 57 - Data'!CV53,'Site 57 - Data'!EZ53)</f>
        <v>51</v>
      </c>
      <c r="C53" s="86">
        <f>SUM('Site 57 - Data'!AS53,'Site 57 - Data'!CW53,'Site 57 - Data'!FA53)</f>
        <v>8</v>
      </c>
      <c r="D53" s="86">
        <f>SUM('Site 57 - Data'!AT53,'Site 57 - Data'!CX53,'Site 57 - Data'!FB53)</f>
        <v>2</v>
      </c>
      <c r="E53" s="86">
        <f>SUM('Site 57 - Data'!AU53,'Site 57 - Data'!CY53,'Site 57 - Data'!FC53)</f>
        <v>0</v>
      </c>
      <c r="F53" s="86">
        <f>SUM('Site 57 - Data'!AV53,'Site 57 - Data'!CZ53,'Site 57 - Data'!FD53)</f>
        <v>0</v>
      </c>
      <c r="G53" s="86">
        <f>SUM('Site 57 - Data'!AW53,'Site 57 - Data'!DA53,'Site 57 - Data'!FE53)</f>
        <v>0</v>
      </c>
      <c r="H53" s="86">
        <f>SUM('Site 57 - Data'!AX53,'Site 57 - Data'!DB53,'Site 57 - Data'!FF53)</f>
        <v>0</v>
      </c>
      <c r="I53" s="86">
        <f>SUM('Site 57 - Data'!AY53,'Site 57 - Data'!DC53,'Site 57 - Data'!FG53)</f>
        <v>0</v>
      </c>
      <c r="J53" s="86">
        <f>SUM('Site 57 - Data'!AZ53,'Site 57 - Data'!DD53,'Site 57 - Data'!FH53)</f>
        <v>2</v>
      </c>
      <c r="K53" s="86">
        <f>SUM('Site 57 - Data'!BA53,'Site 57 - Data'!DE53,'Site 57 - Data'!FI53)</f>
        <v>0</v>
      </c>
      <c r="L53" s="87">
        <f>SUM('Site 57 - Data'!BB53,'Site 57 - Data'!DF53,'Site 57 - Data'!FJ53)</f>
        <v>2</v>
      </c>
      <c r="M53" s="41">
        <f>SUM(B53:L53)</f>
        <v>65</v>
      </c>
      <c r="N53" s="41">
        <f>SUM(B53,C53,2.3*D53,2.3*E53,2.3*F53,2.3*G53,2*H53,2*I53,J53,0.4*K53,0.2*L53)</f>
        <v>66</v>
      </c>
      <c r="O53" s="27">
        <f>'Site 57 - Data'!$A53</f>
        <v>0.64583333333333315</v>
      </c>
      <c r="P53" s="85">
        <f>SUM('Site 57 - Data'!B53,'Site 57 - Data'!P53,'Site 57 - Data'!AD53)</f>
        <v>0</v>
      </c>
      <c r="Q53" s="86">
        <f>SUM('Site 57 - Data'!C53,'Site 57 - Data'!Q53,'Site 57 - Data'!AE53)</f>
        <v>0</v>
      </c>
      <c r="R53" s="86">
        <f>SUM('Site 57 - Data'!D53,'Site 57 - Data'!R53,'Site 57 - Data'!AF53)</f>
        <v>0</v>
      </c>
      <c r="S53" s="86">
        <f>SUM('Site 57 - Data'!E53,'Site 57 - Data'!S53,'Site 57 - Data'!AG53)</f>
        <v>0</v>
      </c>
      <c r="T53" s="86">
        <f>SUM('Site 57 - Data'!F53,'Site 57 - Data'!T53,'Site 57 - Data'!AH53)</f>
        <v>0</v>
      </c>
      <c r="U53" s="86">
        <f>SUM('Site 57 - Data'!G53,'Site 57 - Data'!U53,'Site 57 - Data'!AI53)</f>
        <v>0</v>
      </c>
      <c r="V53" s="86">
        <f>SUM('Site 57 - Data'!H53,'Site 57 - Data'!V53,'Site 57 - Data'!AJ53)</f>
        <v>0</v>
      </c>
      <c r="W53" s="86">
        <f>SUM('Site 57 - Data'!I53,'Site 57 - Data'!W53,'Site 57 - Data'!AK53)</f>
        <v>0</v>
      </c>
      <c r="X53" s="86">
        <f>SUM('Site 57 - Data'!J53,'Site 57 - Data'!X53,'Site 57 - Data'!AL53)</f>
        <v>0</v>
      </c>
      <c r="Y53" s="86">
        <f>SUM('Site 57 - Data'!K53,'Site 57 - Data'!Y53,'Site 57 - Data'!AM53)</f>
        <v>0</v>
      </c>
      <c r="Z53" s="87">
        <f>SUM('Site 57 - Data'!L53,'Site 57 - Data'!Z53,'Site 57 - Data'!AN53)</f>
        <v>0</v>
      </c>
      <c r="AA53" s="41">
        <f>SUM(P53:Z53)</f>
        <v>0</v>
      </c>
      <c r="AB53" s="41">
        <f>SUM(P53,Q53,2.3*R53,2.3*S53,2.3*T53,2.3*U53,2*V53,2*W53,X53,0.4*Y53,0.2*Z53)</f>
        <v>0</v>
      </c>
      <c r="AC53" s="27">
        <f>'Site 57 - Data'!$A53</f>
        <v>0.64583333333333315</v>
      </c>
      <c r="AD53" s="85">
        <f>SUM('Site 57 - Data'!AD53,'Site 57 - Data'!CH53,'Site 57 - Data'!EL53)</f>
        <v>11</v>
      </c>
      <c r="AE53" s="86">
        <f>SUM('Site 57 - Data'!AE53,'Site 57 - Data'!CI53,'Site 57 - Data'!EM53)</f>
        <v>0</v>
      </c>
      <c r="AF53" s="86">
        <f>SUM('Site 57 - Data'!AF53,'Site 57 - Data'!CJ53,'Site 57 - Data'!EN53)</f>
        <v>1</v>
      </c>
      <c r="AG53" s="86">
        <f>SUM('Site 57 - Data'!AG53,'Site 57 - Data'!CK53,'Site 57 - Data'!EO53)</f>
        <v>1</v>
      </c>
      <c r="AH53" s="86">
        <f>SUM('Site 57 - Data'!AH53,'Site 57 - Data'!CL53,'Site 57 - Data'!EP53)</f>
        <v>0</v>
      </c>
      <c r="AI53" s="86">
        <f>SUM('Site 57 - Data'!AI53,'Site 57 - Data'!CM53,'Site 57 - Data'!EQ53)</f>
        <v>0</v>
      </c>
      <c r="AJ53" s="86">
        <f>SUM('Site 57 - Data'!AJ53,'Site 57 - Data'!CN53,'Site 57 - Data'!ER53)</f>
        <v>0</v>
      </c>
      <c r="AK53" s="86">
        <f>SUM('Site 57 - Data'!AK53,'Site 57 - Data'!CO53,'Site 57 - Data'!ES53)</f>
        <v>0</v>
      </c>
      <c r="AL53" s="86">
        <f>SUM('Site 57 - Data'!AL53,'Site 57 - Data'!CP53,'Site 57 - Data'!ET53)</f>
        <v>1</v>
      </c>
      <c r="AM53" s="86">
        <f>SUM('Site 57 - Data'!AM53,'Site 57 - Data'!CQ53,'Site 57 - Data'!EU53)</f>
        <v>0</v>
      </c>
      <c r="AN53" s="87">
        <f>SUM('Site 57 - Data'!AN53,'Site 57 - Data'!CR53,'Site 57 - Data'!EV53)</f>
        <v>0</v>
      </c>
      <c r="AO53" s="41">
        <f>SUM(AD53:AN53)</f>
        <v>14</v>
      </c>
      <c r="AP53" s="41">
        <f>SUM(AD53,AE53,2.3*AF53,2.3*AG53,2.3*AH53,2.3*AI53,2*AJ53,2*AK53,AL53,0.4*AM53,0.2*AN53)</f>
        <v>16.600000000000001</v>
      </c>
      <c r="AQ53" s="27">
        <f>'Site 57 - Data'!$A53</f>
        <v>0.64583333333333315</v>
      </c>
      <c r="AR53" s="85">
        <f>SUM('Site 57 - Data'!AR53,'Site 57 - Data'!BF53,'Site 57 - Data'!BT53)</f>
        <v>19</v>
      </c>
      <c r="AS53" s="86">
        <f>SUM('Site 57 - Data'!AS53,'Site 57 - Data'!BG53,'Site 57 - Data'!BU53)</f>
        <v>1</v>
      </c>
      <c r="AT53" s="86">
        <f>SUM('Site 57 - Data'!AT53,'Site 57 - Data'!BH53,'Site 57 - Data'!BV53)</f>
        <v>2</v>
      </c>
      <c r="AU53" s="86">
        <f>SUM('Site 57 - Data'!AU53,'Site 57 - Data'!BI53,'Site 57 - Data'!BW53)</f>
        <v>0</v>
      </c>
      <c r="AV53" s="86">
        <f>SUM('Site 57 - Data'!AV53,'Site 57 - Data'!BJ53,'Site 57 - Data'!BX53)</f>
        <v>1</v>
      </c>
      <c r="AW53" s="86">
        <f>SUM('Site 57 - Data'!AW53,'Site 57 - Data'!BK53,'Site 57 - Data'!BY53)</f>
        <v>0</v>
      </c>
      <c r="AX53" s="86">
        <f>SUM('Site 57 - Data'!AX53,'Site 57 - Data'!BL53,'Site 57 - Data'!BZ53)</f>
        <v>0</v>
      </c>
      <c r="AY53" s="86">
        <f>SUM('Site 57 - Data'!AY53,'Site 57 - Data'!BM53,'Site 57 - Data'!CA53)</f>
        <v>0</v>
      </c>
      <c r="AZ53" s="86">
        <f>SUM('Site 57 - Data'!AZ53,'Site 57 - Data'!BN53,'Site 57 - Data'!CB53)</f>
        <v>4</v>
      </c>
      <c r="BA53" s="86">
        <f>SUM('Site 57 - Data'!BA53,'Site 57 - Data'!BO53,'Site 57 - Data'!CC53)</f>
        <v>0</v>
      </c>
      <c r="BB53" s="87">
        <f>SUM('Site 57 - Data'!BB53,'Site 57 - Data'!BP53,'Site 57 - Data'!CD53)</f>
        <v>1</v>
      </c>
      <c r="BC53" s="41">
        <f>SUM(AR53:BB53)</f>
        <v>28</v>
      </c>
      <c r="BD53" s="41">
        <f>SUM(AR53,AS53,2.3*AT53,2.3*AU53,2.3*AV53,2.3*AW53,2*AX53,2*AY53,AZ53,0.4*BA53,0.2*BB53)</f>
        <v>31.1</v>
      </c>
      <c r="BE53" s="27">
        <f>'Site 57 - Data'!$A53</f>
        <v>0.64583333333333315</v>
      </c>
      <c r="BF53" s="85">
        <f>SUM('Site 57 - Data'!P53,'Site 57 - Data'!BT53,'Site 57 - Data'!DX53)</f>
        <v>0</v>
      </c>
      <c r="BG53" s="86">
        <f>SUM('Site 57 - Data'!Q53,'Site 57 - Data'!BU53,'Site 57 - Data'!DY53)</f>
        <v>0</v>
      </c>
      <c r="BH53" s="86">
        <f>SUM('Site 57 - Data'!R53,'Site 57 - Data'!BV53,'Site 57 - Data'!DZ53)</f>
        <v>0</v>
      </c>
      <c r="BI53" s="86">
        <f>SUM('Site 57 - Data'!S53,'Site 57 - Data'!BW53,'Site 57 - Data'!EA53)</f>
        <v>0</v>
      </c>
      <c r="BJ53" s="86">
        <f>SUM('Site 57 - Data'!T53,'Site 57 - Data'!BX53,'Site 57 - Data'!EB53)</f>
        <v>0</v>
      </c>
      <c r="BK53" s="86">
        <f>SUM('Site 57 - Data'!U53,'Site 57 - Data'!BY53,'Site 57 - Data'!EC53)</f>
        <v>0</v>
      </c>
      <c r="BL53" s="86">
        <f>SUM('Site 57 - Data'!V53,'Site 57 - Data'!BZ53,'Site 57 - Data'!ED53)</f>
        <v>0</v>
      </c>
      <c r="BM53" s="86">
        <f>SUM('Site 57 - Data'!W53,'Site 57 - Data'!CA53,'Site 57 - Data'!EE53)</f>
        <v>0</v>
      </c>
      <c r="BN53" s="86">
        <f>SUM('Site 57 - Data'!X53,'Site 57 - Data'!CB53,'Site 57 - Data'!EF53)</f>
        <v>0</v>
      </c>
      <c r="BO53" s="86">
        <f>SUM('Site 57 - Data'!Y53,'Site 57 - Data'!CC53,'Site 57 - Data'!EG53)</f>
        <v>0</v>
      </c>
      <c r="BP53" s="87">
        <f>SUM('Site 57 - Data'!Z53,'Site 57 - Data'!CD53,'Site 57 - Data'!EH53)</f>
        <v>0</v>
      </c>
      <c r="BQ53" s="41">
        <f>SUM(BF53:BP53)</f>
        <v>0</v>
      </c>
      <c r="BR53" s="41">
        <f>SUM(BF53,BG53,2.3*BH53,2.3*BI53,2.3*BJ53,2.3*BK53,2*BL53,2*BM53,BN53,0.4*BO53,0.2*BP53)</f>
        <v>0</v>
      </c>
      <c r="BS53" s="27">
        <f>'Site 57 - Data'!$A53</f>
        <v>0.64583333333333315</v>
      </c>
      <c r="BT53" s="85">
        <f>SUM('Site 57 - Data'!CH53,'Site 57 - Data'!CV53,'Site 57 - Data'!DJ53)</f>
        <v>61</v>
      </c>
      <c r="BU53" s="86">
        <f>SUM('Site 57 - Data'!CI53,'Site 57 - Data'!CW53,'Site 57 - Data'!DK53)</f>
        <v>8</v>
      </c>
      <c r="BV53" s="86">
        <f>SUM('Site 57 - Data'!CJ53,'Site 57 - Data'!CX53,'Site 57 - Data'!DL53)</f>
        <v>3</v>
      </c>
      <c r="BW53" s="86">
        <f>SUM('Site 57 - Data'!CK53,'Site 57 - Data'!CY53,'Site 57 - Data'!DM53)</f>
        <v>1</v>
      </c>
      <c r="BX53" s="86">
        <f>SUM('Site 57 - Data'!CL53,'Site 57 - Data'!CZ53,'Site 57 - Data'!DN53)</f>
        <v>0</v>
      </c>
      <c r="BY53" s="86">
        <f>SUM('Site 57 - Data'!CM53,'Site 57 - Data'!DA53,'Site 57 - Data'!DO53)</f>
        <v>0</v>
      </c>
      <c r="BZ53" s="86">
        <f>SUM('Site 57 - Data'!CN53,'Site 57 - Data'!DB53,'Site 57 - Data'!DP53)</f>
        <v>0</v>
      </c>
      <c r="CA53" s="86">
        <f>SUM('Site 57 - Data'!CO53,'Site 57 - Data'!DC53,'Site 57 - Data'!DQ53)</f>
        <v>0</v>
      </c>
      <c r="CB53" s="86">
        <f>SUM('Site 57 - Data'!CP53,'Site 57 - Data'!DD53,'Site 57 - Data'!DR53)</f>
        <v>3</v>
      </c>
      <c r="CC53" s="86">
        <f>SUM('Site 57 - Data'!CQ53,'Site 57 - Data'!DE53,'Site 57 - Data'!DS53)</f>
        <v>0</v>
      </c>
      <c r="CD53" s="87">
        <f>SUM('Site 57 - Data'!CR53,'Site 57 - Data'!DF53,'Site 57 - Data'!DT53)</f>
        <v>2</v>
      </c>
      <c r="CE53" s="41">
        <f>SUM(BT53:CD53)</f>
        <v>78</v>
      </c>
      <c r="CF53" s="41">
        <f>SUM(BT53,BU53,2.3*BV53,2.3*BW53,2.3*BX53,2.3*BY53,2*BZ53,2*CA53,CB53,0.4*CC53,0.2*CD53)</f>
        <v>81.600000000000009</v>
      </c>
      <c r="CG53" s="27">
        <f>'Site 57 - Data'!$A53</f>
        <v>0.64583333333333315</v>
      </c>
      <c r="CH53" s="85">
        <f>SUM('Site 57 - Data'!B53,'Site 57 - Data'!BF53,'Site 57 - Data'!DJ53)</f>
        <v>18</v>
      </c>
      <c r="CI53" s="86">
        <f>SUM('Site 57 - Data'!C53,'Site 57 - Data'!BG53,'Site 57 - Data'!DK53)</f>
        <v>1</v>
      </c>
      <c r="CJ53" s="86">
        <f>SUM('Site 57 - Data'!D53,'Site 57 - Data'!BH53,'Site 57 - Data'!DL53)</f>
        <v>2</v>
      </c>
      <c r="CK53" s="86">
        <f>SUM('Site 57 - Data'!E53,'Site 57 - Data'!BI53,'Site 57 - Data'!DM53)</f>
        <v>0</v>
      </c>
      <c r="CL53" s="86">
        <f>SUM('Site 57 - Data'!F53,'Site 57 - Data'!BJ53,'Site 57 - Data'!DN53)</f>
        <v>1</v>
      </c>
      <c r="CM53" s="86">
        <f>SUM('Site 57 - Data'!G53,'Site 57 - Data'!BK53,'Site 57 - Data'!DO53)</f>
        <v>0</v>
      </c>
      <c r="CN53" s="86">
        <f>SUM('Site 57 - Data'!H53,'Site 57 - Data'!BL53,'Site 57 - Data'!DP53)</f>
        <v>0</v>
      </c>
      <c r="CO53" s="86">
        <f>SUM('Site 57 - Data'!I53,'Site 57 - Data'!BM53,'Site 57 - Data'!DQ53)</f>
        <v>0</v>
      </c>
      <c r="CP53" s="86">
        <f>SUM('Site 57 - Data'!J53,'Site 57 - Data'!BN53,'Site 57 - Data'!DR53)</f>
        <v>4</v>
      </c>
      <c r="CQ53" s="86">
        <f>SUM('Site 57 - Data'!K53,'Site 57 - Data'!BO53,'Site 57 - Data'!DS53)</f>
        <v>0</v>
      </c>
      <c r="CR53" s="87">
        <f>SUM('Site 57 - Data'!L53,'Site 57 - Data'!BP53,'Site 57 - Data'!DT53)</f>
        <v>1</v>
      </c>
      <c r="CS53" s="41">
        <f>SUM(CH53:CR53)</f>
        <v>27</v>
      </c>
      <c r="CT53" s="41">
        <f>SUM(CH53,CI53,2.3*CJ53,2.3*CK53,2.3*CL53,2.3*CM53,2*CN53,2*CO53,CP53,0.4*CQ53,0.2*CR53)</f>
        <v>30.1</v>
      </c>
      <c r="CU53" s="27">
        <f>'Site 57 - Data'!$A53</f>
        <v>0.64583333333333315</v>
      </c>
      <c r="CV53" s="85">
        <f>SUM('Site 57 - Data'!DX53,'Site 57 - Data'!EL53,'Site 57 - Data'!EZ53)</f>
        <v>0</v>
      </c>
      <c r="CW53" s="86">
        <f>SUM('Site 57 - Data'!DY53,'Site 57 - Data'!EM53,'Site 57 - Data'!FA53)</f>
        <v>0</v>
      </c>
      <c r="CX53" s="86">
        <f>SUM('Site 57 - Data'!DZ53,'Site 57 - Data'!EN53,'Site 57 - Data'!FB53)</f>
        <v>0</v>
      </c>
      <c r="CY53" s="86">
        <f>SUM('Site 57 - Data'!EA53,'Site 57 - Data'!EO53,'Site 57 - Data'!FC53)</f>
        <v>0</v>
      </c>
      <c r="CZ53" s="86">
        <f>SUM('Site 57 - Data'!EB53,'Site 57 - Data'!EP53,'Site 57 - Data'!FD53)</f>
        <v>0</v>
      </c>
      <c r="DA53" s="86">
        <f>SUM('Site 57 - Data'!EC53,'Site 57 - Data'!EQ53,'Site 57 - Data'!FE53)</f>
        <v>0</v>
      </c>
      <c r="DB53" s="86">
        <f>SUM('Site 57 - Data'!ED53,'Site 57 - Data'!ER53,'Site 57 - Data'!FF53)</f>
        <v>0</v>
      </c>
      <c r="DC53" s="86">
        <f>SUM('Site 57 - Data'!EE53,'Site 57 - Data'!ES53,'Site 57 - Data'!FG53)</f>
        <v>0</v>
      </c>
      <c r="DD53" s="86">
        <f>SUM('Site 57 - Data'!EF53,'Site 57 - Data'!ET53,'Site 57 - Data'!FH53)</f>
        <v>0</v>
      </c>
      <c r="DE53" s="86">
        <f>SUM('Site 57 - Data'!EG53,'Site 57 - Data'!EU53,'Site 57 - Data'!FI53)</f>
        <v>0</v>
      </c>
      <c r="DF53" s="87">
        <f>SUM('Site 57 - Data'!EH53,'Site 57 - Data'!EV53,'Site 57 - Data'!FJ53)</f>
        <v>0</v>
      </c>
      <c r="DG53" s="41">
        <f>SUM(CV53:DF53)</f>
        <v>0</v>
      </c>
      <c r="DH53" s="41">
        <f>SUM(CV53,CW53,2.3*CX53,2.3*CY53,2.3*CZ53,2.3*DA53,2*DB53,2*DC53,DD53,0.4*DE53,0.2*DF53)</f>
        <v>0</v>
      </c>
      <c r="DI53" s="83">
        <f>SUM(M53,AO53,BQ53,CS53)</f>
        <v>106</v>
      </c>
      <c r="DJ53" s="83">
        <f>SUM(DI53:DI58)</f>
        <v>499</v>
      </c>
      <c r="DK53" s="27">
        <f>'Site 57 - Data'!$A53</f>
        <v>0.64583333333333315</v>
      </c>
    </row>
    <row r="54" spans="1:115" ht="13.5" customHeight="1">
      <c r="A54" s="47">
        <f>'Site 57 - Data'!$A54</f>
        <v>0.65624999999999978</v>
      </c>
      <c r="B54" s="88">
        <f>SUM('Site 57 - Data'!AR54,'Site 57 - Data'!CV54,'Site 57 - Data'!EZ54)</f>
        <v>55</v>
      </c>
      <c r="C54" s="89">
        <f>SUM('Site 57 - Data'!AS54,'Site 57 - Data'!CW54,'Site 57 - Data'!FA54)</f>
        <v>6</v>
      </c>
      <c r="D54" s="89">
        <f>SUM('Site 57 - Data'!AT54,'Site 57 - Data'!CX54,'Site 57 - Data'!FB54)</f>
        <v>1</v>
      </c>
      <c r="E54" s="89">
        <f>SUM('Site 57 - Data'!AU54,'Site 57 - Data'!CY54,'Site 57 - Data'!FC54)</f>
        <v>1</v>
      </c>
      <c r="F54" s="89">
        <f>SUM('Site 57 - Data'!AV54,'Site 57 - Data'!CZ54,'Site 57 - Data'!FD54)</f>
        <v>0</v>
      </c>
      <c r="G54" s="89">
        <f>SUM('Site 57 - Data'!AW54,'Site 57 - Data'!DA54,'Site 57 - Data'!FE54)</f>
        <v>0</v>
      </c>
      <c r="H54" s="89">
        <f>SUM('Site 57 - Data'!AX54,'Site 57 - Data'!DB54,'Site 57 - Data'!FF54)</f>
        <v>0</v>
      </c>
      <c r="I54" s="89">
        <f>SUM('Site 57 - Data'!AY54,'Site 57 - Data'!DC54,'Site 57 - Data'!FG54)</f>
        <v>0</v>
      </c>
      <c r="J54" s="89">
        <f>SUM('Site 57 - Data'!AZ54,'Site 57 - Data'!DD54,'Site 57 - Data'!FH54)</f>
        <v>4</v>
      </c>
      <c r="K54" s="89">
        <f>SUM('Site 57 - Data'!BA54,'Site 57 - Data'!DE54,'Site 57 - Data'!FI54)</f>
        <v>0</v>
      </c>
      <c r="L54" s="90">
        <f>SUM('Site 57 - Data'!BB54,'Site 57 - Data'!DF54,'Site 57 - Data'!FJ54)</f>
        <v>2</v>
      </c>
      <c r="M54" s="51">
        <f>SUM(B54:L54)</f>
        <v>69</v>
      </c>
      <c r="N54" s="51">
        <f>SUM(B54,C54,2.3*D54,2.3*E54,2.3*F54,2.3*G54,2*H54,2*I54,J54,0.4*K54,0.2*L54)</f>
        <v>70</v>
      </c>
      <c r="O54" s="47">
        <f>'Site 57 - Data'!$A54</f>
        <v>0.65624999999999978</v>
      </c>
      <c r="P54" s="88">
        <f>SUM('Site 57 - Data'!B54,'Site 57 - Data'!P54,'Site 57 - Data'!AD54)</f>
        <v>0</v>
      </c>
      <c r="Q54" s="89">
        <f>SUM('Site 57 - Data'!C54,'Site 57 - Data'!Q54,'Site 57 - Data'!AE54)</f>
        <v>0</v>
      </c>
      <c r="R54" s="89">
        <f>SUM('Site 57 - Data'!D54,'Site 57 - Data'!R54,'Site 57 - Data'!AF54)</f>
        <v>0</v>
      </c>
      <c r="S54" s="89">
        <f>SUM('Site 57 - Data'!E54,'Site 57 - Data'!S54,'Site 57 - Data'!AG54)</f>
        <v>0</v>
      </c>
      <c r="T54" s="89">
        <f>SUM('Site 57 - Data'!F54,'Site 57 - Data'!T54,'Site 57 - Data'!AH54)</f>
        <v>0</v>
      </c>
      <c r="U54" s="89">
        <f>SUM('Site 57 - Data'!G54,'Site 57 - Data'!U54,'Site 57 - Data'!AI54)</f>
        <v>0</v>
      </c>
      <c r="V54" s="89">
        <f>SUM('Site 57 - Data'!H54,'Site 57 - Data'!V54,'Site 57 - Data'!AJ54)</f>
        <v>0</v>
      </c>
      <c r="W54" s="89">
        <f>SUM('Site 57 - Data'!I54,'Site 57 - Data'!W54,'Site 57 - Data'!AK54)</f>
        <v>0</v>
      </c>
      <c r="X54" s="89">
        <f>SUM('Site 57 - Data'!J54,'Site 57 - Data'!X54,'Site 57 - Data'!AL54)</f>
        <v>0</v>
      </c>
      <c r="Y54" s="89">
        <f>SUM('Site 57 - Data'!K54,'Site 57 - Data'!Y54,'Site 57 - Data'!AM54)</f>
        <v>0</v>
      </c>
      <c r="Z54" s="90">
        <f>SUM('Site 57 - Data'!L54,'Site 57 - Data'!Z54,'Site 57 - Data'!AN54)</f>
        <v>0</v>
      </c>
      <c r="AA54" s="51">
        <f>SUM(P54:Z54)</f>
        <v>0</v>
      </c>
      <c r="AB54" s="51">
        <f>SUM(P54,Q54,2.3*R54,2.3*S54,2.3*T54,2.3*U54,2*V54,2*W54,X54,0.4*Y54,0.2*Z54)</f>
        <v>0</v>
      </c>
      <c r="AC54" s="47">
        <f>'Site 57 - Data'!$A54</f>
        <v>0.65624999999999978</v>
      </c>
      <c r="AD54" s="88">
        <f>SUM('Site 57 - Data'!AD54,'Site 57 - Data'!CH54,'Site 57 - Data'!EL54)</f>
        <v>14</v>
      </c>
      <c r="AE54" s="89">
        <f>SUM('Site 57 - Data'!AE54,'Site 57 - Data'!CI54,'Site 57 - Data'!EM54)</f>
        <v>0</v>
      </c>
      <c r="AF54" s="89">
        <f>SUM('Site 57 - Data'!AF54,'Site 57 - Data'!CJ54,'Site 57 - Data'!EN54)</f>
        <v>1</v>
      </c>
      <c r="AG54" s="89">
        <f>SUM('Site 57 - Data'!AG54,'Site 57 - Data'!CK54,'Site 57 - Data'!EO54)</f>
        <v>0</v>
      </c>
      <c r="AH54" s="89">
        <f>SUM('Site 57 - Data'!AH54,'Site 57 - Data'!CL54,'Site 57 - Data'!EP54)</f>
        <v>1</v>
      </c>
      <c r="AI54" s="89">
        <f>SUM('Site 57 - Data'!AI54,'Site 57 - Data'!CM54,'Site 57 - Data'!EQ54)</f>
        <v>0</v>
      </c>
      <c r="AJ54" s="89">
        <f>SUM('Site 57 - Data'!AJ54,'Site 57 - Data'!CN54,'Site 57 - Data'!ER54)</f>
        <v>0</v>
      </c>
      <c r="AK54" s="89">
        <f>SUM('Site 57 - Data'!AK54,'Site 57 - Data'!CO54,'Site 57 - Data'!ES54)</f>
        <v>0</v>
      </c>
      <c r="AL54" s="89">
        <f>SUM('Site 57 - Data'!AL54,'Site 57 - Data'!CP54,'Site 57 - Data'!ET54)</f>
        <v>0</v>
      </c>
      <c r="AM54" s="89">
        <f>SUM('Site 57 - Data'!AM54,'Site 57 - Data'!CQ54,'Site 57 - Data'!EU54)</f>
        <v>0</v>
      </c>
      <c r="AN54" s="90">
        <f>SUM('Site 57 - Data'!AN54,'Site 57 - Data'!CR54,'Site 57 - Data'!EV54)</f>
        <v>1</v>
      </c>
      <c r="AO54" s="51">
        <f>SUM(AD54:AN54)</f>
        <v>17</v>
      </c>
      <c r="AP54" s="51">
        <f>SUM(AD54,AE54,2.3*AF54,2.3*AG54,2.3*AH54,2.3*AI54,2*AJ54,2*AK54,AL54,0.4*AM54,0.2*AN54)</f>
        <v>18.8</v>
      </c>
      <c r="AQ54" s="47">
        <f>'Site 57 - Data'!$A54</f>
        <v>0.65624999999999978</v>
      </c>
      <c r="AR54" s="88">
        <f>SUM('Site 57 - Data'!AR54,'Site 57 - Data'!BF54,'Site 57 - Data'!BT54)</f>
        <v>32</v>
      </c>
      <c r="AS54" s="89">
        <f>SUM('Site 57 - Data'!AS54,'Site 57 - Data'!BG54,'Site 57 - Data'!BU54)</f>
        <v>3</v>
      </c>
      <c r="AT54" s="89">
        <f>SUM('Site 57 - Data'!AT54,'Site 57 - Data'!BH54,'Site 57 - Data'!BV54)</f>
        <v>1</v>
      </c>
      <c r="AU54" s="89">
        <f>SUM('Site 57 - Data'!AU54,'Site 57 - Data'!BI54,'Site 57 - Data'!BW54)</f>
        <v>1</v>
      </c>
      <c r="AV54" s="89">
        <f>SUM('Site 57 - Data'!AV54,'Site 57 - Data'!BJ54,'Site 57 - Data'!BX54)</f>
        <v>0</v>
      </c>
      <c r="AW54" s="89">
        <f>SUM('Site 57 - Data'!AW54,'Site 57 - Data'!BK54,'Site 57 - Data'!BY54)</f>
        <v>0</v>
      </c>
      <c r="AX54" s="89">
        <f>SUM('Site 57 - Data'!AX54,'Site 57 - Data'!BL54,'Site 57 - Data'!BZ54)</f>
        <v>0</v>
      </c>
      <c r="AY54" s="89">
        <f>SUM('Site 57 - Data'!AY54,'Site 57 - Data'!BM54,'Site 57 - Data'!CA54)</f>
        <v>0</v>
      </c>
      <c r="AZ54" s="89">
        <f>SUM('Site 57 - Data'!AZ54,'Site 57 - Data'!BN54,'Site 57 - Data'!CB54)</f>
        <v>4</v>
      </c>
      <c r="BA54" s="89">
        <f>SUM('Site 57 - Data'!BA54,'Site 57 - Data'!BO54,'Site 57 - Data'!CC54)</f>
        <v>1</v>
      </c>
      <c r="BB54" s="90">
        <f>SUM('Site 57 - Data'!BB54,'Site 57 - Data'!BP54,'Site 57 - Data'!CD54)</f>
        <v>4</v>
      </c>
      <c r="BC54" s="51">
        <f>SUM(AR54:BB54)</f>
        <v>46</v>
      </c>
      <c r="BD54" s="51">
        <f>SUM(AR54,AS54,2.3*AT54,2.3*AU54,2.3*AV54,2.3*AW54,2*AX54,2*AY54,AZ54,0.4*BA54,0.2*BB54)</f>
        <v>44.79999999999999</v>
      </c>
      <c r="BE54" s="47">
        <f>'Site 57 - Data'!$A54</f>
        <v>0.65624999999999978</v>
      </c>
      <c r="BF54" s="88">
        <f>SUM('Site 57 - Data'!P54,'Site 57 - Data'!BT54,'Site 57 - Data'!DX54)</f>
        <v>0</v>
      </c>
      <c r="BG54" s="89">
        <f>SUM('Site 57 - Data'!Q54,'Site 57 - Data'!BU54,'Site 57 - Data'!DY54)</f>
        <v>0</v>
      </c>
      <c r="BH54" s="89">
        <f>SUM('Site 57 - Data'!R54,'Site 57 - Data'!BV54,'Site 57 - Data'!DZ54)</f>
        <v>0</v>
      </c>
      <c r="BI54" s="89">
        <f>SUM('Site 57 - Data'!S54,'Site 57 - Data'!BW54,'Site 57 - Data'!EA54)</f>
        <v>0</v>
      </c>
      <c r="BJ54" s="89">
        <f>SUM('Site 57 - Data'!T54,'Site 57 - Data'!BX54,'Site 57 - Data'!EB54)</f>
        <v>0</v>
      </c>
      <c r="BK54" s="89">
        <f>SUM('Site 57 - Data'!U54,'Site 57 - Data'!BY54,'Site 57 - Data'!EC54)</f>
        <v>0</v>
      </c>
      <c r="BL54" s="89">
        <f>SUM('Site 57 - Data'!V54,'Site 57 - Data'!BZ54,'Site 57 - Data'!ED54)</f>
        <v>0</v>
      </c>
      <c r="BM54" s="89">
        <f>SUM('Site 57 - Data'!W54,'Site 57 - Data'!CA54,'Site 57 - Data'!EE54)</f>
        <v>0</v>
      </c>
      <c r="BN54" s="89">
        <f>SUM('Site 57 - Data'!X54,'Site 57 - Data'!CB54,'Site 57 - Data'!EF54)</f>
        <v>0</v>
      </c>
      <c r="BO54" s="89">
        <f>SUM('Site 57 - Data'!Y54,'Site 57 - Data'!CC54,'Site 57 - Data'!EG54)</f>
        <v>0</v>
      </c>
      <c r="BP54" s="90">
        <f>SUM('Site 57 - Data'!Z54,'Site 57 - Data'!CD54,'Site 57 - Data'!EH54)</f>
        <v>0</v>
      </c>
      <c r="BQ54" s="51">
        <f>SUM(BF54:BP54)</f>
        <v>0</v>
      </c>
      <c r="BR54" s="51">
        <f>SUM(BF54,BG54,2.3*BH54,2.3*BI54,2.3*BJ54,2.3*BK54,2*BL54,2*BM54,BN54,0.4*BO54,0.2*BP54)</f>
        <v>0</v>
      </c>
      <c r="BS54" s="47">
        <f>'Site 57 - Data'!$A54</f>
        <v>0.65624999999999978</v>
      </c>
      <c r="BT54" s="88">
        <f>SUM('Site 57 - Data'!CH54,'Site 57 - Data'!CV54,'Site 57 - Data'!DJ54)</f>
        <v>68</v>
      </c>
      <c r="BU54" s="89">
        <f>SUM('Site 57 - Data'!CI54,'Site 57 - Data'!CW54,'Site 57 - Data'!DK54)</f>
        <v>6</v>
      </c>
      <c r="BV54" s="89">
        <f>SUM('Site 57 - Data'!CJ54,'Site 57 - Data'!CX54,'Site 57 - Data'!DL54)</f>
        <v>2</v>
      </c>
      <c r="BW54" s="89">
        <f>SUM('Site 57 - Data'!CK54,'Site 57 - Data'!CY54,'Site 57 - Data'!DM54)</f>
        <v>1</v>
      </c>
      <c r="BX54" s="89">
        <f>SUM('Site 57 - Data'!CL54,'Site 57 - Data'!CZ54,'Site 57 - Data'!DN54)</f>
        <v>1</v>
      </c>
      <c r="BY54" s="89">
        <f>SUM('Site 57 - Data'!CM54,'Site 57 - Data'!DA54,'Site 57 - Data'!DO54)</f>
        <v>0</v>
      </c>
      <c r="BZ54" s="89">
        <f>SUM('Site 57 - Data'!CN54,'Site 57 - Data'!DB54,'Site 57 - Data'!DP54)</f>
        <v>0</v>
      </c>
      <c r="CA54" s="89">
        <f>SUM('Site 57 - Data'!CO54,'Site 57 - Data'!DC54,'Site 57 - Data'!DQ54)</f>
        <v>0</v>
      </c>
      <c r="CB54" s="89">
        <f>SUM('Site 57 - Data'!CP54,'Site 57 - Data'!DD54,'Site 57 - Data'!DR54)</f>
        <v>4</v>
      </c>
      <c r="CC54" s="89">
        <f>SUM('Site 57 - Data'!CQ54,'Site 57 - Data'!DE54,'Site 57 - Data'!DS54)</f>
        <v>0</v>
      </c>
      <c r="CD54" s="90">
        <f>SUM('Site 57 - Data'!CR54,'Site 57 - Data'!DF54,'Site 57 - Data'!DT54)</f>
        <v>2</v>
      </c>
      <c r="CE54" s="51">
        <f>SUM(BT54:CD54)</f>
        <v>84</v>
      </c>
      <c r="CF54" s="51">
        <f>SUM(BT54,BU54,2.3*BV54,2.3*BW54,2.3*BX54,2.3*BY54,2*BZ54,2*CA54,CB54,0.4*CC54,0.2*CD54)</f>
        <v>87.6</v>
      </c>
      <c r="CG54" s="47">
        <f>'Site 57 - Data'!$A54</f>
        <v>0.65624999999999978</v>
      </c>
      <c r="CH54" s="88">
        <f>SUM('Site 57 - Data'!B54,'Site 57 - Data'!BF54,'Site 57 - Data'!DJ54)</f>
        <v>31</v>
      </c>
      <c r="CI54" s="89">
        <f>SUM('Site 57 - Data'!C54,'Site 57 - Data'!BG54,'Site 57 - Data'!DK54)</f>
        <v>3</v>
      </c>
      <c r="CJ54" s="89">
        <f>SUM('Site 57 - Data'!D54,'Site 57 - Data'!BH54,'Site 57 - Data'!DL54)</f>
        <v>1</v>
      </c>
      <c r="CK54" s="89">
        <f>SUM('Site 57 - Data'!E54,'Site 57 - Data'!BI54,'Site 57 - Data'!DM54)</f>
        <v>1</v>
      </c>
      <c r="CL54" s="89">
        <f>SUM('Site 57 - Data'!F54,'Site 57 - Data'!BJ54,'Site 57 - Data'!DN54)</f>
        <v>0</v>
      </c>
      <c r="CM54" s="89">
        <f>SUM('Site 57 - Data'!G54,'Site 57 - Data'!BK54,'Site 57 - Data'!DO54)</f>
        <v>0</v>
      </c>
      <c r="CN54" s="89">
        <f>SUM('Site 57 - Data'!H54,'Site 57 - Data'!BL54,'Site 57 - Data'!DP54)</f>
        <v>0</v>
      </c>
      <c r="CO54" s="89">
        <f>SUM('Site 57 - Data'!I54,'Site 57 - Data'!BM54,'Site 57 - Data'!DQ54)</f>
        <v>0</v>
      </c>
      <c r="CP54" s="89">
        <f>SUM('Site 57 - Data'!J54,'Site 57 - Data'!BN54,'Site 57 - Data'!DR54)</f>
        <v>4</v>
      </c>
      <c r="CQ54" s="89">
        <f>SUM('Site 57 - Data'!K54,'Site 57 - Data'!BO54,'Site 57 - Data'!DS54)</f>
        <v>1</v>
      </c>
      <c r="CR54" s="90">
        <f>SUM('Site 57 - Data'!L54,'Site 57 - Data'!BP54,'Site 57 - Data'!DT54)</f>
        <v>3</v>
      </c>
      <c r="CS54" s="51">
        <f>SUM(CH54:CR54)</f>
        <v>44</v>
      </c>
      <c r="CT54" s="51">
        <f>SUM(CH54,CI54,2.3*CJ54,2.3*CK54,2.3*CL54,2.3*CM54,2*CN54,2*CO54,CP54,0.4*CQ54,0.2*CR54)</f>
        <v>43.599999999999994</v>
      </c>
      <c r="CU54" s="47">
        <f>'Site 57 - Data'!$A54</f>
        <v>0.65624999999999978</v>
      </c>
      <c r="CV54" s="88">
        <f>SUM('Site 57 - Data'!DX54,'Site 57 - Data'!EL54,'Site 57 - Data'!EZ54)</f>
        <v>0</v>
      </c>
      <c r="CW54" s="89">
        <f>SUM('Site 57 - Data'!DY54,'Site 57 - Data'!EM54,'Site 57 - Data'!FA54)</f>
        <v>0</v>
      </c>
      <c r="CX54" s="89">
        <f>SUM('Site 57 - Data'!DZ54,'Site 57 - Data'!EN54,'Site 57 - Data'!FB54)</f>
        <v>0</v>
      </c>
      <c r="CY54" s="89">
        <f>SUM('Site 57 - Data'!EA54,'Site 57 - Data'!EO54,'Site 57 - Data'!FC54)</f>
        <v>0</v>
      </c>
      <c r="CZ54" s="89">
        <f>SUM('Site 57 - Data'!EB54,'Site 57 - Data'!EP54,'Site 57 - Data'!FD54)</f>
        <v>0</v>
      </c>
      <c r="DA54" s="89">
        <f>SUM('Site 57 - Data'!EC54,'Site 57 - Data'!EQ54,'Site 57 - Data'!FE54)</f>
        <v>0</v>
      </c>
      <c r="DB54" s="89">
        <f>SUM('Site 57 - Data'!ED54,'Site 57 - Data'!ER54,'Site 57 - Data'!FF54)</f>
        <v>0</v>
      </c>
      <c r="DC54" s="89">
        <f>SUM('Site 57 - Data'!EE54,'Site 57 - Data'!ES54,'Site 57 - Data'!FG54)</f>
        <v>0</v>
      </c>
      <c r="DD54" s="89">
        <f>SUM('Site 57 - Data'!EF54,'Site 57 - Data'!ET54,'Site 57 - Data'!FH54)</f>
        <v>0</v>
      </c>
      <c r="DE54" s="89">
        <f>SUM('Site 57 - Data'!EG54,'Site 57 - Data'!EU54,'Site 57 - Data'!FI54)</f>
        <v>0</v>
      </c>
      <c r="DF54" s="90">
        <f>SUM('Site 57 - Data'!EH54,'Site 57 - Data'!EV54,'Site 57 - Data'!FJ54)</f>
        <v>0</v>
      </c>
      <c r="DG54" s="51">
        <f>SUM(CV54:DF54)</f>
        <v>0</v>
      </c>
      <c r="DH54" s="51">
        <f>SUM(CV54,CW54,2.3*CX54,2.3*CY54,2.3*CZ54,2.3*DA54,2*DB54,2*DC54,DD54,0.4*DE54,0.2*DF54)</f>
        <v>0</v>
      </c>
      <c r="DI54" s="91">
        <f>SUM(M54,AO54,BQ54,CS54)</f>
        <v>130</v>
      </c>
      <c r="DJ54" s="91">
        <f>SUM(DI54:DI59)</f>
        <v>563</v>
      </c>
      <c r="DK54" s="47">
        <f>'Site 57 - Data'!$A54</f>
        <v>0.65624999999999978</v>
      </c>
    </row>
    <row r="55" spans="1:115" s="61" customFormat="1" ht="12" customHeight="1">
      <c r="A55" s="52" t="s">
        <v>20</v>
      </c>
      <c r="B55" s="57">
        <f t="shared" ref="B55:N55" si="80">SUM(B51:B54)</f>
        <v>206</v>
      </c>
      <c r="C55" s="58">
        <f t="shared" si="80"/>
        <v>34</v>
      </c>
      <c r="D55" s="58">
        <f t="shared" si="80"/>
        <v>7</v>
      </c>
      <c r="E55" s="58">
        <f t="shared" si="80"/>
        <v>1</v>
      </c>
      <c r="F55" s="58">
        <f t="shared" si="80"/>
        <v>0</v>
      </c>
      <c r="G55" s="58">
        <f t="shared" si="80"/>
        <v>0</v>
      </c>
      <c r="H55" s="58">
        <f t="shared" si="80"/>
        <v>0</v>
      </c>
      <c r="I55" s="58">
        <f t="shared" si="80"/>
        <v>0</v>
      </c>
      <c r="J55" s="58">
        <f t="shared" si="80"/>
        <v>11</v>
      </c>
      <c r="K55" s="58">
        <f t="shared" si="80"/>
        <v>0</v>
      </c>
      <c r="L55" s="59">
        <f t="shared" si="80"/>
        <v>8</v>
      </c>
      <c r="M55" s="60">
        <f t="shared" si="80"/>
        <v>267</v>
      </c>
      <c r="N55" s="60">
        <f t="shared" si="80"/>
        <v>271</v>
      </c>
      <c r="O55" s="52" t="s">
        <v>20</v>
      </c>
      <c r="P55" s="57">
        <f t="shared" ref="P55:AB55" si="81">SUM(P51:P54)</f>
        <v>0</v>
      </c>
      <c r="Q55" s="58">
        <f t="shared" si="81"/>
        <v>0</v>
      </c>
      <c r="R55" s="58">
        <f t="shared" si="81"/>
        <v>0</v>
      </c>
      <c r="S55" s="58">
        <f t="shared" si="81"/>
        <v>0</v>
      </c>
      <c r="T55" s="58">
        <f t="shared" si="81"/>
        <v>0</v>
      </c>
      <c r="U55" s="58">
        <f t="shared" si="81"/>
        <v>0</v>
      </c>
      <c r="V55" s="58">
        <f t="shared" si="81"/>
        <v>0</v>
      </c>
      <c r="W55" s="58">
        <f t="shared" si="81"/>
        <v>0</v>
      </c>
      <c r="X55" s="58">
        <f t="shared" si="81"/>
        <v>0</v>
      </c>
      <c r="Y55" s="58">
        <f t="shared" si="81"/>
        <v>0</v>
      </c>
      <c r="Z55" s="59">
        <f t="shared" si="81"/>
        <v>0</v>
      </c>
      <c r="AA55" s="60">
        <f t="shared" si="81"/>
        <v>0</v>
      </c>
      <c r="AB55" s="60">
        <f t="shared" si="81"/>
        <v>0</v>
      </c>
      <c r="AC55" s="52" t="s">
        <v>20</v>
      </c>
      <c r="AD55" s="57">
        <f t="shared" ref="AD55:AP55" si="82">SUM(AD51:AD54)</f>
        <v>49</v>
      </c>
      <c r="AE55" s="58">
        <f t="shared" si="82"/>
        <v>3</v>
      </c>
      <c r="AF55" s="58">
        <f t="shared" si="82"/>
        <v>5</v>
      </c>
      <c r="AG55" s="58">
        <f t="shared" si="82"/>
        <v>1</v>
      </c>
      <c r="AH55" s="58">
        <f t="shared" si="82"/>
        <v>2</v>
      </c>
      <c r="AI55" s="58">
        <f t="shared" si="82"/>
        <v>0</v>
      </c>
      <c r="AJ55" s="58">
        <f t="shared" si="82"/>
        <v>0</v>
      </c>
      <c r="AK55" s="58">
        <f t="shared" si="82"/>
        <v>1</v>
      </c>
      <c r="AL55" s="58">
        <f t="shared" si="82"/>
        <v>2</v>
      </c>
      <c r="AM55" s="58">
        <f t="shared" si="82"/>
        <v>0</v>
      </c>
      <c r="AN55" s="59">
        <f t="shared" si="82"/>
        <v>4</v>
      </c>
      <c r="AO55" s="60">
        <f t="shared" si="82"/>
        <v>67</v>
      </c>
      <c r="AP55" s="60">
        <f t="shared" si="82"/>
        <v>75.2</v>
      </c>
      <c r="AQ55" s="52" t="s">
        <v>20</v>
      </c>
      <c r="AR55" s="57">
        <f t="shared" ref="AR55:BD55" si="83">SUM(AR51:AR54)</f>
        <v>108</v>
      </c>
      <c r="AS55" s="58">
        <f t="shared" si="83"/>
        <v>7</v>
      </c>
      <c r="AT55" s="58">
        <f t="shared" si="83"/>
        <v>3</v>
      </c>
      <c r="AU55" s="58">
        <f t="shared" si="83"/>
        <v>1</v>
      </c>
      <c r="AV55" s="58">
        <f t="shared" si="83"/>
        <v>2</v>
      </c>
      <c r="AW55" s="58">
        <f t="shared" si="83"/>
        <v>0</v>
      </c>
      <c r="AX55" s="58">
        <f t="shared" si="83"/>
        <v>0</v>
      </c>
      <c r="AY55" s="58">
        <f t="shared" si="83"/>
        <v>1</v>
      </c>
      <c r="AZ55" s="58">
        <f t="shared" si="83"/>
        <v>9</v>
      </c>
      <c r="BA55" s="58">
        <f t="shared" si="83"/>
        <v>3</v>
      </c>
      <c r="BB55" s="59">
        <f t="shared" si="83"/>
        <v>6</v>
      </c>
      <c r="BC55" s="60">
        <f t="shared" si="83"/>
        <v>140</v>
      </c>
      <c r="BD55" s="60">
        <f t="shared" si="83"/>
        <v>142.19999999999999</v>
      </c>
      <c r="BE55" s="52" t="s">
        <v>20</v>
      </c>
      <c r="BF55" s="57">
        <f t="shared" ref="BF55:BR55" si="84">SUM(BF51:BF54)</f>
        <v>0</v>
      </c>
      <c r="BG55" s="58">
        <f t="shared" si="84"/>
        <v>0</v>
      </c>
      <c r="BH55" s="58">
        <f t="shared" si="84"/>
        <v>0</v>
      </c>
      <c r="BI55" s="58">
        <f t="shared" si="84"/>
        <v>0</v>
      </c>
      <c r="BJ55" s="58">
        <f t="shared" si="84"/>
        <v>0</v>
      </c>
      <c r="BK55" s="58">
        <f t="shared" si="84"/>
        <v>0</v>
      </c>
      <c r="BL55" s="58">
        <f t="shared" si="84"/>
        <v>0</v>
      </c>
      <c r="BM55" s="58">
        <f t="shared" si="84"/>
        <v>0</v>
      </c>
      <c r="BN55" s="58">
        <f t="shared" si="84"/>
        <v>0</v>
      </c>
      <c r="BO55" s="58">
        <f t="shared" si="84"/>
        <v>0</v>
      </c>
      <c r="BP55" s="59">
        <f t="shared" si="84"/>
        <v>0</v>
      </c>
      <c r="BQ55" s="60">
        <f t="shared" si="84"/>
        <v>0</v>
      </c>
      <c r="BR55" s="60">
        <f t="shared" si="84"/>
        <v>0</v>
      </c>
      <c r="BS55" s="52" t="s">
        <v>20</v>
      </c>
      <c r="BT55" s="57">
        <f t="shared" ref="BT55:CF55" si="85">SUM(BT51:BT54)</f>
        <v>253</v>
      </c>
      <c r="BU55" s="58">
        <f t="shared" si="85"/>
        <v>37</v>
      </c>
      <c r="BV55" s="58">
        <f t="shared" si="85"/>
        <v>12</v>
      </c>
      <c r="BW55" s="58">
        <f t="shared" si="85"/>
        <v>2</v>
      </c>
      <c r="BX55" s="58">
        <f t="shared" si="85"/>
        <v>2</v>
      </c>
      <c r="BY55" s="58">
        <f t="shared" si="85"/>
        <v>0</v>
      </c>
      <c r="BZ55" s="58">
        <f t="shared" si="85"/>
        <v>0</v>
      </c>
      <c r="CA55" s="58">
        <f t="shared" si="85"/>
        <v>1</v>
      </c>
      <c r="CB55" s="58">
        <f t="shared" si="85"/>
        <v>13</v>
      </c>
      <c r="CC55" s="58">
        <f t="shared" si="85"/>
        <v>0</v>
      </c>
      <c r="CD55" s="59">
        <f t="shared" si="85"/>
        <v>11</v>
      </c>
      <c r="CE55" s="60">
        <f t="shared" si="85"/>
        <v>331</v>
      </c>
      <c r="CF55" s="60">
        <f t="shared" si="85"/>
        <v>344</v>
      </c>
      <c r="CG55" s="52" t="s">
        <v>20</v>
      </c>
      <c r="CH55" s="57">
        <f t="shared" ref="CH55:CT55" si="86">SUM(CH51:CH54)</f>
        <v>106</v>
      </c>
      <c r="CI55" s="58">
        <f t="shared" si="86"/>
        <v>7</v>
      </c>
      <c r="CJ55" s="58">
        <f t="shared" si="86"/>
        <v>3</v>
      </c>
      <c r="CK55" s="58">
        <f t="shared" si="86"/>
        <v>1</v>
      </c>
      <c r="CL55" s="58">
        <f t="shared" si="86"/>
        <v>2</v>
      </c>
      <c r="CM55" s="58">
        <f t="shared" si="86"/>
        <v>0</v>
      </c>
      <c r="CN55" s="58">
        <f t="shared" si="86"/>
        <v>0</v>
      </c>
      <c r="CO55" s="58">
        <f t="shared" si="86"/>
        <v>1</v>
      </c>
      <c r="CP55" s="58">
        <f t="shared" si="86"/>
        <v>9</v>
      </c>
      <c r="CQ55" s="58">
        <f t="shared" si="86"/>
        <v>3</v>
      </c>
      <c r="CR55" s="59">
        <f t="shared" si="86"/>
        <v>5</v>
      </c>
      <c r="CS55" s="60">
        <f t="shared" si="86"/>
        <v>137</v>
      </c>
      <c r="CT55" s="60">
        <f t="shared" si="86"/>
        <v>140</v>
      </c>
      <c r="CU55" s="52" t="s">
        <v>20</v>
      </c>
      <c r="CV55" s="57">
        <f t="shared" ref="CV55:DH55" si="87">SUM(CV51:CV54)</f>
        <v>0</v>
      </c>
      <c r="CW55" s="58">
        <f t="shared" si="87"/>
        <v>0</v>
      </c>
      <c r="CX55" s="58">
        <f t="shared" si="87"/>
        <v>0</v>
      </c>
      <c r="CY55" s="58">
        <f t="shared" si="87"/>
        <v>0</v>
      </c>
      <c r="CZ55" s="58">
        <f t="shared" si="87"/>
        <v>0</v>
      </c>
      <c r="DA55" s="58">
        <f t="shared" si="87"/>
        <v>0</v>
      </c>
      <c r="DB55" s="58">
        <f t="shared" si="87"/>
        <v>0</v>
      </c>
      <c r="DC55" s="58">
        <f t="shared" si="87"/>
        <v>0</v>
      </c>
      <c r="DD55" s="58">
        <f t="shared" si="87"/>
        <v>0</v>
      </c>
      <c r="DE55" s="58">
        <f t="shared" si="87"/>
        <v>0</v>
      </c>
      <c r="DF55" s="59">
        <f t="shared" si="87"/>
        <v>0</v>
      </c>
      <c r="DG55" s="60">
        <f t="shared" si="87"/>
        <v>0</v>
      </c>
      <c r="DH55" s="60">
        <f t="shared" si="87"/>
        <v>0</v>
      </c>
      <c r="DI55" s="92"/>
      <c r="DJ55" s="92"/>
      <c r="DK55" s="52"/>
    </row>
    <row r="56" spans="1:115" s="61" customFormat="1" ht="12" customHeight="1">
      <c r="A56" s="52" t="s">
        <v>21</v>
      </c>
      <c r="B56" s="57">
        <f t="shared" ref="B56:N56" si="88">SUM(B45,B50,B55)</f>
        <v>663</v>
      </c>
      <c r="C56" s="58">
        <f t="shared" si="88"/>
        <v>104</v>
      </c>
      <c r="D56" s="58">
        <f t="shared" si="88"/>
        <v>12</v>
      </c>
      <c r="E56" s="58">
        <f t="shared" si="88"/>
        <v>1</v>
      </c>
      <c r="F56" s="58">
        <f t="shared" si="88"/>
        <v>0</v>
      </c>
      <c r="G56" s="58">
        <f t="shared" si="88"/>
        <v>0</v>
      </c>
      <c r="H56" s="58">
        <f t="shared" si="88"/>
        <v>0</v>
      </c>
      <c r="I56" s="58">
        <f t="shared" si="88"/>
        <v>0</v>
      </c>
      <c r="J56" s="58">
        <f t="shared" si="88"/>
        <v>29</v>
      </c>
      <c r="K56" s="58">
        <f t="shared" si="88"/>
        <v>6</v>
      </c>
      <c r="L56" s="59">
        <f t="shared" si="88"/>
        <v>29</v>
      </c>
      <c r="M56" s="60">
        <f t="shared" si="88"/>
        <v>844</v>
      </c>
      <c r="N56" s="60">
        <f t="shared" si="88"/>
        <v>834.1</v>
      </c>
      <c r="O56" s="52" t="s">
        <v>21</v>
      </c>
      <c r="P56" s="57">
        <f t="shared" ref="P56:AB56" si="89">SUM(P45,P50,P55)</f>
        <v>0</v>
      </c>
      <c r="Q56" s="58">
        <f t="shared" si="89"/>
        <v>0</v>
      </c>
      <c r="R56" s="58">
        <f t="shared" si="89"/>
        <v>0</v>
      </c>
      <c r="S56" s="58">
        <f t="shared" si="89"/>
        <v>0</v>
      </c>
      <c r="T56" s="58">
        <f t="shared" si="89"/>
        <v>0</v>
      </c>
      <c r="U56" s="58">
        <f t="shared" si="89"/>
        <v>0</v>
      </c>
      <c r="V56" s="58">
        <f t="shared" si="89"/>
        <v>0</v>
      </c>
      <c r="W56" s="58">
        <f t="shared" si="89"/>
        <v>0</v>
      </c>
      <c r="X56" s="58">
        <f t="shared" si="89"/>
        <v>0</v>
      </c>
      <c r="Y56" s="58">
        <f t="shared" si="89"/>
        <v>0</v>
      </c>
      <c r="Z56" s="59">
        <f t="shared" si="89"/>
        <v>0</v>
      </c>
      <c r="AA56" s="60">
        <f t="shared" si="89"/>
        <v>0</v>
      </c>
      <c r="AB56" s="60">
        <f t="shared" si="89"/>
        <v>0</v>
      </c>
      <c r="AC56" s="52" t="s">
        <v>21</v>
      </c>
      <c r="AD56" s="57">
        <f t="shared" ref="AD56:AP56" si="90">SUM(AD45,AD50,AD55)</f>
        <v>134</v>
      </c>
      <c r="AE56" s="58">
        <f t="shared" si="90"/>
        <v>16</v>
      </c>
      <c r="AF56" s="58">
        <f t="shared" si="90"/>
        <v>20</v>
      </c>
      <c r="AG56" s="58">
        <f t="shared" si="90"/>
        <v>1</v>
      </c>
      <c r="AH56" s="58">
        <f t="shared" si="90"/>
        <v>7</v>
      </c>
      <c r="AI56" s="58">
        <f t="shared" si="90"/>
        <v>1</v>
      </c>
      <c r="AJ56" s="58">
        <f t="shared" si="90"/>
        <v>1</v>
      </c>
      <c r="AK56" s="58">
        <f t="shared" si="90"/>
        <v>3</v>
      </c>
      <c r="AL56" s="58">
        <f t="shared" si="90"/>
        <v>7</v>
      </c>
      <c r="AM56" s="58">
        <f t="shared" si="90"/>
        <v>1</v>
      </c>
      <c r="AN56" s="59">
        <f t="shared" si="90"/>
        <v>11</v>
      </c>
      <c r="AO56" s="60">
        <f t="shared" si="90"/>
        <v>202</v>
      </c>
      <c r="AP56" s="60">
        <f t="shared" si="90"/>
        <v>234.3</v>
      </c>
      <c r="AQ56" s="52" t="s">
        <v>21</v>
      </c>
      <c r="AR56" s="57">
        <f t="shared" ref="AR56:BD56" si="91">SUM(AR45,AR50,AR55)</f>
        <v>325</v>
      </c>
      <c r="AS56" s="58">
        <f t="shared" si="91"/>
        <v>34</v>
      </c>
      <c r="AT56" s="58">
        <f t="shared" si="91"/>
        <v>11</v>
      </c>
      <c r="AU56" s="58">
        <f t="shared" si="91"/>
        <v>3</v>
      </c>
      <c r="AV56" s="58">
        <f t="shared" si="91"/>
        <v>7</v>
      </c>
      <c r="AW56" s="58">
        <f t="shared" si="91"/>
        <v>1</v>
      </c>
      <c r="AX56" s="58">
        <f t="shared" si="91"/>
        <v>0</v>
      </c>
      <c r="AY56" s="58">
        <f t="shared" si="91"/>
        <v>4</v>
      </c>
      <c r="AZ56" s="58">
        <f t="shared" si="91"/>
        <v>19</v>
      </c>
      <c r="BA56" s="58">
        <f t="shared" si="91"/>
        <v>6</v>
      </c>
      <c r="BB56" s="59">
        <f t="shared" si="91"/>
        <v>17</v>
      </c>
      <c r="BC56" s="60">
        <f t="shared" si="91"/>
        <v>427</v>
      </c>
      <c r="BD56" s="60">
        <f t="shared" si="91"/>
        <v>442.4</v>
      </c>
      <c r="BE56" s="52" t="s">
        <v>21</v>
      </c>
      <c r="BF56" s="57">
        <f t="shared" ref="BF56:BR56" si="92">SUM(BF45,BF50,BF55)</f>
        <v>0</v>
      </c>
      <c r="BG56" s="58">
        <f t="shared" si="92"/>
        <v>0</v>
      </c>
      <c r="BH56" s="58">
        <f t="shared" si="92"/>
        <v>0</v>
      </c>
      <c r="BI56" s="58">
        <f t="shared" si="92"/>
        <v>0</v>
      </c>
      <c r="BJ56" s="58">
        <f t="shared" si="92"/>
        <v>0</v>
      </c>
      <c r="BK56" s="58">
        <f t="shared" si="92"/>
        <v>0</v>
      </c>
      <c r="BL56" s="58">
        <f t="shared" si="92"/>
        <v>0</v>
      </c>
      <c r="BM56" s="58">
        <f t="shared" si="92"/>
        <v>0</v>
      </c>
      <c r="BN56" s="58">
        <f t="shared" si="92"/>
        <v>0</v>
      </c>
      <c r="BO56" s="58">
        <f t="shared" si="92"/>
        <v>0</v>
      </c>
      <c r="BP56" s="59">
        <f t="shared" si="92"/>
        <v>0</v>
      </c>
      <c r="BQ56" s="60">
        <f t="shared" si="92"/>
        <v>0</v>
      </c>
      <c r="BR56" s="60">
        <f t="shared" si="92"/>
        <v>0</v>
      </c>
      <c r="BS56" s="52" t="s">
        <v>21</v>
      </c>
      <c r="BT56" s="57">
        <f t="shared" ref="BT56:CF56" si="93">SUM(BT45,BT50,BT55)</f>
        <v>788</v>
      </c>
      <c r="BU56" s="58">
        <f t="shared" si="93"/>
        <v>118</v>
      </c>
      <c r="BV56" s="58">
        <f t="shared" si="93"/>
        <v>32</v>
      </c>
      <c r="BW56" s="58">
        <f t="shared" si="93"/>
        <v>2</v>
      </c>
      <c r="BX56" s="58">
        <f t="shared" si="93"/>
        <v>7</v>
      </c>
      <c r="BY56" s="58">
        <f t="shared" si="93"/>
        <v>1</v>
      </c>
      <c r="BZ56" s="58">
        <f t="shared" si="93"/>
        <v>1</v>
      </c>
      <c r="CA56" s="58">
        <f t="shared" si="93"/>
        <v>3</v>
      </c>
      <c r="CB56" s="58">
        <f t="shared" si="93"/>
        <v>36</v>
      </c>
      <c r="CC56" s="58">
        <f t="shared" si="93"/>
        <v>7</v>
      </c>
      <c r="CD56" s="59">
        <f t="shared" si="93"/>
        <v>36</v>
      </c>
      <c r="CE56" s="60">
        <f t="shared" si="93"/>
        <v>1031</v>
      </c>
      <c r="CF56" s="60">
        <f t="shared" si="93"/>
        <v>1056.5999999999999</v>
      </c>
      <c r="CG56" s="52" t="s">
        <v>21</v>
      </c>
      <c r="CH56" s="57">
        <f t="shared" ref="CH56:CT56" si="94">SUM(CH45,CH50,CH55)</f>
        <v>316</v>
      </c>
      <c r="CI56" s="58">
        <f t="shared" si="94"/>
        <v>32</v>
      </c>
      <c r="CJ56" s="58">
        <f t="shared" si="94"/>
        <v>11</v>
      </c>
      <c r="CK56" s="58">
        <f t="shared" si="94"/>
        <v>3</v>
      </c>
      <c r="CL56" s="58">
        <f t="shared" si="94"/>
        <v>7</v>
      </c>
      <c r="CM56" s="58">
        <f t="shared" si="94"/>
        <v>1</v>
      </c>
      <c r="CN56" s="58">
        <f t="shared" si="94"/>
        <v>0</v>
      </c>
      <c r="CO56" s="58">
        <f t="shared" si="94"/>
        <v>4</v>
      </c>
      <c r="CP56" s="58">
        <f t="shared" si="94"/>
        <v>19</v>
      </c>
      <c r="CQ56" s="58">
        <f t="shared" si="94"/>
        <v>6</v>
      </c>
      <c r="CR56" s="59">
        <f t="shared" si="94"/>
        <v>13</v>
      </c>
      <c r="CS56" s="60">
        <f t="shared" si="94"/>
        <v>412</v>
      </c>
      <c r="CT56" s="60">
        <f t="shared" si="94"/>
        <v>430.6</v>
      </c>
      <c r="CU56" s="52" t="s">
        <v>21</v>
      </c>
      <c r="CV56" s="57">
        <f t="shared" ref="CV56:DH56" si="95">SUM(CV45,CV50,CV55)</f>
        <v>0</v>
      </c>
      <c r="CW56" s="58">
        <f t="shared" si="95"/>
        <v>0</v>
      </c>
      <c r="CX56" s="58">
        <f t="shared" si="95"/>
        <v>0</v>
      </c>
      <c r="CY56" s="58">
        <f t="shared" si="95"/>
        <v>0</v>
      </c>
      <c r="CZ56" s="58">
        <f t="shared" si="95"/>
        <v>0</v>
      </c>
      <c r="DA56" s="58">
        <f t="shared" si="95"/>
        <v>0</v>
      </c>
      <c r="DB56" s="58">
        <f t="shared" si="95"/>
        <v>0</v>
      </c>
      <c r="DC56" s="58">
        <f t="shared" si="95"/>
        <v>0</v>
      </c>
      <c r="DD56" s="58">
        <f t="shared" si="95"/>
        <v>0</v>
      </c>
      <c r="DE56" s="58">
        <f t="shared" si="95"/>
        <v>0</v>
      </c>
      <c r="DF56" s="59">
        <f t="shared" si="95"/>
        <v>0</v>
      </c>
      <c r="DG56" s="60">
        <f t="shared" si="95"/>
        <v>0</v>
      </c>
      <c r="DH56" s="60">
        <f t="shared" si="95"/>
        <v>0</v>
      </c>
      <c r="DI56" s="92"/>
      <c r="DJ56" s="92"/>
      <c r="DK56" s="52"/>
    </row>
    <row r="57" spans="1:115" ht="13.5" customHeight="1">
      <c r="A57" s="27">
        <f>'Site 57 - Data'!$A57</f>
        <v>0.66666666666666641</v>
      </c>
      <c r="B57" s="80">
        <f>SUM('Site 57 - Data'!AR57,'Site 57 - Data'!CV57,'Site 57 - Data'!EZ57)</f>
        <v>47</v>
      </c>
      <c r="C57" s="81">
        <f>SUM('Site 57 - Data'!AS57,'Site 57 - Data'!CW57,'Site 57 - Data'!FA57)</f>
        <v>9</v>
      </c>
      <c r="D57" s="81">
        <f>SUM('Site 57 - Data'!AT57,'Site 57 - Data'!CX57,'Site 57 - Data'!FB57)</f>
        <v>0</v>
      </c>
      <c r="E57" s="81">
        <f>SUM('Site 57 - Data'!AU57,'Site 57 - Data'!CY57,'Site 57 - Data'!FC57)</f>
        <v>0</v>
      </c>
      <c r="F57" s="81">
        <f>SUM('Site 57 - Data'!AV57,'Site 57 - Data'!CZ57,'Site 57 - Data'!FD57)</f>
        <v>0</v>
      </c>
      <c r="G57" s="81">
        <f>SUM('Site 57 - Data'!AW57,'Site 57 - Data'!DA57,'Site 57 - Data'!FE57)</f>
        <v>0</v>
      </c>
      <c r="H57" s="81">
        <f>SUM('Site 57 - Data'!AX57,'Site 57 - Data'!DB57,'Site 57 - Data'!FF57)</f>
        <v>0</v>
      </c>
      <c r="I57" s="81">
        <f>SUM('Site 57 - Data'!AY57,'Site 57 - Data'!DC57,'Site 57 - Data'!FG57)</f>
        <v>0</v>
      </c>
      <c r="J57" s="81">
        <f>SUM('Site 57 - Data'!AZ57,'Site 57 - Data'!DD57,'Site 57 - Data'!FH57)</f>
        <v>2</v>
      </c>
      <c r="K57" s="81">
        <f>SUM('Site 57 - Data'!BA57,'Site 57 - Data'!DE57,'Site 57 - Data'!FI57)</f>
        <v>2</v>
      </c>
      <c r="L57" s="82">
        <f>SUM('Site 57 - Data'!BB57,'Site 57 - Data'!DF57,'Site 57 - Data'!FJ57)</f>
        <v>3</v>
      </c>
      <c r="M57" s="31">
        <f>SUM(B57:L57)</f>
        <v>63</v>
      </c>
      <c r="N57" s="31">
        <f>SUM(B57,C57,2.3*D57,2.3*E57,2.3*F57,2.3*G57,2*H57,2*I57,J57,0.4*K57,0.2*L57)</f>
        <v>59.4</v>
      </c>
      <c r="O57" s="27">
        <f>'Site 57 - Data'!$A57</f>
        <v>0.66666666666666641</v>
      </c>
      <c r="P57" s="80">
        <f>SUM('Site 57 - Data'!B57,'Site 57 - Data'!P57,'Site 57 - Data'!AD57)</f>
        <v>0</v>
      </c>
      <c r="Q57" s="81">
        <f>SUM('Site 57 - Data'!C57,'Site 57 - Data'!Q57,'Site 57 - Data'!AE57)</f>
        <v>0</v>
      </c>
      <c r="R57" s="81">
        <f>SUM('Site 57 - Data'!D57,'Site 57 - Data'!R57,'Site 57 - Data'!AF57)</f>
        <v>0</v>
      </c>
      <c r="S57" s="81">
        <f>SUM('Site 57 - Data'!E57,'Site 57 - Data'!S57,'Site 57 - Data'!AG57)</f>
        <v>0</v>
      </c>
      <c r="T57" s="81">
        <f>SUM('Site 57 - Data'!F57,'Site 57 - Data'!T57,'Site 57 - Data'!AH57)</f>
        <v>0</v>
      </c>
      <c r="U57" s="81">
        <f>SUM('Site 57 - Data'!G57,'Site 57 - Data'!U57,'Site 57 - Data'!AI57)</f>
        <v>0</v>
      </c>
      <c r="V57" s="81">
        <f>SUM('Site 57 - Data'!H57,'Site 57 - Data'!V57,'Site 57 - Data'!AJ57)</f>
        <v>0</v>
      </c>
      <c r="W57" s="81">
        <f>SUM('Site 57 - Data'!I57,'Site 57 - Data'!W57,'Site 57 - Data'!AK57)</f>
        <v>0</v>
      </c>
      <c r="X57" s="81">
        <f>SUM('Site 57 - Data'!J57,'Site 57 - Data'!X57,'Site 57 - Data'!AL57)</f>
        <v>0</v>
      </c>
      <c r="Y57" s="81">
        <f>SUM('Site 57 - Data'!K57,'Site 57 - Data'!Y57,'Site 57 - Data'!AM57)</f>
        <v>0</v>
      </c>
      <c r="Z57" s="82">
        <f>SUM('Site 57 - Data'!L57,'Site 57 - Data'!Z57,'Site 57 - Data'!AN57)</f>
        <v>0</v>
      </c>
      <c r="AA57" s="31">
        <f>SUM(P57:Z57)</f>
        <v>0</v>
      </c>
      <c r="AB57" s="31">
        <f>SUM(P57,Q57,2.3*R57,2.3*S57,2.3*T57,2.3*U57,2*V57,2*W57,X57,0.4*Y57,0.2*Z57)</f>
        <v>0</v>
      </c>
      <c r="AC57" s="27">
        <f>'Site 57 - Data'!$A57</f>
        <v>0.66666666666666641</v>
      </c>
      <c r="AD57" s="80">
        <f>SUM('Site 57 - Data'!AD57,'Site 57 - Data'!CH57,'Site 57 - Data'!EL57)</f>
        <v>18</v>
      </c>
      <c r="AE57" s="81">
        <f>SUM('Site 57 - Data'!AE57,'Site 57 - Data'!CI57,'Site 57 - Data'!EM57)</f>
        <v>1</v>
      </c>
      <c r="AF57" s="81">
        <f>SUM('Site 57 - Data'!AF57,'Site 57 - Data'!CJ57,'Site 57 - Data'!EN57)</f>
        <v>0</v>
      </c>
      <c r="AG57" s="81">
        <f>SUM('Site 57 - Data'!AG57,'Site 57 - Data'!CK57,'Site 57 - Data'!EO57)</f>
        <v>0</v>
      </c>
      <c r="AH57" s="81">
        <f>SUM('Site 57 - Data'!AH57,'Site 57 - Data'!CL57,'Site 57 - Data'!EP57)</f>
        <v>0</v>
      </c>
      <c r="AI57" s="81">
        <f>SUM('Site 57 - Data'!AI57,'Site 57 - Data'!CM57,'Site 57 - Data'!EQ57)</f>
        <v>0</v>
      </c>
      <c r="AJ57" s="81">
        <f>SUM('Site 57 - Data'!AJ57,'Site 57 - Data'!CN57,'Site 57 - Data'!ER57)</f>
        <v>0</v>
      </c>
      <c r="AK57" s="81">
        <f>SUM('Site 57 - Data'!AK57,'Site 57 - Data'!CO57,'Site 57 - Data'!ES57)</f>
        <v>0</v>
      </c>
      <c r="AL57" s="81">
        <f>SUM('Site 57 - Data'!AL57,'Site 57 - Data'!CP57,'Site 57 - Data'!ET57)</f>
        <v>1</v>
      </c>
      <c r="AM57" s="81">
        <f>SUM('Site 57 - Data'!AM57,'Site 57 - Data'!CQ57,'Site 57 - Data'!EU57)</f>
        <v>0</v>
      </c>
      <c r="AN57" s="82">
        <f>SUM('Site 57 - Data'!AN57,'Site 57 - Data'!CR57,'Site 57 - Data'!EV57)</f>
        <v>0</v>
      </c>
      <c r="AO57" s="31">
        <f>SUM(AD57:AN57)</f>
        <v>20</v>
      </c>
      <c r="AP57" s="31">
        <f>SUM(AD57,AE57,2.3*AF57,2.3*AG57,2.3*AH57,2.3*AI57,2*AJ57,2*AK57,AL57,0.4*AM57,0.2*AN57)</f>
        <v>20</v>
      </c>
      <c r="AQ57" s="27">
        <f>'Site 57 - Data'!$A57</f>
        <v>0.66666666666666641</v>
      </c>
      <c r="AR57" s="80">
        <f>SUM('Site 57 - Data'!AR57,'Site 57 - Data'!BF57,'Site 57 - Data'!BT57)</f>
        <v>39</v>
      </c>
      <c r="AS57" s="81">
        <f>SUM('Site 57 - Data'!AS57,'Site 57 - Data'!BG57,'Site 57 - Data'!BU57)</f>
        <v>3</v>
      </c>
      <c r="AT57" s="81">
        <f>SUM('Site 57 - Data'!AT57,'Site 57 - Data'!BH57,'Site 57 - Data'!BV57)</f>
        <v>2</v>
      </c>
      <c r="AU57" s="81">
        <f>SUM('Site 57 - Data'!AU57,'Site 57 - Data'!BI57,'Site 57 - Data'!BW57)</f>
        <v>0</v>
      </c>
      <c r="AV57" s="81">
        <f>SUM('Site 57 - Data'!AV57,'Site 57 - Data'!BJ57,'Site 57 - Data'!BX57)</f>
        <v>0</v>
      </c>
      <c r="AW57" s="81">
        <f>SUM('Site 57 - Data'!AW57,'Site 57 - Data'!BK57,'Site 57 - Data'!BY57)</f>
        <v>0</v>
      </c>
      <c r="AX57" s="81">
        <f>SUM('Site 57 - Data'!AX57,'Site 57 - Data'!BL57,'Site 57 - Data'!BZ57)</f>
        <v>0</v>
      </c>
      <c r="AY57" s="81">
        <f>SUM('Site 57 - Data'!AY57,'Site 57 - Data'!BM57,'Site 57 - Data'!CA57)</f>
        <v>0</v>
      </c>
      <c r="AZ57" s="81">
        <f>SUM('Site 57 - Data'!AZ57,'Site 57 - Data'!BN57,'Site 57 - Data'!CB57)</f>
        <v>1</v>
      </c>
      <c r="BA57" s="81">
        <f>SUM('Site 57 - Data'!BA57,'Site 57 - Data'!BO57,'Site 57 - Data'!CC57)</f>
        <v>2</v>
      </c>
      <c r="BB57" s="82">
        <f>SUM('Site 57 - Data'!BB57,'Site 57 - Data'!BP57,'Site 57 - Data'!CD57)</f>
        <v>1</v>
      </c>
      <c r="BC57" s="31">
        <f>SUM(AR57:BB57)</f>
        <v>48</v>
      </c>
      <c r="BD57" s="31">
        <f>SUM(AR57,AS57,2.3*AT57,2.3*AU57,2.3*AV57,2.3*AW57,2*AX57,2*AY57,AZ57,0.4*BA57,0.2*BB57)</f>
        <v>48.6</v>
      </c>
      <c r="BE57" s="27">
        <f>'Site 57 - Data'!$A57</f>
        <v>0.66666666666666641</v>
      </c>
      <c r="BF57" s="80">
        <f>SUM('Site 57 - Data'!P57,'Site 57 - Data'!BT57,'Site 57 - Data'!DX57)</f>
        <v>0</v>
      </c>
      <c r="BG57" s="81">
        <f>SUM('Site 57 - Data'!Q57,'Site 57 - Data'!BU57,'Site 57 - Data'!DY57)</f>
        <v>0</v>
      </c>
      <c r="BH57" s="81">
        <f>SUM('Site 57 - Data'!R57,'Site 57 - Data'!BV57,'Site 57 - Data'!DZ57)</f>
        <v>0</v>
      </c>
      <c r="BI57" s="81">
        <f>SUM('Site 57 - Data'!S57,'Site 57 - Data'!BW57,'Site 57 - Data'!EA57)</f>
        <v>0</v>
      </c>
      <c r="BJ57" s="81">
        <f>SUM('Site 57 - Data'!T57,'Site 57 - Data'!BX57,'Site 57 - Data'!EB57)</f>
        <v>0</v>
      </c>
      <c r="BK57" s="81">
        <f>SUM('Site 57 - Data'!U57,'Site 57 - Data'!BY57,'Site 57 - Data'!EC57)</f>
        <v>0</v>
      </c>
      <c r="BL57" s="81">
        <f>SUM('Site 57 - Data'!V57,'Site 57 - Data'!BZ57,'Site 57 - Data'!ED57)</f>
        <v>0</v>
      </c>
      <c r="BM57" s="81">
        <f>SUM('Site 57 - Data'!W57,'Site 57 - Data'!CA57,'Site 57 - Data'!EE57)</f>
        <v>0</v>
      </c>
      <c r="BN57" s="81">
        <f>SUM('Site 57 - Data'!X57,'Site 57 - Data'!CB57,'Site 57 - Data'!EF57)</f>
        <v>0</v>
      </c>
      <c r="BO57" s="81">
        <f>SUM('Site 57 - Data'!Y57,'Site 57 - Data'!CC57,'Site 57 - Data'!EG57)</f>
        <v>0</v>
      </c>
      <c r="BP57" s="82">
        <f>SUM('Site 57 - Data'!Z57,'Site 57 - Data'!CD57,'Site 57 - Data'!EH57)</f>
        <v>0</v>
      </c>
      <c r="BQ57" s="31">
        <f>SUM(BF57:BP57)</f>
        <v>0</v>
      </c>
      <c r="BR57" s="31">
        <f>SUM(BF57,BG57,2.3*BH57,2.3*BI57,2.3*BJ57,2.3*BK57,2*BL57,2*BM57,BN57,0.4*BO57,0.2*BP57)</f>
        <v>0</v>
      </c>
      <c r="BS57" s="27">
        <f>'Site 57 - Data'!$A57</f>
        <v>0.66666666666666641</v>
      </c>
      <c r="BT57" s="80">
        <f>SUM('Site 57 - Data'!CH57,'Site 57 - Data'!CV57,'Site 57 - Data'!DJ57)</f>
        <v>65</v>
      </c>
      <c r="BU57" s="81">
        <f>SUM('Site 57 - Data'!CI57,'Site 57 - Data'!CW57,'Site 57 - Data'!DK57)</f>
        <v>10</v>
      </c>
      <c r="BV57" s="81">
        <f>SUM('Site 57 - Data'!CJ57,'Site 57 - Data'!CX57,'Site 57 - Data'!DL57)</f>
        <v>0</v>
      </c>
      <c r="BW57" s="81">
        <f>SUM('Site 57 - Data'!CK57,'Site 57 - Data'!CY57,'Site 57 - Data'!DM57)</f>
        <v>0</v>
      </c>
      <c r="BX57" s="81">
        <f>SUM('Site 57 - Data'!CL57,'Site 57 - Data'!CZ57,'Site 57 - Data'!DN57)</f>
        <v>0</v>
      </c>
      <c r="BY57" s="81">
        <f>SUM('Site 57 - Data'!CM57,'Site 57 - Data'!DA57,'Site 57 - Data'!DO57)</f>
        <v>0</v>
      </c>
      <c r="BZ57" s="81">
        <f>SUM('Site 57 - Data'!CN57,'Site 57 - Data'!DB57,'Site 57 - Data'!DP57)</f>
        <v>0</v>
      </c>
      <c r="CA57" s="81">
        <f>SUM('Site 57 - Data'!CO57,'Site 57 - Data'!DC57,'Site 57 - Data'!DQ57)</f>
        <v>0</v>
      </c>
      <c r="CB57" s="81">
        <f>SUM('Site 57 - Data'!CP57,'Site 57 - Data'!DD57,'Site 57 - Data'!DR57)</f>
        <v>3</v>
      </c>
      <c r="CC57" s="81">
        <f>SUM('Site 57 - Data'!CQ57,'Site 57 - Data'!DE57,'Site 57 - Data'!DS57)</f>
        <v>2</v>
      </c>
      <c r="CD57" s="82">
        <f>SUM('Site 57 - Data'!CR57,'Site 57 - Data'!DF57,'Site 57 - Data'!DT57)</f>
        <v>3</v>
      </c>
      <c r="CE57" s="31">
        <f>SUM(BT57:CD57)</f>
        <v>83</v>
      </c>
      <c r="CF57" s="31">
        <f>SUM(BT57,BU57,2.3*BV57,2.3*BW57,2.3*BX57,2.3*BY57,2*BZ57,2*CA57,CB57,0.4*CC57,0.2*CD57)</f>
        <v>79.399999999999991</v>
      </c>
      <c r="CG57" s="27">
        <f>'Site 57 - Data'!$A57</f>
        <v>0.66666666666666641</v>
      </c>
      <c r="CH57" s="80">
        <f>SUM('Site 57 - Data'!B57,'Site 57 - Data'!BF57,'Site 57 - Data'!DJ57)</f>
        <v>39</v>
      </c>
      <c r="CI57" s="81">
        <f>SUM('Site 57 - Data'!C57,'Site 57 - Data'!BG57,'Site 57 - Data'!DK57)</f>
        <v>3</v>
      </c>
      <c r="CJ57" s="81">
        <f>SUM('Site 57 - Data'!D57,'Site 57 - Data'!BH57,'Site 57 - Data'!DL57)</f>
        <v>2</v>
      </c>
      <c r="CK57" s="81">
        <f>SUM('Site 57 - Data'!E57,'Site 57 - Data'!BI57,'Site 57 - Data'!DM57)</f>
        <v>0</v>
      </c>
      <c r="CL57" s="81">
        <f>SUM('Site 57 - Data'!F57,'Site 57 - Data'!BJ57,'Site 57 - Data'!DN57)</f>
        <v>0</v>
      </c>
      <c r="CM57" s="81">
        <f>SUM('Site 57 - Data'!G57,'Site 57 - Data'!BK57,'Site 57 - Data'!DO57)</f>
        <v>0</v>
      </c>
      <c r="CN57" s="81">
        <f>SUM('Site 57 - Data'!H57,'Site 57 - Data'!BL57,'Site 57 - Data'!DP57)</f>
        <v>0</v>
      </c>
      <c r="CO57" s="81">
        <f>SUM('Site 57 - Data'!I57,'Site 57 - Data'!BM57,'Site 57 - Data'!DQ57)</f>
        <v>0</v>
      </c>
      <c r="CP57" s="81">
        <f>SUM('Site 57 - Data'!J57,'Site 57 - Data'!BN57,'Site 57 - Data'!DR57)</f>
        <v>1</v>
      </c>
      <c r="CQ57" s="81">
        <f>SUM('Site 57 - Data'!K57,'Site 57 - Data'!BO57,'Site 57 - Data'!DS57)</f>
        <v>2</v>
      </c>
      <c r="CR57" s="82">
        <f>SUM('Site 57 - Data'!L57,'Site 57 - Data'!BP57,'Site 57 - Data'!DT57)</f>
        <v>1</v>
      </c>
      <c r="CS57" s="31">
        <f>SUM(CH57:CR57)</f>
        <v>48</v>
      </c>
      <c r="CT57" s="31">
        <f>SUM(CH57,CI57,2.3*CJ57,2.3*CK57,2.3*CL57,2.3*CM57,2*CN57,2*CO57,CP57,0.4*CQ57,0.2*CR57)</f>
        <v>48.6</v>
      </c>
      <c r="CU57" s="27">
        <f>'Site 57 - Data'!$A57</f>
        <v>0.66666666666666641</v>
      </c>
      <c r="CV57" s="80">
        <f>SUM('Site 57 - Data'!DX57,'Site 57 - Data'!EL57,'Site 57 - Data'!EZ57)</f>
        <v>0</v>
      </c>
      <c r="CW57" s="81">
        <f>SUM('Site 57 - Data'!DY57,'Site 57 - Data'!EM57,'Site 57 - Data'!FA57)</f>
        <v>0</v>
      </c>
      <c r="CX57" s="81">
        <f>SUM('Site 57 - Data'!DZ57,'Site 57 - Data'!EN57,'Site 57 - Data'!FB57)</f>
        <v>0</v>
      </c>
      <c r="CY57" s="81">
        <f>SUM('Site 57 - Data'!EA57,'Site 57 - Data'!EO57,'Site 57 - Data'!FC57)</f>
        <v>0</v>
      </c>
      <c r="CZ57" s="81">
        <f>SUM('Site 57 - Data'!EB57,'Site 57 - Data'!EP57,'Site 57 - Data'!FD57)</f>
        <v>0</v>
      </c>
      <c r="DA57" s="81">
        <f>SUM('Site 57 - Data'!EC57,'Site 57 - Data'!EQ57,'Site 57 - Data'!FE57)</f>
        <v>0</v>
      </c>
      <c r="DB57" s="81">
        <f>SUM('Site 57 - Data'!ED57,'Site 57 - Data'!ER57,'Site 57 - Data'!FF57)</f>
        <v>0</v>
      </c>
      <c r="DC57" s="81">
        <f>SUM('Site 57 - Data'!EE57,'Site 57 - Data'!ES57,'Site 57 - Data'!FG57)</f>
        <v>0</v>
      </c>
      <c r="DD57" s="81">
        <f>SUM('Site 57 - Data'!EF57,'Site 57 - Data'!ET57,'Site 57 - Data'!FH57)</f>
        <v>0</v>
      </c>
      <c r="DE57" s="81">
        <f>SUM('Site 57 - Data'!EG57,'Site 57 - Data'!EU57,'Site 57 - Data'!FI57)</f>
        <v>0</v>
      </c>
      <c r="DF57" s="82">
        <f>SUM('Site 57 - Data'!EH57,'Site 57 - Data'!EV57,'Site 57 - Data'!FJ57)</f>
        <v>0</v>
      </c>
      <c r="DG57" s="31">
        <f>SUM(CV57:DF57)</f>
        <v>0</v>
      </c>
      <c r="DH57" s="31">
        <f>SUM(CV57,CW57,2.3*CX57,2.3*CY57,2.3*CZ57,2.3*DA57,2*DB57,2*DC57,DD57,0.4*DE57,0.2*DF57)</f>
        <v>0</v>
      </c>
      <c r="DI57" s="83">
        <f>SUM(M57,AO57,BQ57,CS57)</f>
        <v>131</v>
      </c>
      <c r="DJ57" s="83">
        <f>SUM(DI57:DI60)</f>
        <v>561</v>
      </c>
      <c r="DK57" s="27">
        <f>'Site 57 - Data'!$A57</f>
        <v>0.66666666666666641</v>
      </c>
    </row>
    <row r="58" spans="1:115" ht="13.5" customHeight="1">
      <c r="A58" s="27">
        <f>'Site 57 - Data'!$A58</f>
        <v>0.67708333333333304</v>
      </c>
      <c r="B58" s="85">
        <f>SUM('Site 57 - Data'!AR58,'Site 57 - Data'!CV58,'Site 57 - Data'!EZ58)</f>
        <v>45</v>
      </c>
      <c r="C58" s="86">
        <f>SUM('Site 57 - Data'!AS58,'Site 57 - Data'!CW58,'Site 57 - Data'!FA58)</f>
        <v>7</v>
      </c>
      <c r="D58" s="86">
        <f>SUM('Site 57 - Data'!AT58,'Site 57 - Data'!CX58,'Site 57 - Data'!FB58)</f>
        <v>1</v>
      </c>
      <c r="E58" s="86">
        <f>SUM('Site 57 - Data'!AU58,'Site 57 - Data'!CY58,'Site 57 - Data'!FC58)</f>
        <v>0</v>
      </c>
      <c r="F58" s="86">
        <f>SUM('Site 57 - Data'!AV58,'Site 57 - Data'!CZ58,'Site 57 - Data'!FD58)</f>
        <v>0</v>
      </c>
      <c r="G58" s="86">
        <f>SUM('Site 57 - Data'!AW58,'Site 57 - Data'!DA58,'Site 57 - Data'!FE58)</f>
        <v>0</v>
      </c>
      <c r="H58" s="86">
        <f>SUM('Site 57 - Data'!AX58,'Site 57 - Data'!DB58,'Site 57 - Data'!FF58)</f>
        <v>0</v>
      </c>
      <c r="I58" s="86">
        <f>SUM('Site 57 - Data'!AY58,'Site 57 - Data'!DC58,'Site 57 - Data'!FG58)</f>
        <v>0</v>
      </c>
      <c r="J58" s="86">
        <f>SUM('Site 57 - Data'!AZ58,'Site 57 - Data'!DD58,'Site 57 - Data'!FH58)</f>
        <v>2</v>
      </c>
      <c r="K58" s="86">
        <f>SUM('Site 57 - Data'!BA58,'Site 57 - Data'!DE58,'Site 57 - Data'!FI58)</f>
        <v>3</v>
      </c>
      <c r="L58" s="87">
        <f>SUM('Site 57 - Data'!BB58,'Site 57 - Data'!DF58,'Site 57 - Data'!FJ58)</f>
        <v>2</v>
      </c>
      <c r="M58" s="41">
        <f>SUM(B58:L58)</f>
        <v>60</v>
      </c>
      <c r="N58" s="41">
        <f>SUM(B58,C58,2.3*D58,2.3*E58,2.3*F58,2.3*G58,2*H58,2*I58,J58,0.4*K58,0.2*L58)</f>
        <v>57.9</v>
      </c>
      <c r="O58" s="27">
        <f>'Site 57 - Data'!$A58</f>
        <v>0.67708333333333304</v>
      </c>
      <c r="P58" s="85">
        <f>SUM('Site 57 - Data'!B58,'Site 57 - Data'!P58,'Site 57 - Data'!AD58)</f>
        <v>0</v>
      </c>
      <c r="Q58" s="86">
        <f>SUM('Site 57 - Data'!C58,'Site 57 - Data'!Q58,'Site 57 - Data'!AE58)</f>
        <v>0</v>
      </c>
      <c r="R58" s="86">
        <f>SUM('Site 57 - Data'!D58,'Site 57 - Data'!R58,'Site 57 - Data'!AF58)</f>
        <v>0</v>
      </c>
      <c r="S58" s="86">
        <f>SUM('Site 57 - Data'!E58,'Site 57 - Data'!S58,'Site 57 - Data'!AG58)</f>
        <v>0</v>
      </c>
      <c r="T58" s="86">
        <f>SUM('Site 57 - Data'!F58,'Site 57 - Data'!T58,'Site 57 - Data'!AH58)</f>
        <v>0</v>
      </c>
      <c r="U58" s="86">
        <f>SUM('Site 57 - Data'!G58,'Site 57 - Data'!U58,'Site 57 - Data'!AI58)</f>
        <v>0</v>
      </c>
      <c r="V58" s="86">
        <f>SUM('Site 57 - Data'!H58,'Site 57 - Data'!V58,'Site 57 - Data'!AJ58)</f>
        <v>0</v>
      </c>
      <c r="W58" s="86">
        <f>SUM('Site 57 - Data'!I58,'Site 57 - Data'!W58,'Site 57 - Data'!AK58)</f>
        <v>0</v>
      </c>
      <c r="X58" s="86">
        <f>SUM('Site 57 - Data'!J58,'Site 57 - Data'!X58,'Site 57 - Data'!AL58)</f>
        <v>0</v>
      </c>
      <c r="Y58" s="86">
        <f>SUM('Site 57 - Data'!K58,'Site 57 - Data'!Y58,'Site 57 - Data'!AM58)</f>
        <v>0</v>
      </c>
      <c r="Z58" s="87">
        <f>SUM('Site 57 - Data'!L58,'Site 57 - Data'!Z58,'Site 57 - Data'!AN58)</f>
        <v>0</v>
      </c>
      <c r="AA58" s="41">
        <f>SUM(P58:Z58)</f>
        <v>0</v>
      </c>
      <c r="AB58" s="41">
        <f>SUM(P58,Q58,2.3*R58,2.3*S58,2.3*T58,2.3*U58,2*V58,2*W58,X58,0.4*Y58,0.2*Z58)</f>
        <v>0</v>
      </c>
      <c r="AC58" s="27">
        <f>'Site 57 - Data'!$A58</f>
        <v>0.67708333333333304</v>
      </c>
      <c r="AD58" s="85">
        <f>SUM('Site 57 - Data'!AD58,'Site 57 - Data'!CH58,'Site 57 - Data'!EL58)</f>
        <v>8</v>
      </c>
      <c r="AE58" s="86">
        <f>SUM('Site 57 - Data'!AE58,'Site 57 - Data'!CI58,'Site 57 - Data'!EM58)</f>
        <v>0</v>
      </c>
      <c r="AF58" s="86">
        <f>SUM('Site 57 - Data'!AF58,'Site 57 - Data'!CJ58,'Site 57 - Data'!EN58)</f>
        <v>1</v>
      </c>
      <c r="AG58" s="86">
        <f>SUM('Site 57 - Data'!AG58,'Site 57 - Data'!CK58,'Site 57 - Data'!EO58)</f>
        <v>0</v>
      </c>
      <c r="AH58" s="86">
        <f>SUM('Site 57 - Data'!AH58,'Site 57 - Data'!CL58,'Site 57 - Data'!EP58)</f>
        <v>1</v>
      </c>
      <c r="AI58" s="86">
        <f>SUM('Site 57 - Data'!AI58,'Site 57 - Data'!CM58,'Site 57 - Data'!EQ58)</f>
        <v>0</v>
      </c>
      <c r="AJ58" s="86">
        <f>SUM('Site 57 - Data'!AJ58,'Site 57 - Data'!CN58,'Site 57 - Data'!ER58)</f>
        <v>0</v>
      </c>
      <c r="AK58" s="86">
        <f>SUM('Site 57 - Data'!AK58,'Site 57 - Data'!CO58,'Site 57 - Data'!ES58)</f>
        <v>0</v>
      </c>
      <c r="AL58" s="86">
        <f>SUM('Site 57 - Data'!AL58,'Site 57 - Data'!CP58,'Site 57 - Data'!ET58)</f>
        <v>0</v>
      </c>
      <c r="AM58" s="86">
        <f>SUM('Site 57 - Data'!AM58,'Site 57 - Data'!CQ58,'Site 57 - Data'!EU58)</f>
        <v>0</v>
      </c>
      <c r="AN58" s="87">
        <f>SUM('Site 57 - Data'!AN58,'Site 57 - Data'!CR58,'Site 57 - Data'!EV58)</f>
        <v>0</v>
      </c>
      <c r="AO58" s="41">
        <f>SUM(AD58:AN58)</f>
        <v>10</v>
      </c>
      <c r="AP58" s="41">
        <f>SUM(AD58,AE58,2.3*AF58,2.3*AG58,2.3*AH58,2.3*AI58,2*AJ58,2*AK58,AL58,0.4*AM58,0.2*AN58)</f>
        <v>12.600000000000001</v>
      </c>
      <c r="AQ58" s="27">
        <f>'Site 57 - Data'!$A58</f>
        <v>0.67708333333333304</v>
      </c>
      <c r="AR58" s="85">
        <f>SUM('Site 57 - Data'!AR58,'Site 57 - Data'!BF58,'Site 57 - Data'!BT58)</f>
        <v>52</v>
      </c>
      <c r="AS58" s="86">
        <f>SUM('Site 57 - Data'!AS58,'Site 57 - Data'!BG58,'Site 57 - Data'!BU58)</f>
        <v>3</v>
      </c>
      <c r="AT58" s="86">
        <f>SUM('Site 57 - Data'!AT58,'Site 57 - Data'!BH58,'Site 57 - Data'!BV58)</f>
        <v>1</v>
      </c>
      <c r="AU58" s="86">
        <f>SUM('Site 57 - Data'!AU58,'Site 57 - Data'!BI58,'Site 57 - Data'!BW58)</f>
        <v>0</v>
      </c>
      <c r="AV58" s="86">
        <f>SUM('Site 57 - Data'!AV58,'Site 57 - Data'!BJ58,'Site 57 - Data'!BX58)</f>
        <v>2</v>
      </c>
      <c r="AW58" s="86">
        <f>SUM('Site 57 - Data'!AW58,'Site 57 - Data'!BK58,'Site 57 - Data'!BY58)</f>
        <v>0</v>
      </c>
      <c r="AX58" s="86">
        <f>SUM('Site 57 - Data'!AX58,'Site 57 - Data'!BL58,'Site 57 - Data'!BZ58)</f>
        <v>0</v>
      </c>
      <c r="AY58" s="86">
        <f>SUM('Site 57 - Data'!AY58,'Site 57 - Data'!BM58,'Site 57 - Data'!CA58)</f>
        <v>0</v>
      </c>
      <c r="AZ58" s="86">
        <f>SUM('Site 57 - Data'!AZ58,'Site 57 - Data'!BN58,'Site 57 - Data'!CB58)</f>
        <v>2</v>
      </c>
      <c r="BA58" s="86">
        <f>SUM('Site 57 - Data'!BA58,'Site 57 - Data'!BO58,'Site 57 - Data'!CC58)</f>
        <v>1</v>
      </c>
      <c r="BB58" s="87">
        <f>SUM('Site 57 - Data'!BB58,'Site 57 - Data'!BP58,'Site 57 - Data'!CD58)</f>
        <v>0</v>
      </c>
      <c r="BC58" s="41">
        <f>SUM(AR58:BB58)</f>
        <v>61</v>
      </c>
      <c r="BD58" s="41">
        <f>SUM(AR58,AS58,2.3*AT58,2.3*AU58,2.3*AV58,2.3*AW58,2*AX58,2*AY58,AZ58,0.4*BA58,0.2*BB58)</f>
        <v>64.3</v>
      </c>
      <c r="BE58" s="27">
        <f>'Site 57 - Data'!$A58</f>
        <v>0.67708333333333304</v>
      </c>
      <c r="BF58" s="85">
        <f>SUM('Site 57 - Data'!P58,'Site 57 - Data'!BT58,'Site 57 - Data'!DX58)</f>
        <v>0</v>
      </c>
      <c r="BG58" s="86">
        <f>SUM('Site 57 - Data'!Q58,'Site 57 - Data'!BU58,'Site 57 - Data'!DY58)</f>
        <v>0</v>
      </c>
      <c r="BH58" s="86">
        <f>SUM('Site 57 - Data'!R58,'Site 57 - Data'!BV58,'Site 57 - Data'!DZ58)</f>
        <v>0</v>
      </c>
      <c r="BI58" s="86">
        <f>SUM('Site 57 - Data'!S58,'Site 57 - Data'!BW58,'Site 57 - Data'!EA58)</f>
        <v>0</v>
      </c>
      <c r="BJ58" s="86">
        <f>SUM('Site 57 - Data'!T58,'Site 57 - Data'!BX58,'Site 57 - Data'!EB58)</f>
        <v>0</v>
      </c>
      <c r="BK58" s="86">
        <f>SUM('Site 57 - Data'!U58,'Site 57 - Data'!BY58,'Site 57 - Data'!EC58)</f>
        <v>0</v>
      </c>
      <c r="BL58" s="86">
        <f>SUM('Site 57 - Data'!V58,'Site 57 - Data'!BZ58,'Site 57 - Data'!ED58)</f>
        <v>0</v>
      </c>
      <c r="BM58" s="86">
        <f>SUM('Site 57 - Data'!W58,'Site 57 - Data'!CA58,'Site 57 - Data'!EE58)</f>
        <v>0</v>
      </c>
      <c r="BN58" s="86">
        <f>SUM('Site 57 - Data'!X58,'Site 57 - Data'!CB58,'Site 57 - Data'!EF58)</f>
        <v>0</v>
      </c>
      <c r="BO58" s="86">
        <f>SUM('Site 57 - Data'!Y58,'Site 57 - Data'!CC58,'Site 57 - Data'!EG58)</f>
        <v>0</v>
      </c>
      <c r="BP58" s="87">
        <f>SUM('Site 57 - Data'!Z58,'Site 57 - Data'!CD58,'Site 57 - Data'!EH58)</f>
        <v>0</v>
      </c>
      <c r="BQ58" s="41">
        <f>SUM(BF58:BP58)</f>
        <v>0</v>
      </c>
      <c r="BR58" s="41">
        <f>SUM(BF58,BG58,2.3*BH58,2.3*BI58,2.3*BJ58,2.3*BK58,2*BL58,2*BM58,BN58,0.4*BO58,0.2*BP58)</f>
        <v>0</v>
      </c>
      <c r="BS58" s="27">
        <f>'Site 57 - Data'!$A58</f>
        <v>0.67708333333333304</v>
      </c>
      <c r="BT58" s="85">
        <f>SUM('Site 57 - Data'!CH58,'Site 57 - Data'!CV58,'Site 57 - Data'!DJ58)</f>
        <v>54</v>
      </c>
      <c r="BU58" s="86">
        <f>SUM('Site 57 - Data'!CI58,'Site 57 - Data'!CW58,'Site 57 - Data'!DK58)</f>
        <v>7</v>
      </c>
      <c r="BV58" s="86">
        <f>SUM('Site 57 - Data'!CJ58,'Site 57 - Data'!CX58,'Site 57 - Data'!DL58)</f>
        <v>2</v>
      </c>
      <c r="BW58" s="86">
        <f>SUM('Site 57 - Data'!CK58,'Site 57 - Data'!CY58,'Site 57 - Data'!DM58)</f>
        <v>0</v>
      </c>
      <c r="BX58" s="86">
        <f>SUM('Site 57 - Data'!CL58,'Site 57 - Data'!CZ58,'Site 57 - Data'!DN58)</f>
        <v>1</v>
      </c>
      <c r="BY58" s="86">
        <f>SUM('Site 57 - Data'!CM58,'Site 57 - Data'!DA58,'Site 57 - Data'!DO58)</f>
        <v>0</v>
      </c>
      <c r="BZ58" s="86">
        <f>SUM('Site 57 - Data'!CN58,'Site 57 - Data'!DB58,'Site 57 - Data'!DP58)</f>
        <v>0</v>
      </c>
      <c r="CA58" s="86">
        <f>SUM('Site 57 - Data'!CO58,'Site 57 - Data'!DC58,'Site 57 - Data'!DQ58)</f>
        <v>0</v>
      </c>
      <c r="CB58" s="86">
        <f>SUM('Site 57 - Data'!CP58,'Site 57 - Data'!DD58,'Site 57 - Data'!DR58)</f>
        <v>2</v>
      </c>
      <c r="CC58" s="86">
        <f>SUM('Site 57 - Data'!CQ58,'Site 57 - Data'!DE58,'Site 57 - Data'!DS58)</f>
        <v>3</v>
      </c>
      <c r="CD58" s="87">
        <f>SUM('Site 57 - Data'!CR58,'Site 57 - Data'!DF58,'Site 57 - Data'!DT58)</f>
        <v>2</v>
      </c>
      <c r="CE58" s="41">
        <f>SUM(BT58:CD58)</f>
        <v>71</v>
      </c>
      <c r="CF58" s="41">
        <f>SUM(BT58,BU58,2.3*BV58,2.3*BW58,2.3*BX58,2.3*BY58,2*BZ58,2*CA58,CB58,0.4*CC58,0.2*CD58)</f>
        <v>71.5</v>
      </c>
      <c r="CG58" s="27">
        <f>'Site 57 - Data'!$A58</f>
        <v>0.67708333333333304</v>
      </c>
      <c r="CH58" s="85">
        <f>SUM('Site 57 - Data'!B58,'Site 57 - Data'!BF58,'Site 57 - Data'!DJ58)</f>
        <v>53</v>
      </c>
      <c r="CI58" s="86">
        <f>SUM('Site 57 - Data'!C58,'Site 57 - Data'!BG58,'Site 57 - Data'!DK58)</f>
        <v>3</v>
      </c>
      <c r="CJ58" s="86">
        <f>SUM('Site 57 - Data'!D58,'Site 57 - Data'!BH58,'Site 57 - Data'!DL58)</f>
        <v>1</v>
      </c>
      <c r="CK58" s="86">
        <f>SUM('Site 57 - Data'!E58,'Site 57 - Data'!BI58,'Site 57 - Data'!DM58)</f>
        <v>0</v>
      </c>
      <c r="CL58" s="86">
        <f>SUM('Site 57 - Data'!F58,'Site 57 - Data'!BJ58,'Site 57 - Data'!DN58)</f>
        <v>2</v>
      </c>
      <c r="CM58" s="86">
        <f>SUM('Site 57 - Data'!G58,'Site 57 - Data'!BK58,'Site 57 - Data'!DO58)</f>
        <v>0</v>
      </c>
      <c r="CN58" s="86">
        <f>SUM('Site 57 - Data'!H58,'Site 57 - Data'!BL58,'Site 57 - Data'!DP58)</f>
        <v>0</v>
      </c>
      <c r="CO58" s="86">
        <f>SUM('Site 57 - Data'!I58,'Site 57 - Data'!BM58,'Site 57 - Data'!DQ58)</f>
        <v>0</v>
      </c>
      <c r="CP58" s="86">
        <f>SUM('Site 57 - Data'!J58,'Site 57 - Data'!BN58,'Site 57 - Data'!DR58)</f>
        <v>2</v>
      </c>
      <c r="CQ58" s="86">
        <f>SUM('Site 57 - Data'!K58,'Site 57 - Data'!BO58,'Site 57 - Data'!DS58)</f>
        <v>1</v>
      </c>
      <c r="CR58" s="87">
        <f>SUM('Site 57 - Data'!L58,'Site 57 - Data'!BP58,'Site 57 - Data'!DT58)</f>
        <v>0</v>
      </c>
      <c r="CS58" s="41">
        <f>SUM(CH58:CR58)</f>
        <v>62</v>
      </c>
      <c r="CT58" s="41">
        <f>SUM(CH58,CI58,2.3*CJ58,2.3*CK58,2.3*CL58,2.3*CM58,2*CN58,2*CO58,CP58,0.4*CQ58,0.2*CR58)</f>
        <v>65.300000000000011</v>
      </c>
      <c r="CU58" s="27">
        <f>'Site 57 - Data'!$A58</f>
        <v>0.67708333333333304</v>
      </c>
      <c r="CV58" s="85">
        <f>SUM('Site 57 - Data'!DX58,'Site 57 - Data'!EL58,'Site 57 - Data'!EZ58)</f>
        <v>0</v>
      </c>
      <c r="CW58" s="86">
        <f>SUM('Site 57 - Data'!DY58,'Site 57 - Data'!EM58,'Site 57 - Data'!FA58)</f>
        <v>0</v>
      </c>
      <c r="CX58" s="86">
        <f>SUM('Site 57 - Data'!DZ58,'Site 57 - Data'!EN58,'Site 57 - Data'!FB58)</f>
        <v>0</v>
      </c>
      <c r="CY58" s="86">
        <f>SUM('Site 57 - Data'!EA58,'Site 57 - Data'!EO58,'Site 57 - Data'!FC58)</f>
        <v>0</v>
      </c>
      <c r="CZ58" s="86">
        <f>SUM('Site 57 - Data'!EB58,'Site 57 - Data'!EP58,'Site 57 - Data'!FD58)</f>
        <v>0</v>
      </c>
      <c r="DA58" s="86">
        <f>SUM('Site 57 - Data'!EC58,'Site 57 - Data'!EQ58,'Site 57 - Data'!FE58)</f>
        <v>0</v>
      </c>
      <c r="DB58" s="86">
        <f>SUM('Site 57 - Data'!ED58,'Site 57 - Data'!ER58,'Site 57 - Data'!FF58)</f>
        <v>0</v>
      </c>
      <c r="DC58" s="86">
        <f>SUM('Site 57 - Data'!EE58,'Site 57 - Data'!ES58,'Site 57 - Data'!FG58)</f>
        <v>0</v>
      </c>
      <c r="DD58" s="86">
        <f>SUM('Site 57 - Data'!EF58,'Site 57 - Data'!ET58,'Site 57 - Data'!FH58)</f>
        <v>0</v>
      </c>
      <c r="DE58" s="86">
        <f>SUM('Site 57 - Data'!EG58,'Site 57 - Data'!EU58,'Site 57 - Data'!FI58)</f>
        <v>0</v>
      </c>
      <c r="DF58" s="87">
        <f>SUM('Site 57 - Data'!EH58,'Site 57 - Data'!EV58,'Site 57 - Data'!FJ58)</f>
        <v>0</v>
      </c>
      <c r="DG58" s="41">
        <f>SUM(CV58:DF58)</f>
        <v>0</v>
      </c>
      <c r="DH58" s="41">
        <f>SUM(CV58,CW58,2.3*CX58,2.3*CY58,2.3*CZ58,2.3*DA58,2*DB58,2*DC58,DD58,0.4*DE58,0.2*DF58)</f>
        <v>0</v>
      </c>
      <c r="DI58" s="83">
        <f>SUM(M58,AO58,BQ58,CS58)</f>
        <v>132</v>
      </c>
      <c r="DJ58" s="83">
        <f>SUM(DI58:DI62)</f>
        <v>570</v>
      </c>
      <c r="DK58" s="27">
        <f>'Site 57 - Data'!$A58</f>
        <v>0.67708333333333304</v>
      </c>
    </row>
    <row r="59" spans="1:115" ht="13.5" customHeight="1">
      <c r="A59" s="27">
        <f>'Site 57 - Data'!$A59</f>
        <v>0.68749999999999967</v>
      </c>
      <c r="B59" s="85">
        <f>SUM('Site 57 - Data'!AR59,'Site 57 - Data'!CV59,'Site 57 - Data'!EZ59)</f>
        <v>56</v>
      </c>
      <c r="C59" s="86">
        <f>SUM('Site 57 - Data'!AS59,'Site 57 - Data'!CW59,'Site 57 - Data'!FA59)</f>
        <v>5</v>
      </c>
      <c r="D59" s="86">
        <f>SUM('Site 57 - Data'!AT59,'Site 57 - Data'!CX59,'Site 57 - Data'!FB59)</f>
        <v>0</v>
      </c>
      <c r="E59" s="86">
        <f>SUM('Site 57 - Data'!AU59,'Site 57 - Data'!CY59,'Site 57 - Data'!FC59)</f>
        <v>0</v>
      </c>
      <c r="F59" s="86">
        <f>SUM('Site 57 - Data'!AV59,'Site 57 - Data'!CZ59,'Site 57 - Data'!FD59)</f>
        <v>0</v>
      </c>
      <c r="G59" s="86">
        <f>SUM('Site 57 - Data'!AW59,'Site 57 - Data'!DA59,'Site 57 - Data'!FE59)</f>
        <v>0</v>
      </c>
      <c r="H59" s="86">
        <f>SUM('Site 57 - Data'!AX59,'Site 57 - Data'!DB59,'Site 57 - Data'!FF59)</f>
        <v>0</v>
      </c>
      <c r="I59" s="86">
        <f>SUM('Site 57 - Data'!AY59,'Site 57 - Data'!DC59,'Site 57 - Data'!FG59)</f>
        <v>1</v>
      </c>
      <c r="J59" s="86">
        <f>SUM('Site 57 - Data'!AZ59,'Site 57 - Data'!DD59,'Site 57 - Data'!FH59)</f>
        <v>3</v>
      </c>
      <c r="K59" s="86">
        <f>SUM('Site 57 - Data'!BA59,'Site 57 - Data'!DE59,'Site 57 - Data'!FI59)</f>
        <v>1</v>
      </c>
      <c r="L59" s="87">
        <f>SUM('Site 57 - Data'!BB59,'Site 57 - Data'!DF59,'Site 57 - Data'!FJ59)</f>
        <v>2</v>
      </c>
      <c r="M59" s="41">
        <f>SUM(B59:L59)</f>
        <v>68</v>
      </c>
      <c r="N59" s="41">
        <f>SUM(B59,C59,2.3*D59,2.3*E59,2.3*F59,2.3*G59,2*H59,2*I59,J59,0.4*K59,0.2*L59)</f>
        <v>66.800000000000011</v>
      </c>
      <c r="O59" s="27">
        <f>'Site 57 - Data'!$A59</f>
        <v>0.68749999999999967</v>
      </c>
      <c r="P59" s="85">
        <f>SUM('Site 57 - Data'!B59,'Site 57 - Data'!P59,'Site 57 - Data'!AD59)</f>
        <v>0</v>
      </c>
      <c r="Q59" s="86">
        <f>SUM('Site 57 - Data'!C59,'Site 57 - Data'!Q59,'Site 57 - Data'!AE59)</f>
        <v>0</v>
      </c>
      <c r="R59" s="86">
        <f>SUM('Site 57 - Data'!D59,'Site 57 - Data'!R59,'Site 57 - Data'!AF59)</f>
        <v>0</v>
      </c>
      <c r="S59" s="86">
        <f>SUM('Site 57 - Data'!E59,'Site 57 - Data'!S59,'Site 57 - Data'!AG59)</f>
        <v>0</v>
      </c>
      <c r="T59" s="86">
        <f>SUM('Site 57 - Data'!F59,'Site 57 - Data'!T59,'Site 57 - Data'!AH59)</f>
        <v>0</v>
      </c>
      <c r="U59" s="86">
        <f>SUM('Site 57 - Data'!G59,'Site 57 - Data'!U59,'Site 57 - Data'!AI59)</f>
        <v>0</v>
      </c>
      <c r="V59" s="86">
        <f>SUM('Site 57 - Data'!H59,'Site 57 - Data'!V59,'Site 57 - Data'!AJ59)</f>
        <v>0</v>
      </c>
      <c r="W59" s="86">
        <f>SUM('Site 57 - Data'!I59,'Site 57 - Data'!W59,'Site 57 - Data'!AK59)</f>
        <v>0</v>
      </c>
      <c r="X59" s="86">
        <f>SUM('Site 57 - Data'!J59,'Site 57 - Data'!X59,'Site 57 - Data'!AL59)</f>
        <v>0</v>
      </c>
      <c r="Y59" s="86">
        <f>SUM('Site 57 - Data'!K59,'Site 57 - Data'!Y59,'Site 57 - Data'!AM59)</f>
        <v>0</v>
      </c>
      <c r="Z59" s="87">
        <f>SUM('Site 57 - Data'!L59,'Site 57 - Data'!Z59,'Site 57 - Data'!AN59)</f>
        <v>0</v>
      </c>
      <c r="AA59" s="41">
        <f>SUM(P59:Z59)</f>
        <v>0</v>
      </c>
      <c r="AB59" s="41">
        <f>SUM(P59,Q59,2.3*R59,2.3*S59,2.3*T59,2.3*U59,2*V59,2*W59,X59,0.4*Y59,0.2*Z59)</f>
        <v>0</v>
      </c>
      <c r="AC59" s="27">
        <f>'Site 57 - Data'!$A59</f>
        <v>0.68749999999999967</v>
      </c>
      <c r="AD59" s="85">
        <f>SUM('Site 57 - Data'!AD59,'Site 57 - Data'!CH59,'Site 57 - Data'!EL59)</f>
        <v>23</v>
      </c>
      <c r="AE59" s="86">
        <f>SUM('Site 57 - Data'!AE59,'Site 57 - Data'!CI59,'Site 57 - Data'!EM59)</f>
        <v>0</v>
      </c>
      <c r="AF59" s="86">
        <f>SUM('Site 57 - Data'!AF59,'Site 57 - Data'!CJ59,'Site 57 - Data'!EN59)</f>
        <v>1</v>
      </c>
      <c r="AG59" s="86">
        <f>SUM('Site 57 - Data'!AG59,'Site 57 - Data'!CK59,'Site 57 - Data'!EO59)</f>
        <v>0</v>
      </c>
      <c r="AH59" s="86">
        <f>SUM('Site 57 - Data'!AH59,'Site 57 - Data'!CL59,'Site 57 - Data'!EP59)</f>
        <v>0</v>
      </c>
      <c r="AI59" s="86">
        <f>SUM('Site 57 - Data'!AI59,'Site 57 - Data'!CM59,'Site 57 - Data'!EQ59)</f>
        <v>0</v>
      </c>
      <c r="AJ59" s="86">
        <f>SUM('Site 57 - Data'!AJ59,'Site 57 - Data'!CN59,'Site 57 - Data'!ER59)</f>
        <v>0</v>
      </c>
      <c r="AK59" s="86">
        <f>SUM('Site 57 - Data'!AK59,'Site 57 - Data'!CO59,'Site 57 - Data'!ES59)</f>
        <v>0</v>
      </c>
      <c r="AL59" s="86">
        <f>SUM('Site 57 - Data'!AL59,'Site 57 - Data'!CP59,'Site 57 - Data'!ET59)</f>
        <v>1</v>
      </c>
      <c r="AM59" s="86">
        <f>SUM('Site 57 - Data'!AM59,'Site 57 - Data'!CQ59,'Site 57 - Data'!EU59)</f>
        <v>0</v>
      </c>
      <c r="AN59" s="87">
        <f>SUM('Site 57 - Data'!AN59,'Site 57 - Data'!CR59,'Site 57 - Data'!EV59)</f>
        <v>2</v>
      </c>
      <c r="AO59" s="41">
        <f>SUM(AD59:AN59)</f>
        <v>27</v>
      </c>
      <c r="AP59" s="41">
        <f>SUM(AD59,AE59,2.3*AF59,2.3*AG59,2.3*AH59,2.3*AI59,2*AJ59,2*AK59,AL59,0.4*AM59,0.2*AN59)</f>
        <v>26.7</v>
      </c>
      <c r="AQ59" s="27">
        <f>'Site 57 - Data'!$A59</f>
        <v>0.68749999999999967</v>
      </c>
      <c r="AR59" s="85">
        <f>SUM('Site 57 - Data'!AR59,'Site 57 - Data'!BF59,'Site 57 - Data'!BT59)</f>
        <v>67</v>
      </c>
      <c r="AS59" s="86">
        <f>SUM('Site 57 - Data'!AS59,'Site 57 - Data'!BG59,'Site 57 - Data'!BU59)</f>
        <v>2</v>
      </c>
      <c r="AT59" s="86">
        <f>SUM('Site 57 - Data'!AT59,'Site 57 - Data'!BH59,'Site 57 - Data'!BV59)</f>
        <v>3</v>
      </c>
      <c r="AU59" s="86">
        <f>SUM('Site 57 - Data'!AU59,'Site 57 - Data'!BI59,'Site 57 - Data'!BW59)</f>
        <v>0</v>
      </c>
      <c r="AV59" s="86">
        <f>SUM('Site 57 - Data'!AV59,'Site 57 - Data'!BJ59,'Site 57 - Data'!BX59)</f>
        <v>0</v>
      </c>
      <c r="AW59" s="86">
        <f>SUM('Site 57 - Data'!AW59,'Site 57 - Data'!BK59,'Site 57 - Data'!BY59)</f>
        <v>0</v>
      </c>
      <c r="AX59" s="86">
        <f>SUM('Site 57 - Data'!AX59,'Site 57 - Data'!BL59,'Site 57 - Data'!BZ59)</f>
        <v>0</v>
      </c>
      <c r="AY59" s="86">
        <f>SUM('Site 57 - Data'!AY59,'Site 57 - Data'!BM59,'Site 57 - Data'!CA59)</f>
        <v>0</v>
      </c>
      <c r="AZ59" s="86">
        <f>SUM('Site 57 - Data'!AZ59,'Site 57 - Data'!BN59,'Site 57 - Data'!CB59)</f>
        <v>2</v>
      </c>
      <c r="BA59" s="86">
        <f>SUM('Site 57 - Data'!BA59,'Site 57 - Data'!BO59,'Site 57 - Data'!CC59)</f>
        <v>0</v>
      </c>
      <c r="BB59" s="87">
        <f>SUM('Site 57 - Data'!BB59,'Site 57 - Data'!BP59,'Site 57 - Data'!CD59)</f>
        <v>0</v>
      </c>
      <c r="BC59" s="41">
        <f>SUM(AR59:BB59)</f>
        <v>74</v>
      </c>
      <c r="BD59" s="41">
        <f>SUM(AR59,AS59,2.3*AT59,2.3*AU59,2.3*AV59,2.3*AW59,2*AX59,2*AY59,AZ59,0.4*BA59,0.2*BB59)</f>
        <v>77.900000000000006</v>
      </c>
      <c r="BE59" s="27">
        <f>'Site 57 - Data'!$A59</f>
        <v>0.68749999999999967</v>
      </c>
      <c r="BF59" s="85">
        <f>SUM('Site 57 - Data'!P59,'Site 57 - Data'!BT59,'Site 57 - Data'!DX59)</f>
        <v>0</v>
      </c>
      <c r="BG59" s="86">
        <f>SUM('Site 57 - Data'!Q59,'Site 57 - Data'!BU59,'Site 57 - Data'!DY59)</f>
        <v>0</v>
      </c>
      <c r="BH59" s="86">
        <f>SUM('Site 57 - Data'!R59,'Site 57 - Data'!BV59,'Site 57 - Data'!DZ59)</f>
        <v>0</v>
      </c>
      <c r="BI59" s="86">
        <f>SUM('Site 57 - Data'!S59,'Site 57 - Data'!BW59,'Site 57 - Data'!EA59)</f>
        <v>0</v>
      </c>
      <c r="BJ59" s="86">
        <f>SUM('Site 57 - Data'!T59,'Site 57 - Data'!BX59,'Site 57 - Data'!EB59)</f>
        <v>0</v>
      </c>
      <c r="BK59" s="86">
        <f>SUM('Site 57 - Data'!U59,'Site 57 - Data'!BY59,'Site 57 - Data'!EC59)</f>
        <v>0</v>
      </c>
      <c r="BL59" s="86">
        <f>SUM('Site 57 - Data'!V59,'Site 57 - Data'!BZ59,'Site 57 - Data'!ED59)</f>
        <v>0</v>
      </c>
      <c r="BM59" s="86">
        <f>SUM('Site 57 - Data'!W59,'Site 57 - Data'!CA59,'Site 57 - Data'!EE59)</f>
        <v>0</v>
      </c>
      <c r="BN59" s="86">
        <f>SUM('Site 57 - Data'!X59,'Site 57 - Data'!CB59,'Site 57 - Data'!EF59)</f>
        <v>0</v>
      </c>
      <c r="BO59" s="86">
        <f>SUM('Site 57 - Data'!Y59,'Site 57 - Data'!CC59,'Site 57 - Data'!EG59)</f>
        <v>0</v>
      </c>
      <c r="BP59" s="87">
        <f>SUM('Site 57 - Data'!Z59,'Site 57 - Data'!CD59,'Site 57 - Data'!EH59)</f>
        <v>0</v>
      </c>
      <c r="BQ59" s="41">
        <f>SUM(BF59:BP59)</f>
        <v>0</v>
      </c>
      <c r="BR59" s="41">
        <f>SUM(BF59,BG59,2.3*BH59,2.3*BI59,2.3*BJ59,2.3*BK59,2*BL59,2*BM59,BN59,0.4*BO59,0.2*BP59)</f>
        <v>0</v>
      </c>
      <c r="BS59" s="27">
        <f>'Site 57 - Data'!$A59</f>
        <v>0.68749999999999967</v>
      </c>
      <c r="BT59" s="85">
        <f>SUM('Site 57 - Data'!CH59,'Site 57 - Data'!CV59,'Site 57 - Data'!DJ59)</f>
        <v>79</v>
      </c>
      <c r="BU59" s="86">
        <f>SUM('Site 57 - Data'!CI59,'Site 57 - Data'!CW59,'Site 57 - Data'!DK59)</f>
        <v>5</v>
      </c>
      <c r="BV59" s="86">
        <f>SUM('Site 57 - Data'!CJ59,'Site 57 - Data'!CX59,'Site 57 - Data'!DL59)</f>
        <v>1</v>
      </c>
      <c r="BW59" s="86">
        <f>SUM('Site 57 - Data'!CK59,'Site 57 - Data'!CY59,'Site 57 - Data'!DM59)</f>
        <v>0</v>
      </c>
      <c r="BX59" s="86">
        <f>SUM('Site 57 - Data'!CL59,'Site 57 - Data'!CZ59,'Site 57 - Data'!DN59)</f>
        <v>0</v>
      </c>
      <c r="BY59" s="86">
        <f>SUM('Site 57 - Data'!CM59,'Site 57 - Data'!DA59,'Site 57 - Data'!DO59)</f>
        <v>0</v>
      </c>
      <c r="BZ59" s="86">
        <f>SUM('Site 57 - Data'!CN59,'Site 57 - Data'!DB59,'Site 57 - Data'!DP59)</f>
        <v>0</v>
      </c>
      <c r="CA59" s="86">
        <f>SUM('Site 57 - Data'!CO59,'Site 57 - Data'!DC59,'Site 57 - Data'!DQ59)</f>
        <v>1</v>
      </c>
      <c r="CB59" s="86">
        <f>SUM('Site 57 - Data'!CP59,'Site 57 - Data'!DD59,'Site 57 - Data'!DR59)</f>
        <v>4</v>
      </c>
      <c r="CC59" s="86">
        <f>SUM('Site 57 - Data'!CQ59,'Site 57 - Data'!DE59,'Site 57 - Data'!DS59)</f>
        <v>1</v>
      </c>
      <c r="CD59" s="87">
        <f>SUM('Site 57 - Data'!CR59,'Site 57 - Data'!DF59,'Site 57 - Data'!DT59)</f>
        <v>5</v>
      </c>
      <c r="CE59" s="41">
        <f>SUM(BT59:CD59)</f>
        <v>96</v>
      </c>
      <c r="CF59" s="41">
        <f>SUM(BT59,BU59,2.3*BV59,2.3*BW59,2.3*BX59,2.3*BY59,2*BZ59,2*CA59,CB59,0.4*CC59,0.2*CD59)</f>
        <v>93.7</v>
      </c>
      <c r="CG59" s="27">
        <f>'Site 57 - Data'!$A59</f>
        <v>0.68749999999999967</v>
      </c>
      <c r="CH59" s="85">
        <f>SUM('Site 57 - Data'!B59,'Site 57 - Data'!BF59,'Site 57 - Data'!DJ59)</f>
        <v>67</v>
      </c>
      <c r="CI59" s="86">
        <f>SUM('Site 57 - Data'!C59,'Site 57 - Data'!BG59,'Site 57 - Data'!DK59)</f>
        <v>2</v>
      </c>
      <c r="CJ59" s="86">
        <f>SUM('Site 57 - Data'!D59,'Site 57 - Data'!BH59,'Site 57 - Data'!DL59)</f>
        <v>3</v>
      </c>
      <c r="CK59" s="86">
        <f>SUM('Site 57 - Data'!E59,'Site 57 - Data'!BI59,'Site 57 - Data'!DM59)</f>
        <v>0</v>
      </c>
      <c r="CL59" s="86">
        <f>SUM('Site 57 - Data'!F59,'Site 57 - Data'!BJ59,'Site 57 - Data'!DN59)</f>
        <v>0</v>
      </c>
      <c r="CM59" s="86">
        <f>SUM('Site 57 - Data'!G59,'Site 57 - Data'!BK59,'Site 57 - Data'!DO59)</f>
        <v>0</v>
      </c>
      <c r="CN59" s="86">
        <f>SUM('Site 57 - Data'!H59,'Site 57 - Data'!BL59,'Site 57 - Data'!DP59)</f>
        <v>0</v>
      </c>
      <c r="CO59" s="86">
        <f>SUM('Site 57 - Data'!I59,'Site 57 - Data'!BM59,'Site 57 - Data'!DQ59)</f>
        <v>0</v>
      </c>
      <c r="CP59" s="86">
        <f>SUM('Site 57 - Data'!J59,'Site 57 - Data'!BN59,'Site 57 - Data'!DR59)</f>
        <v>2</v>
      </c>
      <c r="CQ59" s="86">
        <f>SUM('Site 57 - Data'!K59,'Site 57 - Data'!BO59,'Site 57 - Data'!DS59)</f>
        <v>0</v>
      </c>
      <c r="CR59" s="87">
        <f>SUM('Site 57 - Data'!L59,'Site 57 - Data'!BP59,'Site 57 - Data'!DT59)</f>
        <v>1</v>
      </c>
      <c r="CS59" s="41">
        <f>SUM(CH59:CR59)</f>
        <v>75</v>
      </c>
      <c r="CT59" s="41">
        <f>SUM(CH59,CI59,2.3*CJ59,2.3*CK59,2.3*CL59,2.3*CM59,2*CN59,2*CO59,CP59,0.4*CQ59,0.2*CR59)</f>
        <v>78.100000000000009</v>
      </c>
      <c r="CU59" s="27">
        <f>'Site 57 - Data'!$A59</f>
        <v>0.68749999999999967</v>
      </c>
      <c r="CV59" s="85">
        <f>SUM('Site 57 - Data'!DX59,'Site 57 - Data'!EL59,'Site 57 - Data'!EZ59)</f>
        <v>0</v>
      </c>
      <c r="CW59" s="86">
        <f>SUM('Site 57 - Data'!DY59,'Site 57 - Data'!EM59,'Site 57 - Data'!FA59)</f>
        <v>0</v>
      </c>
      <c r="CX59" s="86">
        <f>SUM('Site 57 - Data'!DZ59,'Site 57 - Data'!EN59,'Site 57 - Data'!FB59)</f>
        <v>0</v>
      </c>
      <c r="CY59" s="86">
        <f>SUM('Site 57 - Data'!EA59,'Site 57 - Data'!EO59,'Site 57 - Data'!FC59)</f>
        <v>0</v>
      </c>
      <c r="CZ59" s="86">
        <f>SUM('Site 57 - Data'!EB59,'Site 57 - Data'!EP59,'Site 57 - Data'!FD59)</f>
        <v>0</v>
      </c>
      <c r="DA59" s="86">
        <f>SUM('Site 57 - Data'!EC59,'Site 57 - Data'!EQ59,'Site 57 - Data'!FE59)</f>
        <v>0</v>
      </c>
      <c r="DB59" s="86">
        <f>SUM('Site 57 - Data'!ED59,'Site 57 - Data'!ER59,'Site 57 - Data'!FF59)</f>
        <v>0</v>
      </c>
      <c r="DC59" s="86">
        <f>SUM('Site 57 - Data'!EE59,'Site 57 - Data'!ES59,'Site 57 - Data'!FG59)</f>
        <v>0</v>
      </c>
      <c r="DD59" s="86">
        <f>SUM('Site 57 - Data'!EF59,'Site 57 - Data'!ET59,'Site 57 - Data'!FH59)</f>
        <v>0</v>
      </c>
      <c r="DE59" s="86">
        <f>SUM('Site 57 - Data'!EG59,'Site 57 - Data'!EU59,'Site 57 - Data'!FI59)</f>
        <v>0</v>
      </c>
      <c r="DF59" s="87">
        <f>SUM('Site 57 - Data'!EH59,'Site 57 - Data'!EV59,'Site 57 - Data'!FJ59)</f>
        <v>0</v>
      </c>
      <c r="DG59" s="41">
        <f>SUM(CV59:DF59)</f>
        <v>0</v>
      </c>
      <c r="DH59" s="41">
        <f>SUM(CV59,CW59,2.3*CX59,2.3*CY59,2.3*CZ59,2.3*DA59,2*DB59,2*DC59,DD59,0.4*DE59,0.2*DF59)</f>
        <v>0</v>
      </c>
      <c r="DI59" s="83">
        <f>SUM(M59,AO59,BQ59,CS59)</f>
        <v>170</v>
      </c>
      <c r="DJ59" s="83">
        <f>SUM(DI59:DI63)</f>
        <v>604</v>
      </c>
      <c r="DK59" s="27">
        <f>'Site 57 - Data'!$A59</f>
        <v>0.68749999999999967</v>
      </c>
    </row>
    <row r="60" spans="1:115" ht="13.5" customHeight="1">
      <c r="A60" s="47">
        <f>'Site 57 - Data'!$A60</f>
        <v>0.6979166666666663</v>
      </c>
      <c r="B60" s="88">
        <f>SUM('Site 57 - Data'!AR60,'Site 57 - Data'!CV60,'Site 57 - Data'!EZ60)</f>
        <v>49</v>
      </c>
      <c r="C60" s="89">
        <f>SUM('Site 57 - Data'!AS60,'Site 57 - Data'!CW60,'Site 57 - Data'!FA60)</f>
        <v>4</v>
      </c>
      <c r="D60" s="89">
        <f>SUM('Site 57 - Data'!AT60,'Site 57 - Data'!CX60,'Site 57 - Data'!FB60)</f>
        <v>1</v>
      </c>
      <c r="E60" s="89">
        <f>SUM('Site 57 - Data'!AU60,'Site 57 - Data'!CY60,'Site 57 - Data'!FC60)</f>
        <v>0</v>
      </c>
      <c r="F60" s="89">
        <f>SUM('Site 57 - Data'!AV60,'Site 57 - Data'!CZ60,'Site 57 - Data'!FD60)</f>
        <v>0</v>
      </c>
      <c r="G60" s="89">
        <f>SUM('Site 57 - Data'!AW60,'Site 57 - Data'!DA60,'Site 57 - Data'!FE60)</f>
        <v>0</v>
      </c>
      <c r="H60" s="89">
        <f>SUM('Site 57 - Data'!AX60,'Site 57 - Data'!DB60,'Site 57 - Data'!FF60)</f>
        <v>0</v>
      </c>
      <c r="I60" s="89">
        <f>SUM('Site 57 - Data'!AY60,'Site 57 - Data'!DC60,'Site 57 - Data'!FG60)</f>
        <v>0</v>
      </c>
      <c r="J60" s="89">
        <f>SUM('Site 57 - Data'!AZ60,'Site 57 - Data'!DD60,'Site 57 - Data'!FH60)</f>
        <v>1</v>
      </c>
      <c r="K60" s="89">
        <f>SUM('Site 57 - Data'!BA60,'Site 57 - Data'!DE60,'Site 57 - Data'!FI60)</f>
        <v>0</v>
      </c>
      <c r="L60" s="90">
        <f>SUM('Site 57 - Data'!BB60,'Site 57 - Data'!DF60,'Site 57 - Data'!FJ60)</f>
        <v>5</v>
      </c>
      <c r="M60" s="51">
        <f>SUM(B60:L60)</f>
        <v>60</v>
      </c>
      <c r="N60" s="51">
        <f>SUM(B60,C60,2.3*D60,2.3*E60,2.3*F60,2.3*G60,2*H60,2*I60,J60,0.4*K60,0.2*L60)</f>
        <v>57.3</v>
      </c>
      <c r="O60" s="47">
        <f>'Site 57 - Data'!$A60</f>
        <v>0.6979166666666663</v>
      </c>
      <c r="P60" s="88">
        <f>SUM('Site 57 - Data'!B60,'Site 57 - Data'!P60,'Site 57 - Data'!AD60)</f>
        <v>0</v>
      </c>
      <c r="Q60" s="89">
        <f>SUM('Site 57 - Data'!C60,'Site 57 - Data'!Q60,'Site 57 - Data'!AE60)</f>
        <v>0</v>
      </c>
      <c r="R60" s="89">
        <f>SUM('Site 57 - Data'!D60,'Site 57 - Data'!R60,'Site 57 - Data'!AF60)</f>
        <v>0</v>
      </c>
      <c r="S60" s="89">
        <f>SUM('Site 57 - Data'!E60,'Site 57 - Data'!S60,'Site 57 - Data'!AG60)</f>
        <v>0</v>
      </c>
      <c r="T60" s="89">
        <f>SUM('Site 57 - Data'!F60,'Site 57 - Data'!T60,'Site 57 - Data'!AH60)</f>
        <v>0</v>
      </c>
      <c r="U60" s="89">
        <f>SUM('Site 57 - Data'!G60,'Site 57 - Data'!U60,'Site 57 - Data'!AI60)</f>
        <v>0</v>
      </c>
      <c r="V60" s="89">
        <f>SUM('Site 57 - Data'!H60,'Site 57 - Data'!V60,'Site 57 - Data'!AJ60)</f>
        <v>0</v>
      </c>
      <c r="W60" s="89">
        <f>SUM('Site 57 - Data'!I60,'Site 57 - Data'!W60,'Site 57 - Data'!AK60)</f>
        <v>0</v>
      </c>
      <c r="X60" s="89">
        <f>SUM('Site 57 - Data'!J60,'Site 57 - Data'!X60,'Site 57 - Data'!AL60)</f>
        <v>0</v>
      </c>
      <c r="Y60" s="89">
        <f>SUM('Site 57 - Data'!K60,'Site 57 - Data'!Y60,'Site 57 - Data'!AM60)</f>
        <v>0</v>
      </c>
      <c r="Z60" s="90">
        <f>SUM('Site 57 - Data'!L60,'Site 57 - Data'!Z60,'Site 57 - Data'!AN60)</f>
        <v>0</v>
      </c>
      <c r="AA60" s="51">
        <f>SUM(P60:Z60)</f>
        <v>0</v>
      </c>
      <c r="AB60" s="51">
        <f>SUM(P60,Q60,2.3*R60,2.3*S60,2.3*T60,2.3*U60,2*V60,2*W60,X60,0.4*Y60,0.2*Z60)</f>
        <v>0</v>
      </c>
      <c r="AC60" s="47">
        <f>'Site 57 - Data'!$A60</f>
        <v>0.6979166666666663</v>
      </c>
      <c r="AD60" s="88">
        <f>SUM('Site 57 - Data'!AD60,'Site 57 - Data'!CH60,'Site 57 - Data'!EL60)</f>
        <v>9</v>
      </c>
      <c r="AE60" s="89">
        <f>SUM('Site 57 - Data'!AE60,'Site 57 - Data'!CI60,'Site 57 - Data'!EM60)</f>
        <v>2</v>
      </c>
      <c r="AF60" s="89">
        <f>SUM('Site 57 - Data'!AF60,'Site 57 - Data'!CJ60,'Site 57 - Data'!EN60)</f>
        <v>0</v>
      </c>
      <c r="AG60" s="89">
        <f>SUM('Site 57 - Data'!AG60,'Site 57 - Data'!CK60,'Site 57 - Data'!EO60)</f>
        <v>0</v>
      </c>
      <c r="AH60" s="89">
        <f>SUM('Site 57 - Data'!AH60,'Site 57 - Data'!CL60,'Site 57 - Data'!EP60)</f>
        <v>0</v>
      </c>
      <c r="AI60" s="89">
        <f>SUM('Site 57 - Data'!AI60,'Site 57 - Data'!CM60,'Site 57 - Data'!EQ60)</f>
        <v>0</v>
      </c>
      <c r="AJ60" s="89">
        <f>SUM('Site 57 - Data'!AJ60,'Site 57 - Data'!CN60,'Site 57 - Data'!ER60)</f>
        <v>0</v>
      </c>
      <c r="AK60" s="89">
        <f>SUM('Site 57 - Data'!AK60,'Site 57 - Data'!CO60,'Site 57 - Data'!ES60)</f>
        <v>0</v>
      </c>
      <c r="AL60" s="89">
        <f>SUM('Site 57 - Data'!AL60,'Site 57 - Data'!CP60,'Site 57 - Data'!ET60)</f>
        <v>2</v>
      </c>
      <c r="AM60" s="89">
        <f>SUM('Site 57 - Data'!AM60,'Site 57 - Data'!CQ60,'Site 57 - Data'!EU60)</f>
        <v>0</v>
      </c>
      <c r="AN60" s="90">
        <f>SUM('Site 57 - Data'!AN60,'Site 57 - Data'!CR60,'Site 57 - Data'!EV60)</f>
        <v>1</v>
      </c>
      <c r="AO60" s="51">
        <f>SUM(AD60:AN60)</f>
        <v>14</v>
      </c>
      <c r="AP60" s="51">
        <f>SUM(AD60,AE60,2.3*AF60,2.3*AG60,2.3*AH60,2.3*AI60,2*AJ60,2*AK60,AL60,0.4*AM60,0.2*AN60)</f>
        <v>13.2</v>
      </c>
      <c r="AQ60" s="47">
        <f>'Site 57 - Data'!$A60</f>
        <v>0.6979166666666663</v>
      </c>
      <c r="AR60" s="88">
        <f>SUM('Site 57 - Data'!AR60,'Site 57 - Data'!BF60,'Site 57 - Data'!BT60)</f>
        <v>39</v>
      </c>
      <c r="AS60" s="89">
        <f>SUM('Site 57 - Data'!AS60,'Site 57 - Data'!BG60,'Site 57 - Data'!BU60)</f>
        <v>8</v>
      </c>
      <c r="AT60" s="89">
        <f>SUM('Site 57 - Data'!AT60,'Site 57 - Data'!BH60,'Site 57 - Data'!BV60)</f>
        <v>3</v>
      </c>
      <c r="AU60" s="89">
        <f>SUM('Site 57 - Data'!AU60,'Site 57 - Data'!BI60,'Site 57 - Data'!BW60)</f>
        <v>0</v>
      </c>
      <c r="AV60" s="89">
        <f>SUM('Site 57 - Data'!AV60,'Site 57 - Data'!BJ60,'Site 57 - Data'!BX60)</f>
        <v>0</v>
      </c>
      <c r="AW60" s="89">
        <f>SUM('Site 57 - Data'!AW60,'Site 57 - Data'!BK60,'Site 57 - Data'!BY60)</f>
        <v>0</v>
      </c>
      <c r="AX60" s="89">
        <f>SUM('Site 57 - Data'!AX60,'Site 57 - Data'!BL60,'Site 57 - Data'!BZ60)</f>
        <v>0</v>
      </c>
      <c r="AY60" s="89">
        <f>SUM('Site 57 - Data'!AY60,'Site 57 - Data'!BM60,'Site 57 - Data'!CA60)</f>
        <v>0</v>
      </c>
      <c r="AZ60" s="89">
        <f>SUM('Site 57 - Data'!AZ60,'Site 57 - Data'!BN60,'Site 57 - Data'!CB60)</f>
        <v>2</v>
      </c>
      <c r="BA60" s="89">
        <f>SUM('Site 57 - Data'!BA60,'Site 57 - Data'!BO60,'Site 57 - Data'!CC60)</f>
        <v>1</v>
      </c>
      <c r="BB60" s="90">
        <f>SUM('Site 57 - Data'!BB60,'Site 57 - Data'!BP60,'Site 57 - Data'!CD60)</f>
        <v>0</v>
      </c>
      <c r="BC60" s="51">
        <f>SUM(AR60:BB60)</f>
        <v>53</v>
      </c>
      <c r="BD60" s="51">
        <f>SUM(AR60,AS60,2.3*AT60,2.3*AU60,2.3*AV60,2.3*AW60,2*AX60,2*AY60,AZ60,0.4*BA60,0.2*BB60)</f>
        <v>56.3</v>
      </c>
      <c r="BE60" s="47">
        <f>'Site 57 - Data'!$A60</f>
        <v>0.6979166666666663</v>
      </c>
      <c r="BF60" s="88">
        <f>SUM('Site 57 - Data'!P60,'Site 57 - Data'!BT60,'Site 57 - Data'!DX60)</f>
        <v>0</v>
      </c>
      <c r="BG60" s="89">
        <f>SUM('Site 57 - Data'!Q60,'Site 57 - Data'!BU60,'Site 57 - Data'!DY60)</f>
        <v>0</v>
      </c>
      <c r="BH60" s="89">
        <f>SUM('Site 57 - Data'!R60,'Site 57 - Data'!BV60,'Site 57 - Data'!DZ60)</f>
        <v>0</v>
      </c>
      <c r="BI60" s="89">
        <f>SUM('Site 57 - Data'!S60,'Site 57 - Data'!BW60,'Site 57 - Data'!EA60)</f>
        <v>0</v>
      </c>
      <c r="BJ60" s="89">
        <f>SUM('Site 57 - Data'!T60,'Site 57 - Data'!BX60,'Site 57 - Data'!EB60)</f>
        <v>0</v>
      </c>
      <c r="BK60" s="89">
        <f>SUM('Site 57 - Data'!U60,'Site 57 - Data'!BY60,'Site 57 - Data'!EC60)</f>
        <v>0</v>
      </c>
      <c r="BL60" s="89">
        <f>SUM('Site 57 - Data'!V60,'Site 57 - Data'!BZ60,'Site 57 - Data'!ED60)</f>
        <v>0</v>
      </c>
      <c r="BM60" s="89">
        <f>SUM('Site 57 - Data'!W60,'Site 57 - Data'!CA60,'Site 57 - Data'!EE60)</f>
        <v>0</v>
      </c>
      <c r="BN60" s="89">
        <f>SUM('Site 57 - Data'!X60,'Site 57 - Data'!CB60,'Site 57 - Data'!EF60)</f>
        <v>0</v>
      </c>
      <c r="BO60" s="89">
        <f>SUM('Site 57 - Data'!Y60,'Site 57 - Data'!CC60,'Site 57 - Data'!EG60)</f>
        <v>0</v>
      </c>
      <c r="BP60" s="90">
        <f>SUM('Site 57 - Data'!Z60,'Site 57 - Data'!CD60,'Site 57 - Data'!EH60)</f>
        <v>0</v>
      </c>
      <c r="BQ60" s="51">
        <f>SUM(BF60:BP60)</f>
        <v>0</v>
      </c>
      <c r="BR60" s="51">
        <f>SUM(BF60,BG60,2.3*BH60,2.3*BI60,2.3*BJ60,2.3*BK60,2*BL60,2*BM60,BN60,0.4*BO60,0.2*BP60)</f>
        <v>0</v>
      </c>
      <c r="BS60" s="47">
        <f>'Site 57 - Data'!$A60</f>
        <v>0.6979166666666663</v>
      </c>
      <c r="BT60" s="88">
        <f>SUM('Site 57 - Data'!CH60,'Site 57 - Data'!CV60,'Site 57 - Data'!DJ60)</f>
        <v>58</v>
      </c>
      <c r="BU60" s="89">
        <f>SUM('Site 57 - Data'!CI60,'Site 57 - Data'!CW60,'Site 57 - Data'!DK60)</f>
        <v>6</v>
      </c>
      <c r="BV60" s="89">
        <f>SUM('Site 57 - Data'!CJ60,'Site 57 - Data'!CX60,'Site 57 - Data'!DL60)</f>
        <v>1</v>
      </c>
      <c r="BW60" s="89">
        <f>SUM('Site 57 - Data'!CK60,'Site 57 - Data'!CY60,'Site 57 - Data'!DM60)</f>
        <v>0</v>
      </c>
      <c r="BX60" s="89">
        <f>SUM('Site 57 - Data'!CL60,'Site 57 - Data'!CZ60,'Site 57 - Data'!DN60)</f>
        <v>0</v>
      </c>
      <c r="BY60" s="89">
        <f>SUM('Site 57 - Data'!CM60,'Site 57 - Data'!DA60,'Site 57 - Data'!DO60)</f>
        <v>0</v>
      </c>
      <c r="BZ60" s="89">
        <f>SUM('Site 57 - Data'!CN60,'Site 57 - Data'!DB60,'Site 57 - Data'!DP60)</f>
        <v>0</v>
      </c>
      <c r="CA60" s="89">
        <f>SUM('Site 57 - Data'!CO60,'Site 57 - Data'!DC60,'Site 57 - Data'!DQ60)</f>
        <v>0</v>
      </c>
      <c r="CB60" s="89">
        <f>SUM('Site 57 - Data'!CP60,'Site 57 - Data'!DD60,'Site 57 - Data'!DR60)</f>
        <v>3</v>
      </c>
      <c r="CC60" s="89">
        <f>SUM('Site 57 - Data'!CQ60,'Site 57 - Data'!DE60,'Site 57 - Data'!DS60)</f>
        <v>0</v>
      </c>
      <c r="CD60" s="90">
        <f>SUM('Site 57 - Data'!CR60,'Site 57 - Data'!DF60,'Site 57 - Data'!DT60)</f>
        <v>7</v>
      </c>
      <c r="CE60" s="51">
        <f>SUM(BT60:CD60)</f>
        <v>75</v>
      </c>
      <c r="CF60" s="51">
        <f>SUM(BT60,BU60,2.3*BV60,2.3*BW60,2.3*BX60,2.3*BY60,2*BZ60,2*CA60,CB60,0.4*CC60,0.2*CD60)</f>
        <v>70.7</v>
      </c>
      <c r="CG60" s="47">
        <f>'Site 57 - Data'!$A60</f>
        <v>0.6979166666666663</v>
      </c>
      <c r="CH60" s="88">
        <f>SUM('Site 57 - Data'!B60,'Site 57 - Data'!BF60,'Site 57 - Data'!DJ60)</f>
        <v>39</v>
      </c>
      <c r="CI60" s="89">
        <f>SUM('Site 57 - Data'!C60,'Site 57 - Data'!BG60,'Site 57 - Data'!DK60)</f>
        <v>8</v>
      </c>
      <c r="CJ60" s="89">
        <f>SUM('Site 57 - Data'!D60,'Site 57 - Data'!BH60,'Site 57 - Data'!DL60)</f>
        <v>3</v>
      </c>
      <c r="CK60" s="89">
        <f>SUM('Site 57 - Data'!E60,'Site 57 - Data'!BI60,'Site 57 - Data'!DM60)</f>
        <v>0</v>
      </c>
      <c r="CL60" s="89">
        <f>SUM('Site 57 - Data'!F60,'Site 57 - Data'!BJ60,'Site 57 - Data'!DN60)</f>
        <v>0</v>
      </c>
      <c r="CM60" s="89">
        <f>SUM('Site 57 - Data'!G60,'Site 57 - Data'!BK60,'Site 57 - Data'!DO60)</f>
        <v>0</v>
      </c>
      <c r="CN60" s="89">
        <f>SUM('Site 57 - Data'!H60,'Site 57 - Data'!BL60,'Site 57 - Data'!DP60)</f>
        <v>0</v>
      </c>
      <c r="CO60" s="89">
        <f>SUM('Site 57 - Data'!I60,'Site 57 - Data'!BM60,'Site 57 - Data'!DQ60)</f>
        <v>0</v>
      </c>
      <c r="CP60" s="89">
        <f>SUM('Site 57 - Data'!J60,'Site 57 - Data'!BN60,'Site 57 - Data'!DR60)</f>
        <v>2</v>
      </c>
      <c r="CQ60" s="89">
        <f>SUM('Site 57 - Data'!K60,'Site 57 - Data'!BO60,'Site 57 - Data'!DS60)</f>
        <v>1</v>
      </c>
      <c r="CR60" s="90">
        <f>SUM('Site 57 - Data'!L60,'Site 57 - Data'!BP60,'Site 57 - Data'!DT60)</f>
        <v>1</v>
      </c>
      <c r="CS60" s="51">
        <f>SUM(CH60:CR60)</f>
        <v>54</v>
      </c>
      <c r="CT60" s="51">
        <f>SUM(CH60,CI60,2.3*CJ60,2.3*CK60,2.3*CL60,2.3*CM60,2*CN60,2*CO60,CP60,0.4*CQ60,0.2*CR60)</f>
        <v>56.5</v>
      </c>
      <c r="CU60" s="47">
        <f>'Site 57 - Data'!$A60</f>
        <v>0.6979166666666663</v>
      </c>
      <c r="CV60" s="88">
        <f>SUM('Site 57 - Data'!DX60,'Site 57 - Data'!EL60,'Site 57 - Data'!EZ60)</f>
        <v>0</v>
      </c>
      <c r="CW60" s="89">
        <f>SUM('Site 57 - Data'!DY60,'Site 57 - Data'!EM60,'Site 57 - Data'!FA60)</f>
        <v>0</v>
      </c>
      <c r="CX60" s="89">
        <f>SUM('Site 57 - Data'!DZ60,'Site 57 - Data'!EN60,'Site 57 - Data'!FB60)</f>
        <v>0</v>
      </c>
      <c r="CY60" s="89">
        <f>SUM('Site 57 - Data'!EA60,'Site 57 - Data'!EO60,'Site 57 - Data'!FC60)</f>
        <v>0</v>
      </c>
      <c r="CZ60" s="89">
        <f>SUM('Site 57 - Data'!EB60,'Site 57 - Data'!EP60,'Site 57 - Data'!FD60)</f>
        <v>0</v>
      </c>
      <c r="DA60" s="89">
        <f>SUM('Site 57 - Data'!EC60,'Site 57 - Data'!EQ60,'Site 57 - Data'!FE60)</f>
        <v>0</v>
      </c>
      <c r="DB60" s="89">
        <f>SUM('Site 57 - Data'!ED60,'Site 57 - Data'!ER60,'Site 57 - Data'!FF60)</f>
        <v>0</v>
      </c>
      <c r="DC60" s="89">
        <f>SUM('Site 57 - Data'!EE60,'Site 57 - Data'!ES60,'Site 57 - Data'!FG60)</f>
        <v>0</v>
      </c>
      <c r="DD60" s="89">
        <f>SUM('Site 57 - Data'!EF60,'Site 57 - Data'!ET60,'Site 57 - Data'!FH60)</f>
        <v>0</v>
      </c>
      <c r="DE60" s="89">
        <f>SUM('Site 57 - Data'!EG60,'Site 57 - Data'!EU60,'Site 57 - Data'!FI60)</f>
        <v>0</v>
      </c>
      <c r="DF60" s="90">
        <f>SUM('Site 57 - Data'!EH60,'Site 57 - Data'!EV60,'Site 57 - Data'!FJ60)</f>
        <v>0</v>
      </c>
      <c r="DG60" s="51">
        <f>SUM(CV60:DF60)</f>
        <v>0</v>
      </c>
      <c r="DH60" s="51">
        <f>SUM(CV60,CW60,2.3*CX60,2.3*CY60,2.3*CZ60,2.3*DA60,2*DB60,2*DC60,DD60,0.4*DE60,0.2*DF60)</f>
        <v>0</v>
      </c>
      <c r="DI60" s="91">
        <f>SUM(M60,AO60,BQ60,CS60)</f>
        <v>128</v>
      </c>
      <c r="DJ60" s="91">
        <f>SUM(DI60:DI64)</f>
        <v>617</v>
      </c>
      <c r="DK60" s="47">
        <f>'Site 57 - Data'!$A60</f>
        <v>0.6979166666666663</v>
      </c>
    </row>
    <row r="61" spans="1:115" s="61" customFormat="1" ht="12" customHeight="1">
      <c r="A61" s="52" t="s">
        <v>20</v>
      </c>
      <c r="B61" s="57">
        <f t="shared" ref="B61:N61" si="96">SUM(B57:B60)</f>
        <v>197</v>
      </c>
      <c r="C61" s="58">
        <f t="shared" si="96"/>
        <v>25</v>
      </c>
      <c r="D61" s="58">
        <f t="shared" si="96"/>
        <v>2</v>
      </c>
      <c r="E61" s="58">
        <f t="shared" si="96"/>
        <v>0</v>
      </c>
      <c r="F61" s="58">
        <f t="shared" si="96"/>
        <v>0</v>
      </c>
      <c r="G61" s="58">
        <f t="shared" si="96"/>
        <v>0</v>
      </c>
      <c r="H61" s="58">
        <f t="shared" si="96"/>
        <v>0</v>
      </c>
      <c r="I61" s="58">
        <f t="shared" si="96"/>
        <v>1</v>
      </c>
      <c r="J61" s="58">
        <f t="shared" si="96"/>
        <v>8</v>
      </c>
      <c r="K61" s="58">
        <f t="shared" si="96"/>
        <v>6</v>
      </c>
      <c r="L61" s="59">
        <f t="shared" si="96"/>
        <v>12</v>
      </c>
      <c r="M61" s="60">
        <f t="shared" si="96"/>
        <v>251</v>
      </c>
      <c r="N61" s="60">
        <f t="shared" si="96"/>
        <v>241.40000000000003</v>
      </c>
      <c r="O61" s="52" t="s">
        <v>20</v>
      </c>
      <c r="P61" s="57">
        <f t="shared" ref="P61:AB61" si="97">SUM(P57:P60)</f>
        <v>0</v>
      </c>
      <c r="Q61" s="58">
        <f t="shared" si="97"/>
        <v>0</v>
      </c>
      <c r="R61" s="58">
        <f t="shared" si="97"/>
        <v>0</v>
      </c>
      <c r="S61" s="58">
        <f t="shared" si="97"/>
        <v>0</v>
      </c>
      <c r="T61" s="58">
        <f t="shared" si="97"/>
        <v>0</v>
      </c>
      <c r="U61" s="58">
        <f t="shared" si="97"/>
        <v>0</v>
      </c>
      <c r="V61" s="58">
        <f t="shared" si="97"/>
        <v>0</v>
      </c>
      <c r="W61" s="58">
        <f t="shared" si="97"/>
        <v>0</v>
      </c>
      <c r="X61" s="58">
        <f t="shared" si="97"/>
        <v>0</v>
      </c>
      <c r="Y61" s="58">
        <f t="shared" si="97"/>
        <v>0</v>
      </c>
      <c r="Z61" s="59">
        <f t="shared" si="97"/>
        <v>0</v>
      </c>
      <c r="AA61" s="60">
        <f t="shared" si="97"/>
        <v>0</v>
      </c>
      <c r="AB61" s="60">
        <f t="shared" si="97"/>
        <v>0</v>
      </c>
      <c r="AC61" s="52" t="s">
        <v>20</v>
      </c>
      <c r="AD61" s="57">
        <f t="shared" ref="AD61:AP61" si="98">SUM(AD57:AD60)</f>
        <v>58</v>
      </c>
      <c r="AE61" s="58">
        <f t="shared" si="98"/>
        <v>3</v>
      </c>
      <c r="AF61" s="58">
        <f t="shared" si="98"/>
        <v>2</v>
      </c>
      <c r="AG61" s="58">
        <f t="shared" si="98"/>
        <v>0</v>
      </c>
      <c r="AH61" s="58">
        <f t="shared" si="98"/>
        <v>1</v>
      </c>
      <c r="AI61" s="58">
        <f t="shared" si="98"/>
        <v>0</v>
      </c>
      <c r="AJ61" s="58">
        <f t="shared" si="98"/>
        <v>0</v>
      </c>
      <c r="AK61" s="58">
        <f t="shared" si="98"/>
        <v>0</v>
      </c>
      <c r="AL61" s="58">
        <f t="shared" si="98"/>
        <v>4</v>
      </c>
      <c r="AM61" s="58">
        <f t="shared" si="98"/>
        <v>0</v>
      </c>
      <c r="AN61" s="59">
        <f t="shared" si="98"/>
        <v>3</v>
      </c>
      <c r="AO61" s="60">
        <f t="shared" si="98"/>
        <v>71</v>
      </c>
      <c r="AP61" s="60">
        <f t="shared" si="98"/>
        <v>72.5</v>
      </c>
      <c r="AQ61" s="52" t="s">
        <v>20</v>
      </c>
      <c r="AR61" s="57">
        <f t="shared" ref="AR61:BD61" si="99">SUM(AR57:AR60)</f>
        <v>197</v>
      </c>
      <c r="AS61" s="58">
        <f t="shared" si="99"/>
        <v>16</v>
      </c>
      <c r="AT61" s="58">
        <f t="shared" si="99"/>
        <v>9</v>
      </c>
      <c r="AU61" s="58">
        <f t="shared" si="99"/>
        <v>0</v>
      </c>
      <c r="AV61" s="58">
        <f t="shared" si="99"/>
        <v>2</v>
      </c>
      <c r="AW61" s="58">
        <f t="shared" si="99"/>
        <v>0</v>
      </c>
      <c r="AX61" s="58">
        <f t="shared" si="99"/>
        <v>0</v>
      </c>
      <c r="AY61" s="58">
        <f t="shared" si="99"/>
        <v>0</v>
      </c>
      <c r="AZ61" s="58">
        <f t="shared" si="99"/>
        <v>7</v>
      </c>
      <c r="BA61" s="58">
        <f t="shared" si="99"/>
        <v>4</v>
      </c>
      <c r="BB61" s="59">
        <f t="shared" si="99"/>
        <v>1</v>
      </c>
      <c r="BC61" s="60">
        <f t="shared" si="99"/>
        <v>236</v>
      </c>
      <c r="BD61" s="60">
        <f t="shared" si="99"/>
        <v>247.10000000000002</v>
      </c>
      <c r="BE61" s="52" t="s">
        <v>20</v>
      </c>
      <c r="BF61" s="57">
        <f t="shared" ref="BF61:BR61" si="100">SUM(BF57:BF60)</f>
        <v>0</v>
      </c>
      <c r="BG61" s="58">
        <f t="shared" si="100"/>
        <v>0</v>
      </c>
      <c r="BH61" s="58">
        <f t="shared" si="100"/>
        <v>0</v>
      </c>
      <c r="BI61" s="58">
        <f t="shared" si="100"/>
        <v>0</v>
      </c>
      <c r="BJ61" s="58">
        <f t="shared" si="100"/>
        <v>0</v>
      </c>
      <c r="BK61" s="58">
        <f t="shared" si="100"/>
        <v>0</v>
      </c>
      <c r="BL61" s="58">
        <f t="shared" si="100"/>
        <v>0</v>
      </c>
      <c r="BM61" s="58">
        <f t="shared" si="100"/>
        <v>0</v>
      </c>
      <c r="BN61" s="58">
        <f t="shared" si="100"/>
        <v>0</v>
      </c>
      <c r="BO61" s="58">
        <f t="shared" si="100"/>
        <v>0</v>
      </c>
      <c r="BP61" s="59">
        <f t="shared" si="100"/>
        <v>0</v>
      </c>
      <c r="BQ61" s="60">
        <f t="shared" si="100"/>
        <v>0</v>
      </c>
      <c r="BR61" s="60">
        <f t="shared" si="100"/>
        <v>0</v>
      </c>
      <c r="BS61" s="52" t="s">
        <v>20</v>
      </c>
      <c r="BT61" s="57">
        <f t="shared" ref="BT61:CF61" si="101">SUM(BT57:BT60)</f>
        <v>256</v>
      </c>
      <c r="BU61" s="58">
        <f t="shared" si="101"/>
        <v>28</v>
      </c>
      <c r="BV61" s="58">
        <f t="shared" si="101"/>
        <v>4</v>
      </c>
      <c r="BW61" s="58">
        <f t="shared" si="101"/>
        <v>0</v>
      </c>
      <c r="BX61" s="58">
        <f t="shared" si="101"/>
        <v>1</v>
      </c>
      <c r="BY61" s="58">
        <f t="shared" si="101"/>
        <v>0</v>
      </c>
      <c r="BZ61" s="58">
        <f t="shared" si="101"/>
        <v>0</v>
      </c>
      <c r="CA61" s="58">
        <f t="shared" si="101"/>
        <v>1</v>
      </c>
      <c r="CB61" s="58">
        <f t="shared" si="101"/>
        <v>12</v>
      </c>
      <c r="CC61" s="58">
        <f t="shared" si="101"/>
        <v>6</v>
      </c>
      <c r="CD61" s="59">
        <f t="shared" si="101"/>
        <v>17</v>
      </c>
      <c r="CE61" s="60">
        <f t="shared" si="101"/>
        <v>325</v>
      </c>
      <c r="CF61" s="60">
        <f t="shared" si="101"/>
        <v>315.29999999999995</v>
      </c>
      <c r="CG61" s="52" t="s">
        <v>20</v>
      </c>
      <c r="CH61" s="57">
        <f t="shared" ref="CH61:CT61" si="102">SUM(CH57:CH60)</f>
        <v>198</v>
      </c>
      <c r="CI61" s="58">
        <f t="shared" si="102"/>
        <v>16</v>
      </c>
      <c r="CJ61" s="58">
        <f t="shared" si="102"/>
        <v>9</v>
      </c>
      <c r="CK61" s="58">
        <f t="shared" si="102"/>
        <v>0</v>
      </c>
      <c r="CL61" s="58">
        <f t="shared" si="102"/>
        <v>2</v>
      </c>
      <c r="CM61" s="58">
        <f t="shared" si="102"/>
        <v>0</v>
      </c>
      <c r="CN61" s="58">
        <f t="shared" si="102"/>
        <v>0</v>
      </c>
      <c r="CO61" s="58">
        <f t="shared" si="102"/>
        <v>0</v>
      </c>
      <c r="CP61" s="58">
        <f t="shared" si="102"/>
        <v>7</v>
      </c>
      <c r="CQ61" s="58">
        <f t="shared" si="102"/>
        <v>4</v>
      </c>
      <c r="CR61" s="59">
        <f t="shared" si="102"/>
        <v>3</v>
      </c>
      <c r="CS61" s="60">
        <f t="shared" si="102"/>
        <v>239</v>
      </c>
      <c r="CT61" s="60">
        <f t="shared" si="102"/>
        <v>248.5</v>
      </c>
      <c r="CU61" s="52" t="s">
        <v>20</v>
      </c>
      <c r="CV61" s="57">
        <f t="shared" ref="CV61:DH61" si="103">SUM(CV57:CV60)</f>
        <v>0</v>
      </c>
      <c r="CW61" s="58">
        <f t="shared" si="103"/>
        <v>0</v>
      </c>
      <c r="CX61" s="58">
        <f t="shared" si="103"/>
        <v>0</v>
      </c>
      <c r="CY61" s="58">
        <f t="shared" si="103"/>
        <v>0</v>
      </c>
      <c r="CZ61" s="58">
        <f t="shared" si="103"/>
        <v>0</v>
      </c>
      <c r="DA61" s="58">
        <f t="shared" si="103"/>
        <v>0</v>
      </c>
      <c r="DB61" s="58">
        <f t="shared" si="103"/>
        <v>0</v>
      </c>
      <c r="DC61" s="58">
        <f t="shared" si="103"/>
        <v>0</v>
      </c>
      <c r="DD61" s="58">
        <f t="shared" si="103"/>
        <v>0</v>
      </c>
      <c r="DE61" s="58">
        <f t="shared" si="103"/>
        <v>0</v>
      </c>
      <c r="DF61" s="59">
        <f t="shared" si="103"/>
        <v>0</v>
      </c>
      <c r="DG61" s="60">
        <f t="shared" si="103"/>
        <v>0</v>
      </c>
      <c r="DH61" s="60">
        <f t="shared" si="103"/>
        <v>0</v>
      </c>
      <c r="DI61" s="92"/>
      <c r="DJ61" s="92"/>
      <c r="DK61" s="52"/>
    </row>
    <row r="62" spans="1:115" ht="13.5" customHeight="1">
      <c r="A62" s="27">
        <f>'Site 57 - Data'!$A62</f>
        <v>0.70833333333333293</v>
      </c>
      <c r="B62" s="80">
        <f>SUM('Site 57 - Data'!AR62,'Site 57 - Data'!CV62,'Site 57 - Data'!EZ62)</f>
        <v>48</v>
      </c>
      <c r="C62" s="81">
        <f>SUM('Site 57 - Data'!AS62,'Site 57 - Data'!CW62,'Site 57 - Data'!FA62)</f>
        <v>4</v>
      </c>
      <c r="D62" s="81">
        <f>SUM('Site 57 - Data'!AT62,'Site 57 - Data'!CX62,'Site 57 - Data'!FB62)</f>
        <v>0</v>
      </c>
      <c r="E62" s="81">
        <f>SUM('Site 57 - Data'!AU62,'Site 57 - Data'!CY62,'Site 57 - Data'!FC62)</f>
        <v>0</v>
      </c>
      <c r="F62" s="81">
        <f>SUM('Site 57 - Data'!AV62,'Site 57 - Data'!CZ62,'Site 57 - Data'!FD62)</f>
        <v>0</v>
      </c>
      <c r="G62" s="81">
        <f>SUM('Site 57 - Data'!AW62,'Site 57 - Data'!DA62,'Site 57 - Data'!FE62)</f>
        <v>0</v>
      </c>
      <c r="H62" s="81">
        <f>SUM('Site 57 - Data'!AX62,'Site 57 - Data'!DB62,'Site 57 - Data'!FF62)</f>
        <v>0</v>
      </c>
      <c r="I62" s="81">
        <f>SUM('Site 57 - Data'!AY62,'Site 57 - Data'!DC62,'Site 57 - Data'!FG62)</f>
        <v>0</v>
      </c>
      <c r="J62" s="81">
        <f>SUM('Site 57 - Data'!AZ62,'Site 57 - Data'!DD62,'Site 57 - Data'!FH62)</f>
        <v>1</v>
      </c>
      <c r="K62" s="81">
        <f>SUM('Site 57 - Data'!BA62,'Site 57 - Data'!DE62,'Site 57 - Data'!FI62)</f>
        <v>1</v>
      </c>
      <c r="L62" s="82">
        <f>SUM('Site 57 - Data'!BB62,'Site 57 - Data'!DF62,'Site 57 - Data'!FJ62)</f>
        <v>5</v>
      </c>
      <c r="M62" s="31">
        <f>SUM(B62:L62)</f>
        <v>59</v>
      </c>
      <c r="N62" s="31">
        <f>SUM(B62,C62,2.3*D62,2.3*E62,2.3*F62,2.3*G62,2*H62,2*I62,J62,0.4*K62,0.2*L62)</f>
        <v>54.4</v>
      </c>
      <c r="O62" s="27">
        <f>'Site 57 - Data'!$A62</f>
        <v>0.70833333333333293</v>
      </c>
      <c r="P62" s="80">
        <f>SUM('Site 57 - Data'!B62,'Site 57 - Data'!P62,'Site 57 - Data'!AD62)</f>
        <v>0</v>
      </c>
      <c r="Q62" s="81">
        <f>SUM('Site 57 - Data'!C62,'Site 57 - Data'!Q62,'Site 57 - Data'!AE62)</f>
        <v>0</v>
      </c>
      <c r="R62" s="81">
        <f>SUM('Site 57 - Data'!D62,'Site 57 - Data'!R62,'Site 57 - Data'!AF62)</f>
        <v>0</v>
      </c>
      <c r="S62" s="81">
        <f>SUM('Site 57 - Data'!E62,'Site 57 - Data'!S62,'Site 57 - Data'!AG62)</f>
        <v>0</v>
      </c>
      <c r="T62" s="81">
        <f>SUM('Site 57 - Data'!F62,'Site 57 - Data'!T62,'Site 57 - Data'!AH62)</f>
        <v>0</v>
      </c>
      <c r="U62" s="81">
        <f>SUM('Site 57 - Data'!G62,'Site 57 - Data'!U62,'Site 57 - Data'!AI62)</f>
        <v>0</v>
      </c>
      <c r="V62" s="81">
        <f>SUM('Site 57 - Data'!H62,'Site 57 - Data'!V62,'Site 57 - Data'!AJ62)</f>
        <v>0</v>
      </c>
      <c r="W62" s="81">
        <f>SUM('Site 57 - Data'!I62,'Site 57 - Data'!W62,'Site 57 - Data'!AK62)</f>
        <v>0</v>
      </c>
      <c r="X62" s="81">
        <f>SUM('Site 57 - Data'!J62,'Site 57 - Data'!X62,'Site 57 - Data'!AL62)</f>
        <v>0</v>
      </c>
      <c r="Y62" s="81">
        <f>SUM('Site 57 - Data'!K62,'Site 57 - Data'!Y62,'Site 57 - Data'!AM62)</f>
        <v>0</v>
      </c>
      <c r="Z62" s="82">
        <f>SUM('Site 57 - Data'!L62,'Site 57 - Data'!Z62,'Site 57 - Data'!AN62)</f>
        <v>0</v>
      </c>
      <c r="AA62" s="31">
        <f>SUM(P62:Z62)</f>
        <v>0</v>
      </c>
      <c r="AB62" s="31">
        <f>SUM(P62,Q62,2.3*R62,2.3*S62,2.3*T62,2.3*U62,2*V62,2*W62,X62,0.4*Y62,0.2*Z62)</f>
        <v>0</v>
      </c>
      <c r="AC62" s="27">
        <f>'Site 57 - Data'!$A62</f>
        <v>0.70833333333333293</v>
      </c>
      <c r="AD62" s="80">
        <f>SUM('Site 57 - Data'!AD62,'Site 57 - Data'!CH62,'Site 57 - Data'!EL62)</f>
        <v>15</v>
      </c>
      <c r="AE62" s="81">
        <f>SUM('Site 57 - Data'!AE62,'Site 57 - Data'!CI62,'Site 57 - Data'!EM62)</f>
        <v>2</v>
      </c>
      <c r="AF62" s="81">
        <f>SUM('Site 57 - Data'!AF62,'Site 57 - Data'!CJ62,'Site 57 - Data'!EN62)</f>
        <v>0</v>
      </c>
      <c r="AG62" s="81">
        <f>SUM('Site 57 - Data'!AG62,'Site 57 - Data'!CK62,'Site 57 - Data'!EO62)</f>
        <v>0</v>
      </c>
      <c r="AH62" s="81">
        <f>SUM('Site 57 - Data'!AH62,'Site 57 - Data'!CL62,'Site 57 - Data'!EP62)</f>
        <v>0</v>
      </c>
      <c r="AI62" s="81">
        <f>SUM('Site 57 - Data'!AI62,'Site 57 - Data'!CM62,'Site 57 - Data'!EQ62)</f>
        <v>0</v>
      </c>
      <c r="AJ62" s="81">
        <f>SUM('Site 57 - Data'!AJ62,'Site 57 - Data'!CN62,'Site 57 - Data'!ER62)</f>
        <v>0</v>
      </c>
      <c r="AK62" s="81">
        <f>SUM('Site 57 - Data'!AK62,'Site 57 - Data'!CO62,'Site 57 - Data'!ES62)</f>
        <v>0</v>
      </c>
      <c r="AL62" s="81">
        <f>SUM('Site 57 - Data'!AL62,'Site 57 - Data'!CP62,'Site 57 - Data'!ET62)</f>
        <v>0</v>
      </c>
      <c r="AM62" s="81">
        <f>SUM('Site 57 - Data'!AM62,'Site 57 - Data'!CQ62,'Site 57 - Data'!EU62)</f>
        <v>0</v>
      </c>
      <c r="AN62" s="82">
        <f>SUM('Site 57 - Data'!AN62,'Site 57 - Data'!CR62,'Site 57 - Data'!EV62)</f>
        <v>0</v>
      </c>
      <c r="AO62" s="31">
        <f>SUM(AD62:AN62)</f>
        <v>17</v>
      </c>
      <c r="AP62" s="31">
        <f>SUM(AD62,AE62,2.3*AF62,2.3*AG62,2.3*AH62,2.3*AI62,2*AJ62,2*AK62,AL62,0.4*AM62,0.2*AN62)</f>
        <v>17</v>
      </c>
      <c r="AQ62" s="27">
        <f>'Site 57 - Data'!$A62</f>
        <v>0.70833333333333293</v>
      </c>
      <c r="AR62" s="80">
        <f>SUM('Site 57 - Data'!AR62,'Site 57 - Data'!BF62,'Site 57 - Data'!BT62)</f>
        <v>55</v>
      </c>
      <c r="AS62" s="81">
        <f>SUM('Site 57 - Data'!AS62,'Site 57 - Data'!BG62,'Site 57 - Data'!BU62)</f>
        <v>5</v>
      </c>
      <c r="AT62" s="81">
        <f>SUM('Site 57 - Data'!AT62,'Site 57 - Data'!BH62,'Site 57 - Data'!BV62)</f>
        <v>1</v>
      </c>
      <c r="AU62" s="81">
        <f>SUM('Site 57 - Data'!AU62,'Site 57 - Data'!BI62,'Site 57 - Data'!BW62)</f>
        <v>0</v>
      </c>
      <c r="AV62" s="81">
        <f>SUM('Site 57 - Data'!AV62,'Site 57 - Data'!BJ62,'Site 57 - Data'!BX62)</f>
        <v>0</v>
      </c>
      <c r="AW62" s="81">
        <f>SUM('Site 57 - Data'!AW62,'Site 57 - Data'!BK62,'Site 57 - Data'!BY62)</f>
        <v>0</v>
      </c>
      <c r="AX62" s="81">
        <f>SUM('Site 57 - Data'!AX62,'Site 57 - Data'!BL62,'Site 57 - Data'!BZ62)</f>
        <v>0</v>
      </c>
      <c r="AY62" s="81">
        <f>SUM('Site 57 - Data'!AY62,'Site 57 - Data'!BM62,'Site 57 - Data'!CA62)</f>
        <v>0</v>
      </c>
      <c r="AZ62" s="81">
        <f>SUM('Site 57 - Data'!AZ62,'Site 57 - Data'!BN62,'Site 57 - Data'!CB62)</f>
        <v>0</v>
      </c>
      <c r="BA62" s="81">
        <f>SUM('Site 57 - Data'!BA62,'Site 57 - Data'!BO62,'Site 57 - Data'!CC62)</f>
        <v>1</v>
      </c>
      <c r="BB62" s="82">
        <f>SUM('Site 57 - Data'!BB62,'Site 57 - Data'!BP62,'Site 57 - Data'!CD62)</f>
        <v>1</v>
      </c>
      <c r="BC62" s="31">
        <f>SUM(AR62:BB62)</f>
        <v>63</v>
      </c>
      <c r="BD62" s="31">
        <f>SUM(AR62,AS62,2.3*AT62,2.3*AU62,2.3*AV62,2.3*AW62,2*AX62,2*AY62,AZ62,0.4*BA62,0.2*BB62)</f>
        <v>62.9</v>
      </c>
      <c r="BE62" s="27">
        <f>'Site 57 - Data'!$A62</f>
        <v>0.70833333333333293</v>
      </c>
      <c r="BF62" s="80">
        <f>SUM('Site 57 - Data'!P62,'Site 57 - Data'!BT62,'Site 57 - Data'!DX62)</f>
        <v>0</v>
      </c>
      <c r="BG62" s="81">
        <f>SUM('Site 57 - Data'!Q62,'Site 57 - Data'!BU62,'Site 57 - Data'!DY62)</f>
        <v>0</v>
      </c>
      <c r="BH62" s="81">
        <f>SUM('Site 57 - Data'!R62,'Site 57 - Data'!BV62,'Site 57 - Data'!DZ62)</f>
        <v>0</v>
      </c>
      <c r="BI62" s="81">
        <f>SUM('Site 57 - Data'!S62,'Site 57 - Data'!BW62,'Site 57 - Data'!EA62)</f>
        <v>0</v>
      </c>
      <c r="BJ62" s="81">
        <f>SUM('Site 57 - Data'!T62,'Site 57 - Data'!BX62,'Site 57 - Data'!EB62)</f>
        <v>0</v>
      </c>
      <c r="BK62" s="81">
        <f>SUM('Site 57 - Data'!U62,'Site 57 - Data'!BY62,'Site 57 - Data'!EC62)</f>
        <v>0</v>
      </c>
      <c r="BL62" s="81">
        <f>SUM('Site 57 - Data'!V62,'Site 57 - Data'!BZ62,'Site 57 - Data'!ED62)</f>
        <v>0</v>
      </c>
      <c r="BM62" s="81">
        <f>SUM('Site 57 - Data'!W62,'Site 57 - Data'!CA62,'Site 57 - Data'!EE62)</f>
        <v>0</v>
      </c>
      <c r="BN62" s="81">
        <f>SUM('Site 57 - Data'!X62,'Site 57 - Data'!CB62,'Site 57 - Data'!EF62)</f>
        <v>0</v>
      </c>
      <c r="BO62" s="81">
        <f>SUM('Site 57 - Data'!Y62,'Site 57 - Data'!CC62,'Site 57 - Data'!EG62)</f>
        <v>0</v>
      </c>
      <c r="BP62" s="82">
        <f>SUM('Site 57 - Data'!Z62,'Site 57 - Data'!CD62,'Site 57 - Data'!EH62)</f>
        <v>0</v>
      </c>
      <c r="BQ62" s="31">
        <f>SUM(BF62:BP62)</f>
        <v>0</v>
      </c>
      <c r="BR62" s="31">
        <f>SUM(BF62,BG62,2.3*BH62,2.3*BI62,2.3*BJ62,2.3*BK62,2*BL62,2*BM62,BN62,0.4*BO62,0.2*BP62)</f>
        <v>0</v>
      </c>
      <c r="BS62" s="27">
        <f>'Site 57 - Data'!$A62</f>
        <v>0.70833333333333293</v>
      </c>
      <c r="BT62" s="80">
        <f>SUM('Site 57 - Data'!CH62,'Site 57 - Data'!CV62,'Site 57 - Data'!DJ62)</f>
        <v>62</v>
      </c>
      <c r="BU62" s="81">
        <f>SUM('Site 57 - Data'!CI62,'Site 57 - Data'!CW62,'Site 57 - Data'!DK62)</f>
        <v>6</v>
      </c>
      <c r="BV62" s="81">
        <f>SUM('Site 57 - Data'!CJ62,'Site 57 - Data'!CX62,'Site 57 - Data'!DL62)</f>
        <v>0</v>
      </c>
      <c r="BW62" s="81">
        <f>SUM('Site 57 - Data'!CK62,'Site 57 - Data'!CY62,'Site 57 - Data'!DM62)</f>
        <v>0</v>
      </c>
      <c r="BX62" s="81">
        <f>SUM('Site 57 - Data'!CL62,'Site 57 - Data'!CZ62,'Site 57 - Data'!DN62)</f>
        <v>0</v>
      </c>
      <c r="BY62" s="81">
        <f>SUM('Site 57 - Data'!CM62,'Site 57 - Data'!DA62,'Site 57 - Data'!DO62)</f>
        <v>0</v>
      </c>
      <c r="BZ62" s="81">
        <f>SUM('Site 57 - Data'!CN62,'Site 57 - Data'!DB62,'Site 57 - Data'!DP62)</f>
        <v>0</v>
      </c>
      <c r="CA62" s="81">
        <f>SUM('Site 57 - Data'!CO62,'Site 57 - Data'!DC62,'Site 57 - Data'!DQ62)</f>
        <v>0</v>
      </c>
      <c r="CB62" s="81">
        <f>SUM('Site 57 - Data'!CP62,'Site 57 - Data'!DD62,'Site 57 - Data'!DR62)</f>
        <v>1</v>
      </c>
      <c r="CC62" s="81">
        <f>SUM('Site 57 - Data'!CQ62,'Site 57 - Data'!DE62,'Site 57 - Data'!DS62)</f>
        <v>3</v>
      </c>
      <c r="CD62" s="82">
        <f>SUM('Site 57 - Data'!CR62,'Site 57 - Data'!DF62,'Site 57 - Data'!DT62)</f>
        <v>5</v>
      </c>
      <c r="CE62" s="31">
        <f>SUM(BT62:CD62)</f>
        <v>77</v>
      </c>
      <c r="CF62" s="31">
        <f>SUM(BT62,BU62,2.3*BV62,2.3*BW62,2.3*BX62,2.3*BY62,2*BZ62,2*CA62,CB62,0.4*CC62,0.2*CD62)</f>
        <v>71.2</v>
      </c>
      <c r="CG62" s="27">
        <f>'Site 57 - Data'!$A62</f>
        <v>0.70833333333333293</v>
      </c>
      <c r="CH62" s="80">
        <f>SUM('Site 57 - Data'!B62,'Site 57 - Data'!BF62,'Site 57 - Data'!DJ62)</f>
        <v>54</v>
      </c>
      <c r="CI62" s="81">
        <f>SUM('Site 57 - Data'!C62,'Site 57 - Data'!BG62,'Site 57 - Data'!DK62)</f>
        <v>5</v>
      </c>
      <c r="CJ62" s="81">
        <f>SUM('Site 57 - Data'!D62,'Site 57 - Data'!BH62,'Site 57 - Data'!DL62)</f>
        <v>1</v>
      </c>
      <c r="CK62" s="81">
        <f>SUM('Site 57 - Data'!E62,'Site 57 - Data'!BI62,'Site 57 - Data'!DM62)</f>
        <v>0</v>
      </c>
      <c r="CL62" s="81">
        <f>SUM('Site 57 - Data'!F62,'Site 57 - Data'!BJ62,'Site 57 - Data'!DN62)</f>
        <v>0</v>
      </c>
      <c r="CM62" s="81">
        <f>SUM('Site 57 - Data'!G62,'Site 57 - Data'!BK62,'Site 57 - Data'!DO62)</f>
        <v>0</v>
      </c>
      <c r="CN62" s="81">
        <f>SUM('Site 57 - Data'!H62,'Site 57 - Data'!BL62,'Site 57 - Data'!DP62)</f>
        <v>0</v>
      </c>
      <c r="CO62" s="81">
        <f>SUM('Site 57 - Data'!I62,'Site 57 - Data'!BM62,'Site 57 - Data'!DQ62)</f>
        <v>0</v>
      </c>
      <c r="CP62" s="81">
        <f>SUM('Site 57 - Data'!J62,'Site 57 - Data'!BN62,'Site 57 - Data'!DR62)</f>
        <v>0</v>
      </c>
      <c r="CQ62" s="81">
        <f>SUM('Site 57 - Data'!K62,'Site 57 - Data'!BO62,'Site 57 - Data'!DS62)</f>
        <v>3</v>
      </c>
      <c r="CR62" s="82">
        <f>SUM('Site 57 - Data'!L62,'Site 57 - Data'!BP62,'Site 57 - Data'!DT62)</f>
        <v>1</v>
      </c>
      <c r="CS62" s="31">
        <f>SUM(CH62:CR62)</f>
        <v>64</v>
      </c>
      <c r="CT62" s="31">
        <f>SUM(CH62,CI62,2.3*CJ62,2.3*CK62,2.3*CL62,2.3*CM62,2*CN62,2*CO62,CP62,0.4*CQ62,0.2*CR62)</f>
        <v>62.7</v>
      </c>
      <c r="CU62" s="27">
        <f>'Site 57 - Data'!$A62</f>
        <v>0.70833333333333293</v>
      </c>
      <c r="CV62" s="80">
        <f>SUM('Site 57 - Data'!DX62,'Site 57 - Data'!EL62,'Site 57 - Data'!EZ62)</f>
        <v>0</v>
      </c>
      <c r="CW62" s="81">
        <f>SUM('Site 57 - Data'!DY62,'Site 57 - Data'!EM62,'Site 57 - Data'!FA62)</f>
        <v>0</v>
      </c>
      <c r="CX62" s="81">
        <f>SUM('Site 57 - Data'!DZ62,'Site 57 - Data'!EN62,'Site 57 - Data'!FB62)</f>
        <v>0</v>
      </c>
      <c r="CY62" s="81">
        <f>SUM('Site 57 - Data'!EA62,'Site 57 - Data'!EO62,'Site 57 - Data'!FC62)</f>
        <v>0</v>
      </c>
      <c r="CZ62" s="81">
        <f>SUM('Site 57 - Data'!EB62,'Site 57 - Data'!EP62,'Site 57 - Data'!FD62)</f>
        <v>0</v>
      </c>
      <c r="DA62" s="81">
        <f>SUM('Site 57 - Data'!EC62,'Site 57 - Data'!EQ62,'Site 57 - Data'!FE62)</f>
        <v>0</v>
      </c>
      <c r="DB62" s="81">
        <f>SUM('Site 57 - Data'!ED62,'Site 57 - Data'!ER62,'Site 57 - Data'!FF62)</f>
        <v>0</v>
      </c>
      <c r="DC62" s="81">
        <f>SUM('Site 57 - Data'!EE62,'Site 57 - Data'!ES62,'Site 57 - Data'!FG62)</f>
        <v>0</v>
      </c>
      <c r="DD62" s="81">
        <f>SUM('Site 57 - Data'!EF62,'Site 57 - Data'!ET62,'Site 57 - Data'!FH62)</f>
        <v>0</v>
      </c>
      <c r="DE62" s="81">
        <f>SUM('Site 57 - Data'!EG62,'Site 57 - Data'!EU62,'Site 57 - Data'!FI62)</f>
        <v>0</v>
      </c>
      <c r="DF62" s="82">
        <f>SUM('Site 57 - Data'!EH62,'Site 57 - Data'!EV62,'Site 57 - Data'!FJ62)</f>
        <v>0</v>
      </c>
      <c r="DG62" s="31">
        <f>SUM(CV62:DF62)</f>
        <v>0</v>
      </c>
      <c r="DH62" s="31">
        <f>SUM(CV62,CW62,2.3*CX62,2.3*CY62,2.3*CZ62,2.3*DA62,2*DB62,2*DC62,DD62,0.4*DE62,0.2*DF62)</f>
        <v>0</v>
      </c>
      <c r="DI62" s="83">
        <f>SUM(M62,AO62,BQ62,CS62)</f>
        <v>140</v>
      </c>
      <c r="DJ62" s="83">
        <f>SUM(DI62:DI65)</f>
        <v>637</v>
      </c>
      <c r="DK62" s="27">
        <f>'Site 57 - Data'!$A62</f>
        <v>0.70833333333333293</v>
      </c>
    </row>
    <row r="63" spans="1:115" ht="13.5" customHeight="1">
      <c r="A63" s="27">
        <f>'Site 57 - Data'!$A63</f>
        <v>0.71874999999999956</v>
      </c>
      <c r="B63" s="85">
        <f>SUM('Site 57 - Data'!AR63,'Site 57 - Data'!CV63,'Site 57 - Data'!EZ63)</f>
        <v>45</v>
      </c>
      <c r="C63" s="86">
        <f>SUM('Site 57 - Data'!AS63,'Site 57 - Data'!CW63,'Site 57 - Data'!FA63)</f>
        <v>4</v>
      </c>
      <c r="D63" s="86">
        <f>SUM('Site 57 - Data'!AT63,'Site 57 - Data'!CX63,'Site 57 - Data'!FB63)</f>
        <v>1</v>
      </c>
      <c r="E63" s="86">
        <f>SUM('Site 57 - Data'!AU63,'Site 57 - Data'!CY63,'Site 57 - Data'!FC63)</f>
        <v>0</v>
      </c>
      <c r="F63" s="86">
        <f>SUM('Site 57 - Data'!AV63,'Site 57 - Data'!CZ63,'Site 57 - Data'!FD63)</f>
        <v>0</v>
      </c>
      <c r="G63" s="86">
        <f>SUM('Site 57 - Data'!AW63,'Site 57 - Data'!DA63,'Site 57 - Data'!FE63)</f>
        <v>0</v>
      </c>
      <c r="H63" s="86">
        <f>SUM('Site 57 - Data'!AX63,'Site 57 - Data'!DB63,'Site 57 - Data'!FF63)</f>
        <v>0</v>
      </c>
      <c r="I63" s="86">
        <f>SUM('Site 57 - Data'!AY63,'Site 57 - Data'!DC63,'Site 57 - Data'!FG63)</f>
        <v>0</v>
      </c>
      <c r="J63" s="86">
        <f>SUM('Site 57 - Data'!AZ63,'Site 57 - Data'!DD63,'Site 57 - Data'!FH63)</f>
        <v>2</v>
      </c>
      <c r="K63" s="86">
        <f>SUM('Site 57 - Data'!BA63,'Site 57 - Data'!DE63,'Site 57 - Data'!FI63)</f>
        <v>1</v>
      </c>
      <c r="L63" s="87">
        <f>SUM('Site 57 - Data'!BB63,'Site 57 - Data'!DF63,'Site 57 - Data'!FJ63)</f>
        <v>5</v>
      </c>
      <c r="M63" s="41">
        <f>SUM(B63:L63)</f>
        <v>58</v>
      </c>
      <c r="N63" s="41">
        <f>SUM(B63,C63,2.3*D63,2.3*E63,2.3*F63,2.3*G63,2*H63,2*I63,J63,0.4*K63,0.2*L63)</f>
        <v>54.699999999999996</v>
      </c>
      <c r="O63" s="27">
        <f>'Site 57 - Data'!$A63</f>
        <v>0.71874999999999956</v>
      </c>
      <c r="P63" s="85">
        <f>SUM('Site 57 - Data'!B63,'Site 57 - Data'!P63,'Site 57 - Data'!AD63)</f>
        <v>0</v>
      </c>
      <c r="Q63" s="86">
        <f>SUM('Site 57 - Data'!C63,'Site 57 - Data'!Q63,'Site 57 - Data'!AE63)</f>
        <v>0</v>
      </c>
      <c r="R63" s="86">
        <f>SUM('Site 57 - Data'!D63,'Site 57 - Data'!R63,'Site 57 - Data'!AF63)</f>
        <v>0</v>
      </c>
      <c r="S63" s="86">
        <f>SUM('Site 57 - Data'!E63,'Site 57 - Data'!S63,'Site 57 - Data'!AG63)</f>
        <v>0</v>
      </c>
      <c r="T63" s="86">
        <f>SUM('Site 57 - Data'!F63,'Site 57 - Data'!T63,'Site 57 - Data'!AH63)</f>
        <v>0</v>
      </c>
      <c r="U63" s="86">
        <f>SUM('Site 57 - Data'!G63,'Site 57 - Data'!U63,'Site 57 - Data'!AI63)</f>
        <v>0</v>
      </c>
      <c r="V63" s="86">
        <f>SUM('Site 57 - Data'!H63,'Site 57 - Data'!V63,'Site 57 - Data'!AJ63)</f>
        <v>0</v>
      </c>
      <c r="W63" s="86">
        <f>SUM('Site 57 - Data'!I63,'Site 57 - Data'!W63,'Site 57 - Data'!AK63)</f>
        <v>0</v>
      </c>
      <c r="X63" s="86">
        <f>SUM('Site 57 - Data'!J63,'Site 57 - Data'!X63,'Site 57 - Data'!AL63)</f>
        <v>0</v>
      </c>
      <c r="Y63" s="86">
        <f>SUM('Site 57 - Data'!K63,'Site 57 - Data'!Y63,'Site 57 - Data'!AM63)</f>
        <v>0</v>
      </c>
      <c r="Z63" s="87">
        <f>SUM('Site 57 - Data'!L63,'Site 57 - Data'!Z63,'Site 57 - Data'!AN63)</f>
        <v>0</v>
      </c>
      <c r="AA63" s="41">
        <f>SUM(P63:Z63)</f>
        <v>0</v>
      </c>
      <c r="AB63" s="41">
        <f>SUM(P63,Q63,2.3*R63,2.3*S63,2.3*T63,2.3*U63,2*V63,2*W63,X63,0.4*Y63,0.2*Z63)</f>
        <v>0</v>
      </c>
      <c r="AC63" s="27">
        <f>'Site 57 - Data'!$A63</f>
        <v>0.71874999999999956</v>
      </c>
      <c r="AD63" s="85">
        <f>SUM('Site 57 - Data'!AD63,'Site 57 - Data'!CH63,'Site 57 - Data'!EL63)</f>
        <v>16</v>
      </c>
      <c r="AE63" s="86">
        <f>SUM('Site 57 - Data'!AE63,'Site 57 - Data'!CI63,'Site 57 - Data'!EM63)</f>
        <v>1</v>
      </c>
      <c r="AF63" s="86">
        <f>SUM('Site 57 - Data'!AF63,'Site 57 - Data'!CJ63,'Site 57 - Data'!EN63)</f>
        <v>0</v>
      </c>
      <c r="AG63" s="86">
        <f>SUM('Site 57 - Data'!AG63,'Site 57 - Data'!CK63,'Site 57 - Data'!EO63)</f>
        <v>0</v>
      </c>
      <c r="AH63" s="86">
        <f>SUM('Site 57 - Data'!AH63,'Site 57 - Data'!CL63,'Site 57 - Data'!EP63)</f>
        <v>1</v>
      </c>
      <c r="AI63" s="86">
        <f>SUM('Site 57 - Data'!AI63,'Site 57 - Data'!CM63,'Site 57 - Data'!EQ63)</f>
        <v>0</v>
      </c>
      <c r="AJ63" s="86">
        <f>SUM('Site 57 - Data'!AJ63,'Site 57 - Data'!CN63,'Site 57 - Data'!ER63)</f>
        <v>0</v>
      </c>
      <c r="AK63" s="86">
        <f>SUM('Site 57 - Data'!AK63,'Site 57 - Data'!CO63,'Site 57 - Data'!ES63)</f>
        <v>0</v>
      </c>
      <c r="AL63" s="86">
        <f>SUM('Site 57 - Data'!AL63,'Site 57 - Data'!CP63,'Site 57 - Data'!ET63)</f>
        <v>0</v>
      </c>
      <c r="AM63" s="86">
        <f>SUM('Site 57 - Data'!AM63,'Site 57 - Data'!CQ63,'Site 57 - Data'!EU63)</f>
        <v>0</v>
      </c>
      <c r="AN63" s="87">
        <f>SUM('Site 57 - Data'!AN63,'Site 57 - Data'!CR63,'Site 57 - Data'!EV63)</f>
        <v>3</v>
      </c>
      <c r="AO63" s="41">
        <f>SUM(AD63:AN63)</f>
        <v>21</v>
      </c>
      <c r="AP63" s="41">
        <f>SUM(AD63,AE63,2.3*AF63,2.3*AG63,2.3*AH63,2.3*AI63,2*AJ63,2*AK63,AL63,0.4*AM63,0.2*AN63)</f>
        <v>19.900000000000002</v>
      </c>
      <c r="AQ63" s="27">
        <f>'Site 57 - Data'!$A63</f>
        <v>0.71874999999999956</v>
      </c>
      <c r="AR63" s="85">
        <f>SUM('Site 57 - Data'!AR63,'Site 57 - Data'!BF63,'Site 57 - Data'!BT63)</f>
        <v>71</v>
      </c>
      <c r="AS63" s="86">
        <f>SUM('Site 57 - Data'!AS63,'Site 57 - Data'!BG63,'Site 57 - Data'!BU63)</f>
        <v>5</v>
      </c>
      <c r="AT63" s="86">
        <f>SUM('Site 57 - Data'!AT63,'Site 57 - Data'!BH63,'Site 57 - Data'!BV63)</f>
        <v>2</v>
      </c>
      <c r="AU63" s="86">
        <f>SUM('Site 57 - Data'!AU63,'Site 57 - Data'!BI63,'Site 57 - Data'!BW63)</f>
        <v>0</v>
      </c>
      <c r="AV63" s="86">
        <f>SUM('Site 57 - Data'!AV63,'Site 57 - Data'!BJ63,'Site 57 - Data'!BX63)</f>
        <v>0</v>
      </c>
      <c r="AW63" s="86">
        <f>SUM('Site 57 - Data'!AW63,'Site 57 - Data'!BK63,'Site 57 - Data'!BY63)</f>
        <v>0</v>
      </c>
      <c r="AX63" s="86">
        <f>SUM('Site 57 - Data'!AX63,'Site 57 - Data'!BL63,'Site 57 - Data'!BZ63)</f>
        <v>0</v>
      </c>
      <c r="AY63" s="86">
        <f>SUM('Site 57 - Data'!AY63,'Site 57 - Data'!BM63,'Site 57 - Data'!CA63)</f>
        <v>0</v>
      </c>
      <c r="AZ63" s="86">
        <f>SUM('Site 57 - Data'!AZ63,'Site 57 - Data'!BN63,'Site 57 - Data'!CB63)</f>
        <v>0</v>
      </c>
      <c r="BA63" s="86">
        <f>SUM('Site 57 - Data'!BA63,'Site 57 - Data'!BO63,'Site 57 - Data'!CC63)</f>
        <v>2</v>
      </c>
      <c r="BB63" s="87">
        <f>SUM('Site 57 - Data'!BB63,'Site 57 - Data'!BP63,'Site 57 - Data'!CD63)</f>
        <v>6</v>
      </c>
      <c r="BC63" s="41">
        <f>SUM(AR63:BB63)</f>
        <v>86</v>
      </c>
      <c r="BD63" s="41">
        <f>SUM(AR63,AS63,2.3*AT63,2.3*AU63,2.3*AV63,2.3*AW63,2*AX63,2*AY63,AZ63,0.4*BA63,0.2*BB63)</f>
        <v>82.6</v>
      </c>
      <c r="BE63" s="27">
        <f>'Site 57 - Data'!$A63</f>
        <v>0.71874999999999956</v>
      </c>
      <c r="BF63" s="85">
        <f>SUM('Site 57 - Data'!P63,'Site 57 - Data'!BT63,'Site 57 - Data'!DX63)</f>
        <v>0</v>
      </c>
      <c r="BG63" s="86">
        <f>SUM('Site 57 - Data'!Q63,'Site 57 - Data'!BU63,'Site 57 - Data'!DY63)</f>
        <v>0</v>
      </c>
      <c r="BH63" s="86">
        <f>SUM('Site 57 - Data'!R63,'Site 57 - Data'!BV63,'Site 57 - Data'!DZ63)</f>
        <v>0</v>
      </c>
      <c r="BI63" s="86">
        <f>SUM('Site 57 - Data'!S63,'Site 57 - Data'!BW63,'Site 57 - Data'!EA63)</f>
        <v>0</v>
      </c>
      <c r="BJ63" s="86">
        <f>SUM('Site 57 - Data'!T63,'Site 57 - Data'!BX63,'Site 57 - Data'!EB63)</f>
        <v>0</v>
      </c>
      <c r="BK63" s="86">
        <f>SUM('Site 57 - Data'!U63,'Site 57 - Data'!BY63,'Site 57 - Data'!EC63)</f>
        <v>0</v>
      </c>
      <c r="BL63" s="86">
        <f>SUM('Site 57 - Data'!V63,'Site 57 - Data'!BZ63,'Site 57 - Data'!ED63)</f>
        <v>0</v>
      </c>
      <c r="BM63" s="86">
        <f>SUM('Site 57 - Data'!W63,'Site 57 - Data'!CA63,'Site 57 - Data'!EE63)</f>
        <v>0</v>
      </c>
      <c r="BN63" s="86">
        <f>SUM('Site 57 - Data'!X63,'Site 57 - Data'!CB63,'Site 57 - Data'!EF63)</f>
        <v>0</v>
      </c>
      <c r="BO63" s="86">
        <f>SUM('Site 57 - Data'!Y63,'Site 57 - Data'!CC63,'Site 57 - Data'!EG63)</f>
        <v>0</v>
      </c>
      <c r="BP63" s="87">
        <f>SUM('Site 57 - Data'!Z63,'Site 57 - Data'!CD63,'Site 57 - Data'!EH63)</f>
        <v>0</v>
      </c>
      <c r="BQ63" s="41">
        <f>SUM(BF63:BP63)</f>
        <v>0</v>
      </c>
      <c r="BR63" s="41">
        <f>SUM(BF63,BG63,2.3*BH63,2.3*BI63,2.3*BJ63,2.3*BK63,2*BL63,2*BM63,BN63,0.4*BO63,0.2*BP63)</f>
        <v>0</v>
      </c>
      <c r="BS63" s="27">
        <f>'Site 57 - Data'!$A63</f>
        <v>0.71874999999999956</v>
      </c>
      <c r="BT63" s="85">
        <f>SUM('Site 57 - Data'!CH63,'Site 57 - Data'!CV63,'Site 57 - Data'!DJ63)</f>
        <v>62</v>
      </c>
      <c r="BU63" s="86">
        <f>SUM('Site 57 - Data'!CI63,'Site 57 - Data'!CW63,'Site 57 - Data'!DK63)</f>
        <v>5</v>
      </c>
      <c r="BV63" s="86">
        <f>SUM('Site 57 - Data'!CJ63,'Site 57 - Data'!CX63,'Site 57 - Data'!DL63)</f>
        <v>1</v>
      </c>
      <c r="BW63" s="86">
        <f>SUM('Site 57 - Data'!CK63,'Site 57 - Data'!CY63,'Site 57 - Data'!DM63)</f>
        <v>0</v>
      </c>
      <c r="BX63" s="86">
        <f>SUM('Site 57 - Data'!CL63,'Site 57 - Data'!CZ63,'Site 57 - Data'!DN63)</f>
        <v>1</v>
      </c>
      <c r="BY63" s="86">
        <f>SUM('Site 57 - Data'!CM63,'Site 57 - Data'!DA63,'Site 57 - Data'!DO63)</f>
        <v>0</v>
      </c>
      <c r="BZ63" s="86">
        <f>SUM('Site 57 - Data'!CN63,'Site 57 - Data'!DB63,'Site 57 - Data'!DP63)</f>
        <v>0</v>
      </c>
      <c r="CA63" s="86">
        <f>SUM('Site 57 - Data'!CO63,'Site 57 - Data'!DC63,'Site 57 - Data'!DQ63)</f>
        <v>0</v>
      </c>
      <c r="CB63" s="86">
        <f>SUM('Site 57 - Data'!CP63,'Site 57 - Data'!DD63,'Site 57 - Data'!DR63)</f>
        <v>3</v>
      </c>
      <c r="CC63" s="86">
        <f>SUM('Site 57 - Data'!CQ63,'Site 57 - Data'!DE63,'Site 57 - Data'!DS63)</f>
        <v>1</v>
      </c>
      <c r="CD63" s="87">
        <f>SUM('Site 57 - Data'!CR63,'Site 57 - Data'!DF63,'Site 57 - Data'!DT63)</f>
        <v>7</v>
      </c>
      <c r="CE63" s="41">
        <f>SUM(BT63:CD63)</f>
        <v>80</v>
      </c>
      <c r="CF63" s="41">
        <f>SUM(BT63,BU63,2.3*BV63,2.3*BW63,2.3*BX63,2.3*BY63,2*BZ63,2*CA63,CB63,0.4*CC63,0.2*CD63)</f>
        <v>76.400000000000006</v>
      </c>
      <c r="CG63" s="27">
        <f>'Site 57 - Data'!$A63</f>
        <v>0.71874999999999956</v>
      </c>
      <c r="CH63" s="85">
        <f>SUM('Site 57 - Data'!B63,'Site 57 - Data'!BF63,'Site 57 - Data'!DJ63)</f>
        <v>72</v>
      </c>
      <c r="CI63" s="86">
        <f>SUM('Site 57 - Data'!C63,'Site 57 - Data'!BG63,'Site 57 - Data'!DK63)</f>
        <v>5</v>
      </c>
      <c r="CJ63" s="86">
        <f>SUM('Site 57 - Data'!D63,'Site 57 - Data'!BH63,'Site 57 - Data'!DL63)</f>
        <v>2</v>
      </c>
      <c r="CK63" s="86">
        <f>SUM('Site 57 - Data'!E63,'Site 57 - Data'!BI63,'Site 57 - Data'!DM63)</f>
        <v>0</v>
      </c>
      <c r="CL63" s="86">
        <f>SUM('Site 57 - Data'!F63,'Site 57 - Data'!BJ63,'Site 57 - Data'!DN63)</f>
        <v>0</v>
      </c>
      <c r="CM63" s="86">
        <f>SUM('Site 57 - Data'!G63,'Site 57 - Data'!BK63,'Site 57 - Data'!DO63)</f>
        <v>0</v>
      </c>
      <c r="CN63" s="86">
        <f>SUM('Site 57 - Data'!H63,'Site 57 - Data'!BL63,'Site 57 - Data'!DP63)</f>
        <v>0</v>
      </c>
      <c r="CO63" s="86">
        <f>SUM('Site 57 - Data'!I63,'Site 57 - Data'!BM63,'Site 57 - Data'!DQ63)</f>
        <v>0</v>
      </c>
      <c r="CP63" s="86">
        <f>SUM('Site 57 - Data'!J63,'Site 57 - Data'!BN63,'Site 57 - Data'!DR63)</f>
        <v>1</v>
      </c>
      <c r="CQ63" s="86">
        <f>SUM('Site 57 - Data'!K63,'Site 57 - Data'!BO63,'Site 57 - Data'!DS63)</f>
        <v>2</v>
      </c>
      <c r="CR63" s="87">
        <f>SUM('Site 57 - Data'!L63,'Site 57 - Data'!BP63,'Site 57 - Data'!DT63)</f>
        <v>5</v>
      </c>
      <c r="CS63" s="41">
        <f>SUM(CH63:CR63)</f>
        <v>87</v>
      </c>
      <c r="CT63" s="41">
        <f>SUM(CH63,CI63,2.3*CJ63,2.3*CK63,2.3*CL63,2.3*CM63,2*CN63,2*CO63,CP63,0.4*CQ63,0.2*CR63)</f>
        <v>84.399999999999991</v>
      </c>
      <c r="CU63" s="27">
        <f>'Site 57 - Data'!$A63</f>
        <v>0.71874999999999956</v>
      </c>
      <c r="CV63" s="85">
        <f>SUM('Site 57 - Data'!DX63,'Site 57 - Data'!EL63,'Site 57 - Data'!EZ63)</f>
        <v>0</v>
      </c>
      <c r="CW63" s="86">
        <f>SUM('Site 57 - Data'!DY63,'Site 57 - Data'!EM63,'Site 57 - Data'!FA63)</f>
        <v>0</v>
      </c>
      <c r="CX63" s="86">
        <f>SUM('Site 57 - Data'!DZ63,'Site 57 - Data'!EN63,'Site 57 - Data'!FB63)</f>
        <v>0</v>
      </c>
      <c r="CY63" s="86">
        <f>SUM('Site 57 - Data'!EA63,'Site 57 - Data'!EO63,'Site 57 - Data'!FC63)</f>
        <v>0</v>
      </c>
      <c r="CZ63" s="86">
        <f>SUM('Site 57 - Data'!EB63,'Site 57 - Data'!EP63,'Site 57 - Data'!FD63)</f>
        <v>0</v>
      </c>
      <c r="DA63" s="86">
        <f>SUM('Site 57 - Data'!EC63,'Site 57 - Data'!EQ63,'Site 57 - Data'!FE63)</f>
        <v>0</v>
      </c>
      <c r="DB63" s="86">
        <f>SUM('Site 57 - Data'!ED63,'Site 57 - Data'!ER63,'Site 57 - Data'!FF63)</f>
        <v>0</v>
      </c>
      <c r="DC63" s="86">
        <f>SUM('Site 57 - Data'!EE63,'Site 57 - Data'!ES63,'Site 57 - Data'!FG63)</f>
        <v>0</v>
      </c>
      <c r="DD63" s="86">
        <f>SUM('Site 57 - Data'!EF63,'Site 57 - Data'!ET63,'Site 57 - Data'!FH63)</f>
        <v>0</v>
      </c>
      <c r="DE63" s="86">
        <f>SUM('Site 57 - Data'!EG63,'Site 57 - Data'!EU63,'Site 57 - Data'!FI63)</f>
        <v>0</v>
      </c>
      <c r="DF63" s="87">
        <f>SUM('Site 57 - Data'!EH63,'Site 57 - Data'!EV63,'Site 57 - Data'!FJ63)</f>
        <v>0</v>
      </c>
      <c r="DG63" s="41">
        <f>SUM(CV63:DF63)</f>
        <v>0</v>
      </c>
      <c r="DH63" s="41">
        <f>SUM(CV63,CW63,2.3*CX63,2.3*CY63,2.3*CZ63,2.3*DA63,2*DB63,2*DC63,DD63,0.4*DE63,0.2*DF63)</f>
        <v>0</v>
      </c>
      <c r="DI63" s="83">
        <f>SUM(M63,AO63,BQ63,CS63)</f>
        <v>166</v>
      </c>
      <c r="DJ63" s="83">
        <f>SUM(DI63:DI67)</f>
        <v>644</v>
      </c>
      <c r="DK63" s="27">
        <f>'Site 57 - Data'!$A63</f>
        <v>0.71874999999999956</v>
      </c>
    </row>
    <row r="64" spans="1:115" ht="13.5" customHeight="1">
      <c r="A64" s="27">
        <f>'Site 57 - Data'!$A64</f>
        <v>0.72916666666666619</v>
      </c>
      <c r="B64" s="85">
        <f>SUM('Site 57 - Data'!AR64,'Site 57 - Data'!CV64,'Site 57 - Data'!EZ64)</f>
        <v>53</v>
      </c>
      <c r="C64" s="86">
        <f>SUM('Site 57 - Data'!AS64,'Site 57 - Data'!CW64,'Site 57 - Data'!FA64)</f>
        <v>4</v>
      </c>
      <c r="D64" s="86">
        <f>SUM('Site 57 - Data'!AT64,'Site 57 - Data'!CX64,'Site 57 - Data'!FB64)</f>
        <v>0</v>
      </c>
      <c r="E64" s="86">
        <f>SUM('Site 57 - Data'!AU64,'Site 57 - Data'!CY64,'Site 57 - Data'!FC64)</f>
        <v>0</v>
      </c>
      <c r="F64" s="86">
        <f>SUM('Site 57 - Data'!AV64,'Site 57 - Data'!CZ64,'Site 57 - Data'!FD64)</f>
        <v>0</v>
      </c>
      <c r="G64" s="86">
        <f>SUM('Site 57 - Data'!AW64,'Site 57 - Data'!DA64,'Site 57 - Data'!FE64)</f>
        <v>0</v>
      </c>
      <c r="H64" s="86">
        <f>SUM('Site 57 - Data'!AX64,'Site 57 - Data'!DB64,'Site 57 - Data'!FF64)</f>
        <v>0</v>
      </c>
      <c r="I64" s="86">
        <f>SUM('Site 57 - Data'!AY64,'Site 57 - Data'!DC64,'Site 57 - Data'!FG64)</f>
        <v>0</v>
      </c>
      <c r="J64" s="86">
        <f>SUM('Site 57 - Data'!AZ64,'Site 57 - Data'!DD64,'Site 57 - Data'!FH64)</f>
        <v>2</v>
      </c>
      <c r="K64" s="86">
        <f>SUM('Site 57 - Data'!BA64,'Site 57 - Data'!DE64,'Site 57 - Data'!FI64)</f>
        <v>2</v>
      </c>
      <c r="L64" s="87">
        <f>SUM('Site 57 - Data'!BB64,'Site 57 - Data'!DF64,'Site 57 - Data'!FJ64)</f>
        <v>8</v>
      </c>
      <c r="M64" s="41">
        <f>SUM(B64:L64)</f>
        <v>69</v>
      </c>
      <c r="N64" s="41">
        <f>SUM(B64,C64,2.3*D64,2.3*E64,2.3*F64,2.3*G64,2*H64,2*I64,J64,0.4*K64,0.2*L64)</f>
        <v>61.4</v>
      </c>
      <c r="O64" s="27">
        <f>'Site 57 - Data'!$A64</f>
        <v>0.72916666666666619</v>
      </c>
      <c r="P64" s="85">
        <f>SUM('Site 57 - Data'!B64,'Site 57 - Data'!P64,'Site 57 - Data'!AD64)</f>
        <v>0</v>
      </c>
      <c r="Q64" s="86">
        <f>SUM('Site 57 - Data'!C64,'Site 57 - Data'!Q64,'Site 57 - Data'!AE64)</f>
        <v>0</v>
      </c>
      <c r="R64" s="86">
        <f>SUM('Site 57 - Data'!D64,'Site 57 - Data'!R64,'Site 57 - Data'!AF64)</f>
        <v>0</v>
      </c>
      <c r="S64" s="86">
        <f>SUM('Site 57 - Data'!E64,'Site 57 - Data'!S64,'Site 57 - Data'!AG64)</f>
        <v>0</v>
      </c>
      <c r="T64" s="86">
        <f>SUM('Site 57 - Data'!F64,'Site 57 - Data'!T64,'Site 57 - Data'!AH64)</f>
        <v>0</v>
      </c>
      <c r="U64" s="86">
        <f>SUM('Site 57 - Data'!G64,'Site 57 - Data'!U64,'Site 57 - Data'!AI64)</f>
        <v>0</v>
      </c>
      <c r="V64" s="86">
        <f>SUM('Site 57 - Data'!H64,'Site 57 - Data'!V64,'Site 57 - Data'!AJ64)</f>
        <v>0</v>
      </c>
      <c r="W64" s="86">
        <f>SUM('Site 57 - Data'!I64,'Site 57 - Data'!W64,'Site 57 - Data'!AK64)</f>
        <v>0</v>
      </c>
      <c r="X64" s="86">
        <f>SUM('Site 57 - Data'!J64,'Site 57 - Data'!X64,'Site 57 - Data'!AL64)</f>
        <v>0</v>
      </c>
      <c r="Y64" s="86">
        <f>SUM('Site 57 - Data'!K64,'Site 57 - Data'!Y64,'Site 57 - Data'!AM64)</f>
        <v>0</v>
      </c>
      <c r="Z64" s="87">
        <f>SUM('Site 57 - Data'!L64,'Site 57 - Data'!Z64,'Site 57 - Data'!AN64)</f>
        <v>0</v>
      </c>
      <c r="AA64" s="41">
        <f>SUM(P64:Z64)</f>
        <v>0</v>
      </c>
      <c r="AB64" s="41">
        <f>SUM(P64,Q64,2.3*R64,2.3*S64,2.3*T64,2.3*U64,2*V64,2*W64,X64,0.4*Y64,0.2*Z64)</f>
        <v>0</v>
      </c>
      <c r="AC64" s="27">
        <f>'Site 57 - Data'!$A64</f>
        <v>0.72916666666666619</v>
      </c>
      <c r="AD64" s="85">
        <f>SUM('Site 57 - Data'!AD64,'Site 57 - Data'!CH64,'Site 57 - Data'!EL64)</f>
        <v>11</v>
      </c>
      <c r="AE64" s="86">
        <f>SUM('Site 57 - Data'!AE64,'Site 57 - Data'!CI64,'Site 57 - Data'!EM64)</f>
        <v>2</v>
      </c>
      <c r="AF64" s="86">
        <f>SUM('Site 57 - Data'!AF64,'Site 57 - Data'!CJ64,'Site 57 - Data'!EN64)</f>
        <v>0</v>
      </c>
      <c r="AG64" s="86">
        <f>SUM('Site 57 - Data'!AG64,'Site 57 - Data'!CK64,'Site 57 - Data'!EO64)</f>
        <v>0</v>
      </c>
      <c r="AH64" s="86">
        <f>SUM('Site 57 - Data'!AH64,'Site 57 - Data'!CL64,'Site 57 - Data'!EP64)</f>
        <v>0</v>
      </c>
      <c r="AI64" s="86">
        <f>SUM('Site 57 - Data'!AI64,'Site 57 - Data'!CM64,'Site 57 - Data'!EQ64)</f>
        <v>0</v>
      </c>
      <c r="AJ64" s="86">
        <f>SUM('Site 57 - Data'!AJ64,'Site 57 - Data'!CN64,'Site 57 - Data'!ER64)</f>
        <v>0</v>
      </c>
      <c r="AK64" s="86">
        <f>SUM('Site 57 - Data'!AK64,'Site 57 - Data'!CO64,'Site 57 - Data'!ES64)</f>
        <v>1</v>
      </c>
      <c r="AL64" s="86">
        <f>SUM('Site 57 - Data'!AL64,'Site 57 - Data'!CP64,'Site 57 - Data'!ET64)</f>
        <v>1</v>
      </c>
      <c r="AM64" s="86">
        <f>SUM('Site 57 - Data'!AM64,'Site 57 - Data'!CQ64,'Site 57 - Data'!EU64)</f>
        <v>0</v>
      </c>
      <c r="AN64" s="87">
        <f>SUM('Site 57 - Data'!AN64,'Site 57 - Data'!CR64,'Site 57 - Data'!EV64)</f>
        <v>1</v>
      </c>
      <c r="AO64" s="41">
        <f>SUM(AD64:AN64)</f>
        <v>16</v>
      </c>
      <c r="AP64" s="41">
        <f>SUM(AD64,AE64,2.3*AF64,2.3*AG64,2.3*AH64,2.3*AI64,2*AJ64,2*AK64,AL64,0.4*AM64,0.2*AN64)</f>
        <v>16.2</v>
      </c>
      <c r="AQ64" s="27">
        <f>'Site 57 - Data'!$A64</f>
        <v>0.72916666666666619</v>
      </c>
      <c r="AR64" s="85">
        <f>SUM('Site 57 - Data'!AR64,'Site 57 - Data'!BF64,'Site 57 - Data'!BT64)</f>
        <v>77</v>
      </c>
      <c r="AS64" s="86">
        <f>SUM('Site 57 - Data'!AS64,'Site 57 - Data'!BG64,'Site 57 - Data'!BU64)</f>
        <v>5</v>
      </c>
      <c r="AT64" s="86">
        <f>SUM('Site 57 - Data'!AT64,'Site 57 - Data'!BH64,'Site 57 - Data'!BV64)</f>
        <v>3</v>
      </c>
      <c r="AU64" s="86">
        <f>SUM('Site 57 - Data'!AU64,'Site 57 - Data'!BI64,'Site 57 - Data'!BW64)</f>
        <v>1</v>
      </c>
      <c r="AV64" s="86">
        <f>SUM('Site 57 - Data'!AV64,'Site 57 - Data'!BJ64,'Site 57 - Data'!BX64)</f>
        <v>1</v>
      </c>
      <c r="AW64" s="86">
        <f>SUM('Site 57 - Data'!AW64,'Site 57 - Data'!BK64,'Site 57 - Data'!BY64)</f>
        <v>0</v>
      </c>
      <c r="AX64" s="86">
        <f>SUM('Site 57 - Data'!AX64,'Site 57 - Data'!BL64,'Site 57 - Data'!BZ64)</f>
        <v>0</v>
      </c>
      <c r="AY64" s="86">
        <f>SUM('Site 57 - Data'!AY64,'Site 57 - Data'!BM64,'Site 57 - Data'!CA64)</f>
        <v>0</v>
      </c>
      <c r="AZ64" s="86">
        <f>SUM('Site 57 - Data'!AZ64,'Site 57 - Data'!BN64,'Site 57 - Data'!CB64)</f>
        <v>1</v>
      </c>
      <c r="BA64" s="86">
        <f>SUM('Site 57 - Data'!BA64,'Site 57 - Data'!BO64,'Site 57 - Data'!CC64)</f>
        <v>1</v>
      </c>
      <c r="BB64" s="87">
        <f>SUM('Site 57 - Data'!BB64,'Site 57 - Data'!BP64,'Site 57 - Data'!CD64)</f>
        <v>8</v>
      </c>
      <c r="BC64" s="41">
        <f>SUM(AR64:BB64)</f>
        <v>97</v>
      </c>
      <c r="BD64" s="41">
        <f>SUM(AR64,AS64,2.3*AT64,2.3*AU64,2.3*AV64,2.3*AW64,2*AX64,2*AY64,AZ64,0.4*BA64,0.2*BB64)</f>
        <v>96.5</v>
      </c>
      <c r="BE64" s="27">
        <f>'Site 57 - Data'!$A64</f>
        <v>0.72916666666666619</v>
      </c>
      <c r="BF64" s="85">
        <f>SUM('Site 57 - Data'!P64,'Site 57 - Data'!BT64,'Site 57 - Data'!DX64)</f>
        <v>0</v>
      </c>
      <c r="BG64" s="86">
        <f>SUM('Site 57 - Data'!Q64,'Site 57 - Data'!BU64,'Site 57 - Data'!DY64)</f>
        <v>0</v>
      </c>
      <c r="BH64" s="86">
        <f>SUM('Site 57 - Data'!R64,'Site 57 - Data'!BV64,'Site 57 - Data'!DZ64)</f>
        <v>0</v>
      </c>
      <c r="BI64" s="86">
        <f>SUM('Site 57 - Data'!S64,'Site 57 - Data'!BW64,'Site 57 - Data'!EA64)</f>
        <v>0</v>
      </c>
      <c r="BJ64" s="86">
        <f>SUM('Site 57 - Data'!T64,'Site 57 - Data'!BX64,'Site 57 - Data'!EB64)</f>
        <v>0</v>
      </c>
      <c r="BK64" s="86">
        <f>SUM('Site 57 - Data'!U64,'Site 57 - Data'!BY64,'Site 57 - Data'!EC64)</f>
        <v>0</v>
      </c>
      <c r="BL64" s="86">
        <f>SUM('Site 57 - Data'!V64,'Site 57 - Data'!BZ64,'Site 57 - Data'!ED64)</f>
        <v>0</v>
      </c>
      <c r="BM64" s="86">
        <f>SUM('Site 57 - Data'!W64,'Site 57 - Data'!CA64,'Site 57 - Data'!EE64)</f>
        <v>0</v>
      </c>
      <c r="BN64" s="86">
        <f>SUM('Site 57 - Data'!X64,'Site 57 - Data'!CB64,'Site 57 - Data'!EF64)</f>
        <v>0</v>
      </c>
      <c r="BO64" s="86">
        <f>SUM('Site 57 - Data'!Y64,'Site 57 - Data'!CC64,'Site 57 - Data'!EG64)</f>
        <v>0</v>
      </c>
      <c r="BP64" s="87">
        <f>SUM('Site 57 - Data'!Z64,'Site 57 - Data'!CD64,'Site 57 - Data'!EH64)</f>
        <v>0</v>
      </c>
      <c r="BQ64" s="41">
        <f>SUM(BF64:BP64)</f>
        <v>0</v>
      </c>
      <c r="BR64" s="41">
        <f>SUM(BF64,BG64,2.3*BH64,2.3*BI64,2.3*BJ64,2.3*BK64,2*BL64,2*BM64,BN64,0.4*BO64,0.2*BP64)</f>
        <v>0</v>
      </c>
      <c r="BS64" s="27">
        <f>'Site 57 - Data'!$A64</f>
        <v>0.72916666666666619</v>
      </c>
      <c r="BT64" s="85">
        <f>SUM('Site 57 - Data'!CH64,'Site 57 - Data'!CV64,'Site 57 - Data'!DJ64)</f>
        <v>65</v>
      </c>
      <c r="BU64" s="86">
        <f>SUM('Site 57 - Data'!CI64,'Site 57 - Data'!CW64,'Site 57 - Data'!DK64)</f>
        <v>6</v>
      </c>
      <c r="BV64" s="86">
        <f>SUM('Site 57 - Data'!CJ64,'Site 57 - Data'!CX64,'Site 57 - Data'!DL64)</f>
        <v>0</v>
      </c>
      <c r="BW64" s="86">
        <f>SUM('Site 57 - Data'!CK64,'Site 57 - Data'!CY64,'Site 57 - Data'!DM64)</f>
        <v>0</v>
      </c>
      <c r="BX64" s="86">
        <f>SUM('Site 57 - Data'!CL64,'Site 57 - Data'!CZ64,'Site 57 - Data'!DN64)</f>
        <v>0</v>
      </c>
      <c r="BY64" s="86">
        <f>SUM('Site 57 - Data'!CM64,'Site 57 - Data'!DA64,'Site 57 - Data'!DO64)</f>
        <v>0</v>
      </c>
      <c r="BZ64" s="86">
        <f>SUM('Site 57 - Data'!CN64,'Site 57 - Data'!DB64,'Site 57 - Data'!DP64)</f>
        <v>0</v>
      </c>
      <c r="CA64" s="86">
        <f>SUM('Site 57 - Data'!CO64,'Site 57 - Data'!DC64,'Site 57 - Data'!DQ64)</f>
        <v>1</v>
      </c>
      <c r="CB64" s="86">
        <f>SUM('Site 57 - Data'!CP64,'Site 57 - Data'!DD64,'Site 57 - Data'!DR64)</f>
        <v>3</v>
      </c>
      <c r="CC64" s="86">
        <f>SUM('Site 57 - Data'!CQ64,'Site 57 - Data'!DE64,'Site 57 - Data'!DS64)</f>
        <v>2</v>
      </c>
      <c r="CD64" s="87">
        <f>SUM('Site 57 - Data'!CR64,'Site 57 - Data'!DF64,'Site 57 - Data'!DT64)</f>
        <v>9</v>
      </c>
      <c r="CE64" s="41">
        <f>SUM(BT64:CD64)</f>
        <v>86</v>
      </c>
      <c r="CF64" s="41">
        <f>SUM(BT64,BU64,2.3*BV64,2.3*BW64,2.3*BX64,2.3*BY64,2*BZ64,2*CA64,CB64,0.4*CC64,0.2*CD64)</f>
        <v>78.599999999999994</v>
      </c>
      <c r="CG64" s="27">
        <f>'Site 57 - Data'!$A64</f>
        <v>0.72916666666666619</v>
      </c>
      <c r="CH64" s="85">
        <f>SUM('Site 57 - Data'!B64,'Site 57 - Data'!BF64,'Site 57 - Data'!DJ64)</f>
        <v>78</v>
      </c>
      <c r="CI64" s="86">
        <f>SUM('Site 57 - Data'!C64,'Site 57 - Data'!BG64,'Site 57 - Data'!DK64)</f>
        <v>5</v>
      </c>
      <c r="CJ64" s="86">
        <f>SUM('Site 57 - Data'!D64,'Site 57 - Data'!BH64,'Site 57 - Data'!DL64)</f>
        <v>3</v>
      </c>
      <c r="CK64" s="86">
        <f>SUM('Site 57 - Data'!E64,'Site 57 - Data'!BI64,'Site 57 - Data'!DM64)</f>
        <v>1</v>
      </c>
      <c r="CL64" s="86">
        <f>SUM('Site 57 - Data'!F64,'Site 57 - Data'!BJ64,'Site 57 - Data'!DN64)</f>
        <v>1</v>
      </c>
      <c r="CM64" s="86">
        <f>SUM('Site 57 - Data'!G64,'Site 57 - Data'!BK64,'Site 57 - Data'!DO64)</f>
        <v>0</v>
      </c>
      <c r="CN64" s="86">
        <f>SUM('Site 57 - Data'!H64,'Site 57 - Data'!BL64,'Site 57 - Data'!DP64)</f>
        <v>0</v>
      </c>
      <c r="CO64" s="86">
        <f>SUM('Site 57 - Data'!I64,'Site 57 - Data'!BM64,'Site 57 - Data'!DQ64)</f>
        <v>0</v>
      </c>
      <c r="CP64" s="86">
        <f>SUM('Site 57 - Data'!J64,'Site 57 - Data'!BN64,'Site 57 - Data'!DR64)</f>
        <v>1</v>
      </c>
      <c r="CQ64" s="86">
        <f>SUM('Site 57 - Data'!K64,'Site 57 - Data'!BO64,'Site 57 - Data'!DS64)</f>
        <v>1</v>
      </c>
      <c r="CR64" s="87">
        <f>SUM('Site 57 - Data'!L64,'Site 57 - Data'!BP64,'Site 57 - Data'!DT64)</f>
        <v>8</v>
      </c>
      <c r="CS64" s="41">
        <f>SUM(CH64:CR64)</f>
        <v>98</v>
      </c>
      <c r="CT64" s="41">
        <f>SUM(CH64,CI64,2.3*CJ64,2.3*CK64,2.3*CL64,2.3*CM64,2*CN64,2*CO64,CP64,0.4*CQ64,0.2*CR64)</f>
        <v>97.5</v>
      </c>
      <c r="CU64" s="27">
        <f>'Site 57 - Data'!$A64</f>
        <v>0.72916666666666619</v>
      </c>
      <c r="CV64" s="85">
        <f>SUM('Site 57 - Data'!DX64,'Site 57 - Data'!EL64,'Site 57 - Data'!EZ64)</f>
        <v>0</v>
      </c>
      <c r="CW64" s="86">
        <f>SUM('Site 57 - Data'!DY64,'Site 57 - Data'!EM64,'Site 57 - Data'!FA64)</f>
        <v>0</v>
      </c>
      <c r="CX64" s="86">
        <f>SUM('Site 57 - Data'!DZ64,'Site 57 - Data'!EN64,'Site 57 - Data'!FB64)</f>
        <v>0</v>
      </c>
      <c r="CY64" s="86">
        <f>SUM('Site 57 - Data'!EA64,'Site 57 - Data'!EO64,'Site 57 - Data'!FC64)</f>
        <v>0</v>
      </c>
      <c r="CZ64" s="86">
        <f>SUM('Site 57 - Data'!EB64,'Site 57 - Data'!EP64,'Site 57 - Data'!FD64)</f>
        <v>0</v>
      </c>
      <c r="DA64" s="86">
        <f>SUM('Site 57 - Data'!EC64,'Site 57 - Data'!EQ64,'Site 57 - Data'!FE64)</f>
        <v>0</v>
      </c>
      <c r="DB64" s="86">
        <f>SUM('Site 57 - Data'!ED64,'Site 57 - Data'!ER64,'Site 57 - Data'!FF64)</f>
        <v>0</v>
      </c>
      <c r="DC64" s="86">
        <f>SUM('Site 57 - Data'!EE64,'Site 57 - Data'!ES64,'Site 57 - Data'!FG64)</f>
        <v>0</v>
      </c>
      <c r="DD64" s="86">
        <f>SUM('Site 57 - Data'!EF64,'Site 57 - Data'!ET64,'Site 57 - Data'!FH64)</f>
        <v>0</v>
      </c>
      <c r="DE64" s="86">
        <f>SUM('Site 57 - Data'!EG64,'Site 57 - Data'!EU64,'Site 57 - Data'!FI64)</f>
        <v>0</v>
      </c>
      <c r="DF64" s="87">
        <f>SUM('Site 57 - Data'!EH64,'Site 57 - Data'!EV64,'Site 57 - Data'!FJ64)</f>
        <v>0</v>
      </c>
      <c r="DG64" s="41">
        <f>SUM(CV64:DF64)</f>
        <v>0</v>
      </c>
      <c r="DH64" s="41">
        <f>SUM(CV64,CW64,2.3*CX64,2.3*CY64,2.3*CZ64,2.3*DA64,2*DB64,2*DC64,DD64,0.4*DE64,0.2*DF64)</f>
        <v>0</v>
      </c>
      <c r="DI64" s="83">
        <f>SUM(M64,AO64,BQ64,CS64)</f>
        <v>183</v>
      </c>
      <c r="DJ64" s="83">
        <f>SUM(DI64:DI68)</f>
        <v>615</v>
      </c>
      <c r="DK64" s="27">
        <f>'Site 57 - Data'!$A64</f>
        <v>0.72916666666666619</v>
      </c>
    </row>
    <row r="65" spans="1:115" ht="13.5" customHeight="1">
      <c r="A65" s="47">
        <f>'Site 57 - Data'!$A65</f>
        <v>0.73958333333333282</v>
      </c>
      <c r="B65" s="88">
        <f>SUM('Site 57 - Data'!AR65,'Site 57 - Data'!CV65,'Site 57 - Data'!EZ65)</f>
        <v>57</v>
      </c>
      <c r="C65" s="89">
        <f>SUM('Site 57 - Data'!AS65,'Site 57 - Data'!CW65,'Site 57 - Data'!FA65)</f>
        <v>2</v>
      </c>
      <c r="D65" s="89">
        <f>SUM('Site 57 - Data'!AT65,'Site 57 - Data'!CX65,'Site 57 - Data'!FB65)</f>
        <v>0</v>
      </c>
      <c r="E65" s="89">
        <f>SUM('Site 57 - Data'!AU65,'Site 57 - Data'!CY65,'Site 57 - Data'!FC65)</f>
        <v>0</v>
      </c>
      <c r="F65" s="89">
        <f>SUM('Site 57 - Data'!AV65,'Site 57 - Data'!CZ65,'Site 57 - Data'!FD65)</f>
        <v>0</v>
      </c>
      <c r="G65" s="89">
        <f>SUM('Site 57 - Data'!AW65,'Site 57 - Data'!DA65,'Site 57 - Data'!FE65)</f>
        <v>0</v>
      </c>
      <c r="H65" s="89">
        <f>SUM('Site 57 - Data'!AX65,'Site 57 - Data'!DB65,'Site 57 - Data'!FF65)</f>
        <v>0</v>
      </c>
      <c r="I65" s="89">
        <f>SUM('Site 57 - Data'!AY65,'Site 57 - Data'!DC65,'Site 57 - Data'!FG65)</f>
        <v>0</v>
      </c>
      <c r="J65" s="89">
        <f>SUM('Site 57 - Data'!AZ65,'Site 57 - Data'!DD65,'Site 57 - Data'!FH65)</f>
        <v>3</v>
      </c>
      <c r="K65" s="89">
        <f>SUM('Site 57 - Data'!BA65,'Site 57 - Data'!DE65,'Site 57 - Data'!FI65)</f>
        <v>1</v>
      </c>
      <c r="L65" s="90">
        <f>SUM('Site 57 - Data'!BB65,'Site 57 - Data'!DF65,'Site 57 - Data'!FJ65)</f>
        <v>11</v>
      </c>
      <c r="M65" s="51">
        <f>SUM(B65:L65)</f>
        <v>74</v>
      </c>
      <c r="N65" s="51">
        <f>SUM(B65,C65,2.3*D65,2.3*E65,2.3*F65,2.3*G65,2*H65,2*I65,J65,0.4*K65,0.2*L65)</f>
        <v>64.599999999999994</v>
      </c>
      <c r="O65" s="47">
        <f>'Site 57 - Data'!$A65</f>
        <v>0.73958333333333282</v>
      </c>
      <c r="P65" s="88">
        <f>SUM('Site 57 - Data'!B65,'Site 57 - Data'!P65,'Site 57 - Data'!AD65)</f>
        <v>0</v>
      </c>
      <c r="Q65" s="89">
        <f>SUM('Site 57 - Data'!C65,'Site 57 - Data'!Q65,'Site 57 - Data'!AE65)</f>
        <v>0</v>
      </c>
      <c r="R65" s="89">
        <f>SUM('Site 57 - Data'!D65,'Site 57 - Data'!R65,'Site 57 - Data'!AF65)</f>
        <v>0</v>
      </c>
      <c r="S65" s="89">
        <f>SUM('Site 57 - Data'!E65,'Site 57 - Data'!S65,'Site 57 - Data'!AG65)</f>
        <v>0</v>
      </c>
      <c r="T65" s="89">
        <f>SUM('Site 57 - Data'!F65,'Site 57 - Data'!T65,'Site 57 - Data'!AH65)</f>
        <v>0</v>
      </c>
      <c r="U65" s="89">
        <f>SUM('Site 57 - Data'!G65,'Site 57 - Data'!U65,'Site 57 - Data'!AI65)</f>
        <v>0</v>
      </c>
      <c r="V65" s="89">
        <f>SUM('Site 57 - Data'!H65,'Site 57 - Data'!V65,'Site 57 - Data'!AJ65)</f>
        <v>0</v>
      </c>
      <c r="W65" s="89">
        <f>SUM('Site 57 - Data'!I65,'Site 57 - Data'!W65,'Site 57 - Data'!AK65)</f>
        <v>0</v>
      </c>
      <c r="X65" s="89">
        <f>SUM('Site 57 - Data'!J65,'Site 57 - Data'!X65,'Site 57 - Data'!AL65)</f>
        <v>0</v>
      </c>
      <c r="Y65" s="89">
        <f>SUM('Site 57 - Data'!K65,'Site 57 - Data'!Y65,'Site 57 - Data'!AM65)</f>
        <v>0</v>
      </c>
      <c r="Z65" s="90">
        <f>SUM('Site 57 - Data'!L65,'Site 57 - Data'!Z65,'Site 57 - Data'!AN65)</f>
        <v>0</v>
      </c>
      <c r="AA65" s="51">
        <f>SUM(P65:Z65)</f>
        <v>0</v>
      </c>
      <c r="AB65" s="51">
        <f>SUM(P65,Q65,2.3*R65,2.3*S65,2.3*T65,2.3*U65,2*V65,2*W65,X65,0.4*Y65,0.2*Z65)</f>
        <v>0</v>
      </c>
      <c r="AC65" s="47">
        <f>'Site 57 - Data'!$A65</f>
        <v>0.73958333333333282</v>
      </c>
      <c r="AD65" s="88">
        <f>SUM('Site 57 - Data'!AD65,'Site 57 - Data'!CH65,'Site 57 - Data'!EL65)</f>
        <v>13</v>
      </c>
      <c r="AE65" s="89">
        <f>SUM('Site 57 - Data'!AE65,'Site 57 - Data'!CI65,'Site 57 - Data'!EM65)</f>
        <v>1</v>
      </c>
      <c r="AF65" s="89">
        <f>SUM('Site 57 - Data'!AF65,'Site 57 - Data'!CJ65,'Site 57 - Data'!EN65)</f>
        <v>0</v>
      </c>
      <c r="AG65" s="89">
        <f>SUM('Site 57 - Data'!AG65,'Site 57 - Data'!CK65,'Site 57 - Data'!EO65)</f>
        <v>0</v>
      </c>
      <c r="AH65" s="89">
        <f>SUM('Site 57 - Data'!AH65,'Site 57 - Data'!CL65,'Site 57 - Data'!EP65)</f>
        <v>1</v>
      </c>
      <c r="AI65" s="89">
        <f>SUM('Site 57 - Data'!AI65,'Site 57 - Data'!CM65,'Site 57 - Data'!EQ65)</f>
        <v>0</v>
      </c>
      <c r="AJ65" s="89">
        <f>SUM('Site 57 - Data'!AJ65,'Site 57 - Data'!CN65,'Site 57 - Data'!ER65)</f>
        <v>0</v>
      </c>
      <c r="AK65" s="89">
        <f>SUM('Site 57 - Data'!AK65,'Site 57 - Data'!CO65,'Site 57 - Data'!ES65)</f>
        <v>0</v>
      </c>
      <c r="AL65" s="89">
        <f>SUM('Site 57 - Data'!AL65,'Site 57 - Data'!CP65,'Site 57 - Data'!ET65)</f>
        <v>0</v>
      </c>
      <c r="AM65" s="89">
        <f>SUM('Site 57 - Data'!AM65,'Site 57 - Data'!CQ65,'Site 57 - Data'!EU65)</f>
        <v>0</v>
      </c>
      <c r="AN65" s="90">
        <f>SUM('Site 57 - Data'!AN65,'Site 57 - Data'!CR65,'Site 57 - Data'!EV65)</f>
        <v>3</v>
      </c>
      <c r="AO65" s="51">
        <f>SUM(AD65:AN65)</f>
        <v>18</v>
      </c>
      <c r="AP65" s="51">
        <f>SUM(AD65,AE65,2.3*AF65,2.3*AG65,2.3*AH65,2.3*AI65,2*AJ65,2*AK65,AL65,0.4*AM65,0.2*AN65)</f>
        <v>16.900000000000002</v>
      </c>
      <c r="AQ65" s="47">
        <f>'Site 57 - Data'!$A65</f>
        <v>0.73958333333333282</v>
      </c>
      <c r="AR65" s="88">
        <f>SUM('Site 57 - Data'!AR65,'Site 57 - Data'!BF65,'Site 57 - Data'!BT65)</f>
        <v>50</v>
      </c>
      <c r="AS65" s="89">
        <f>SUM('Site 57 - Data'!AS65,'Site 57 - Data'!BG65,'Site 57 - Data'!BU65)</f>
        <v>2</v>
      </c>
      <c r="AT65" s="89">
        <f>SUM('Site 57 - Data'!AT65,'Site 57 - Data'!BH65,'Site 57 - Data'!BV65)</f>
        <v>0</v>
      </c>
      <c r="AU65" s="89">
        <f>SUM('Site 57 - Data'!AU65,'Site 57 - Data'!BI65,'Site 57 - Data'!BW65)</f>
        <v>0</v>
      </c>
      <c r="AV65" s="89">
        <f>SUM('Site 57 - Data'!AV65,'Site 57 - Data'!BJ65,'Site 57 - Data'!BX65)</f>
        <v>0</v>
      </c>
      <c r="AW65" s="89">
        <f>SUM('Site 57 - Data'!AW65,'Site 57 - Data'!BK65,'Site 57 - Data'!BY65)</f>
        <v>0</v>
      </c>
      <c r="AX65" s="89">
        <f>SUM('Site 57 - Data'!AX65,'Site 57 - Data'!BL65,'Site 57 - Data'!BZ65)</f>
        <v>0</v>
      </c>
      <c r="AY65" s="89">
        <f>SUM('Site 57 - Data'!AY65,'Site 57 - Data'!BM65,'Site 57 - Data'!CA65)</f>
        <v>0</v>
      </c>
      <c r="AZ65" s="89">
        <f>SUM('Site 57 - Data'!AZ65,'Site 57 - Data'!BN65,'Site 57 - Data'!CB65)</f>
        <v>2</v>
      </c>
      <c r="BA65" s="89">
        <f>SUM('Site 57 - Data'!BA65,'Site 57 - Data'!BO65,'Site 57 - Data'!CC65)</f>
        <v>1</v>
      </c>
      <c r="BB65" s="90">
        <f>SUM('Site 57 - Data'!BB65,'Site 57 - Data'!BP65,'Site 57 - Data'!CD65)</f>
        <v>1</v>
      </c>
      <c r="BC65" s="51">
        <f>SUM(AR65:BB65)</f>
        <v>56</v>
      </c>
      <c r="BD65" s="51">
        <f>SUM(AR65,AS65,2.3*AT65,2.3*AU65,2.3*AV65,2.3*AW65,2*AX65,2*AY65,AZ65,0.4*BA65,0.2*BB65)</f>
        <v>54.6</v>
      </c>
      <c r="BE65" s="47">
        <f>'Site 57 - Data'!$A65</f>
        <v>0.73958333333333282</v>
      </c>
      <c r="BF65" s="88">
        <f>SUM('Site 57 - Data'!P65,'Site 57 - Data'!BT65,'Site 57 - Data'!DX65)</f>
        <v>0</v>
      </c>
      <c r="BG65" s="89">
        <f>SUM('Site 57 - Data'!Q65,'Site 57 - Data'!BU65,'Site 57 - Data'!DY65)</f>
        <v>0</v>
      </c>
      <c r="BH65" s="89">
        <f>SUM('Site 57 - Data'!R65,'Site 57 - Data'!BV65,'Site 57 - Data'!DZ65)</f>
        <v>0</v>
      </c>
      <c r="BI65" s="89">
        <f>SUM('Site 57 - Data'!S65,'Site 57 - Data'!BW65,'Site 57 - Data'!EA65)</f>
        <v>0</v>
      </c>
      <c r="BJ65" s="89">
        <f>SUM('Site 57 - Data'!T65,'Site 57 - Data'!BX65,'Site 57 - Data'!EB65)</f>
        <v>0</v>
      </c>
      <c r="BK65" s="89">
        <f>SUM('Site 57 - Data'!U65,'Site 57 - Data'!BY65,'Site 57 - Data'!EC65)</f>
        <v>0</v>
      </c>
      <c r="BL65" s="89">
        <f>SUM('Site 57 - Data'!V65,'Site 57 - Data'!BZ65,'Site 57 - Data'!ED65)</f>
        <v>0</v>
      </c>
      <c r="BM65" s="89">
        <f>SUM('Site 57 - Data'!W65,'Site 57 - Data'!CA65,'Site 57 - Data'!EE65)</f>
        <v>0</v>
      </c>
      <c r="BN65" s="89">
        <f>SUM('Site 57 - Data'!X65,'Site 57 - Data'!CB65,'Site 57 - Data'!EF65)</f>
        <v>0</v>
      </c>
      <c r="BO65" s="89">
        <f>SUM('Site 57 - Data'!Y65,'Site 57 - Data'!CC65,'Site 57 - Data'!EG65)</f>
        <v>0</v>
      </c>
      <c r="BP65" s="90">
        <f>SUM('Site 57 - Data'!Z65,'Site 57 - Data'!CD65,'Site 57 - Data'!EH65)</f>
        <v>0</v>
      </c>
      <c r="BQ65" s="51">
        <f>SUM(BF65:BP65)</f>
        <v>0</v>
      </c>
      <c r="BR65" s="51">
        <f>SUM(BF65,BG65,2.3*BH65,2.3*BI65,2.3*BJ65,2.3*BK65,2*BL65,2*BM65,BN65,0.4*BO65,0.2*BP65)</f>
        <v>0</v>
      </c>
      <c r="BS65" s="47">
        <f>'Site 57 - Data'!$A65</f>
        <v>0.73958333333333282</v>
      </c>
      <c r="BT65" s="88">
        <f>SUM('Site 57 - Data'!CH65,'Site 57 - Data'!CV65,'Site 57 - Data'!DJ65)</f>
        <v>70</v>
      </c>
      <c r="BU65" s="89">
        <f>SUM('Site 57 - Data'!CI65,'Site 57 - Data'!CW65,'Site 57 - Data'!DK65)</f>
        <v>3</v>
      </c>
      <c r="BV65" s="89">
        <f>SUM('Site 57 - Data'!CJ65,'Site 57 - Data'!CX65,'Site 57 - Data'!DL65)</f>
        <v>0</v>
      </c>
      <c r="BW65" s="89">
        <f>SUM('Site 57 - Data'!CK65,'Site 57 - Data'!CY65,'Site 57 - Data'!DM65)</f>
        <v>0</v>
      </c>
      <c r="BX65" s="89">
        <f>SUM('Site 57 - Data'!CL65,'Site 57 - Data'!CZ65,'Site 57 - Data'!DN65)</f>
        <v>1</v>
      </c>
      <c r="BY65" s="89">
        <f>SUM('Site 57 - Data'!CM65,'Site 57 - Data'!DA65,'Site 57 - Data'!DO65)</f>
        <v>0</v>
      </c>
      <c r="BZ65" s="89">
        <f>SUM('Site 57 - Data'!CN65,'Site 57 - Data'!DB65,'Site 57 - Data'!DP65)</f>
        <v>0</v>
      </c>
      <c r="CA65" s="89">
        <f>SUM('Site 57 - Data'!CO65,'Site 57 - Data'!DC65,'Site 57 - Data'!DQ65)</f>
        <v>0</v>
      </c>
      <c r="CB65" s="89">
        <f>SUM('Site 57 - Data'!CP65,'Site 57 - Data'!DD65,'Site 57 - Data'!DR65)</f>
        <v>3</v>
      </c>
      <c r="CC65" s="89">
        <f>SUM('Site 57 - Data'!CQ65,'Site 57 - Data'!DE65,'Site 57 - Data'!DS65)</f>
        <v>1</v>
      </c>
      <c r="CD65" s="90">
        <f>SUM('Site 57 - Data'!CR65,'Site 57 - Data'!DF65,'Site 57 - Data'!DT65)</f>
        <v>14</v>
      </c>
      <c r="CE65" s="51">
        <f>SUM(BT65:CD65)</f>
        <v>92</v>
      </c>
      <c r="CF65" s="51">
        <f>SUM(BT65,BU65,2.3*BV65,2.3*BW65,2.3*BX65,2.3*BY65,2*BZ65,2*CA65,CB65,0.4*CC65,0.2*CD65)</f>
        <v>81.5</v>
      </c>
      <c r="CG65" s="47">
        <f>'Site 57 - Data'!$A65</f>
        <v>0.73958333333333282</v>
      </c>
      <c r="CH65" s="88">
        <f>SUM('Site 57 - Data'!B65,'Site 57 - Data'!BF65,'Site 57 - Data'!DJ65)</f>
        <v>50</v>
      </c>
      <c r="CI65" s="89">
        <f>SUM('Site 57 - Data'!C65,'Site 57 - Data'!BG65,'Site 57 - Data'!DK65)</f>
        <v>2</v>
      </c>
      <c r="CJ65" s="89">
        <f>SUM('Site 57 - Data'!D65,'Site 57 - Data'!BH65,'Site 57 - Data'!DL65)</f>
        <v>0</v>
      </c>
      <c r="CK65" s="89">
        <f>SUM('Site 57 - Data'!E65,'Site 57 - Data'!BI65,'Site 57 - Data'!DM65)</f>
        <v>0</v>
      </c>
      <c r="CL65" s="89">
        <f>SUM('Site 57 - Data'!F65,'Site 57 - Data'!BJ65,'Site 57 - Data'!DN65)</f>
        <v>0</v>
      </c>
      <c r="CM65" s="89">
        <f>SUM('Site 57 - Data'!G65,'Site 57 - Data'!BK65,'Site 57 - Data'!DO65)</f>
        <v>0</v>
      </c>
      <c r="CN65" s="89">
        <f>SUM('Site 57 - Data'!H65,'Site 57 - Data'!BL65,'Site 57 - Data'!DP65)</f>
        <v>0</v>
      </c>
      <c r="CO65" s="89">
        <f>SUM('Site 57 - Data'!I65,'Site 57 - Data'!BM65,'Site 57 - Data'!DQ65)</f>
        <v>0</v>
      </c>
      <c r="CP65" s="89">
        <f>SUM('Site 57 - Data'!J65,'Site 57 - Data'!BN65,'Site 57 - Data'!DR65)</f>
        <v>2</v>
      </c>
      <c r="CQ65" s="89">
        <f>SUM('Site 57 - Data'!K65,'Site 57 - Data'!BO65,'Site 57 - Data'!DS65)</f>
        <v>1</v>
      </c>
      <c r="CR65" s="90">
        <f>SUM('Site 57 - Data'!L65,'Site 57 - Data'!BP65,'Site 57 - Data'!DT65)</f>
        <v>1</v>
      </c>
      <c r="CS65" s="51">
        <f>SUM(CH65:CR65)</f>
        <v>56</v>
      </c>
      <c r="CT65" s="51">
        <f>SUM(CH65,CI65,2.3*CJ65,2.3*CK65,2.3*CL65,2.3*CM65,2*CN65,2*CO65,CP65,0.4*CQ65,0.2*CR65)</f>
        <v>54.6</v>
      </c>
      <c r="CU65" s="47">
        <f>'Site 57 - Data'!$A65</f>
        <v>0.73958333333333282</v>
      </c>
      <c r="CV65" s="88">
        <f>SUM('Site 57 - Data'!DX65,'Site 57 - Data'!EL65,'Site 57 - Data'!EZ65)</f>
        <v>0</v>
      </c>
      <c r="CW65" s="89">
        <f>SUM('Site 57 - Data'!DY65,'Site 57 - Data'!EM65,'Site 57 - Data'!FA65)</f>
        <v>0</v>
      </c>
      <c r="CX65" s="89">
        <f>SUM('Site 57 - Data'!DZ65,'Site 57 - Data'!EN65,'Site 57 - Data'!FB65)</f>
        <v>0</v>
      </c>
      <c r="CY65" s="89">
        <f>SUM('Site 57 - Data'!EA65,'Site 57 - Data'!EO65,'Site 57 - Data'!FC65)</f>
        <v>0</v>
      </c>
      <c r="CZ65" s="89">
        <f>SUM('Site 57 - Data'!EB65,'Site 57 - Data'!EP65,'Site 57 - Data'!FD65)</f>
        <v>0</v>
      </c>
      <c r="DA65" s="89">
        <f>SUM('Site 57 - Data'!EC65,'Site 57 - Data'!EQ65,'Site 57 - Data'!FE65)</f>
        <v>0</v>
      </c>
      <c r="DB65" s="89">
        <f>SUM('Site 57 - Data'!ED65,'Site 57 - Data'!ER65,'Site 57 - Data'!FF65)</f>
        <v>0</v>
      </c>
      <c r="DC65" s="89">
        <f>SUM('Site 57 - Data'!EE65,'Site 57 - Data'!ES65,'Site 57 - Data'!FG65)</f>
        <v>0</v>
      </c>
      <c r="DD65" s="89">
        <f>SUM('Site 57 - Data'!EF65,'Site 57 - Data'!ET65,'Site 57 - Data'!FH65)</f>
        <v>0</v>
      </c>
      <c r="DE65" s="89">
        <f>SUM('Site 57 - Data'!EG65,'Site 57 - Data'!EU65,'Site 57 - Data'!FI65)</f>
        <v>0</v>
      </c>
      <c r="DF65" s="90">
        <f>SUM('Site 57 - Data'!EH65,'Site 57 - Data'!EV65,'Site 57 - Data'!FJ65)</f>
        <v>0</v>
      </c>
      <c r="DG65" s="51">
        <f>SUM(CV65:DF65)</f>
        <v>0</v>
      </c>
      <c r="DH65" s="51">
        <f>SUM(CV65,CW65,2.3*CX65,2.3*CY65,2.3*CZ65,2.3*DA65,2*DB65,2*DC65,DD65,0.4*DE65,0.2*DF65)</f>
        <v>0</v>
      </c>
      <c r="DI65" s="91">
        <f>SUM(M65,AO65,BQ65,CS65)</f>
        <v>148</v>
      </c>
      <c r="DJ65" s="91">
        <f>SUM(DI65:DI69)</f>
        <v>569</v>
      </c>
      <c r="DK65" s="47">
        <f>'Site 57 - Data'!$A65</f>
        <v>0.73958333333333282</v>
      </c>
    </row>
    <row r="66" spans="1:115" s="61" customFormat="1" ht="12" customHeight="1">
      <c r="A66" s="52" t="s">
        <v>20</v>
      </c>
      <c r="B66" s="57">
        <f t="shared" ref="B66:N66" si="104">SUM(B62:B65)</f>
        <v>203</v>
      </c>
      <c r="C66" s="58">
        <f t="shared" si="104"/>
        <v>14</v>
      </c>
      <c r="D66" s="58">
        <f t="shared" si="104"/>
        <v>1</v>
      </c>
      <c r="E66" s="58">
        <f t="shared" si="104"/>
        <v>0</v>
      </c>
      <c r="F66" s="58">
        <f t="shared" si="104"/>
        <v>0</v>
      </c>
      <c r="G66" s="58">
        <f t="shared" si="104"/>
        <v>0</v>
      </c>
      <c r="H66" s="58">
        <f t="shared" si="104"/>
        <v>0</v>
      </c>
      <c r="I66" s="58">
        <f t="shared" si="104"/>
        <v>0</v>
      </c>
      <c r="J66" s="58">
        <f t="shared" si="104"/>
        <v>8</v>
      </c>
      <c r="K66" s="58">
        <f t="shared" si="104"/>
        <v>5</v>
      </c>
      <c r="L66" s="59">
        <f t="shared" si="104"/>
        <v>29</v>
      </c>
      <c r="M66" s="60">
        <f t="shared" si="104"/>
        <v>260</v>
      </c>
      <c r="N66" s="60">
        <f t="shared" si="104"/>
        <v>235.1</v>
      </c>
      <c r="O66" s="52" t="s">
        <v>20</v>
      </c>
      <c r="P66" s="57">
        <f t="shared" ref="P66:AB66" si="105">SUM(P62:P65)</f>
        <v>0</v>
      </c>
      <c r="Q66" s="58">
        <f t="shared" si="105"/>
        <v>0</v>
      </c>
      <c r="R66" s="58">
        <f t="shared" si="105"/>
        <v>0</v>
      </c>
      <c r="S66" s="58">
        <f t="shared" si="105"/>
        <v>0</v>
      </c>
      <c r="T66" s="58">
        <f t="shared" si="105"/>
        <v>0</v>
      </c>
      <c r="U66" s="58">
        <f t="shared" si="105"/>
        <v>0</v>
      </c>
      <c r="V66" s="58">
        <f t="shared" si="105"/>
        <v>0</v>
      </c>
      <c r="W66" s="58">
        <f t="shared" si="105"/>
        <v>0</v>
      </c>
      <c r="X66" s="58">
        <f t="shared" si="105"/>
        <v>0</v>
      </c>
      <c r="Y66" s="58">
        <f t="shared" si="105"/>
        <v>0</v>
      </c>
      <c r="Z66" s="59">
        <f t="shared" si="105"/>
        <v>0</v>
      </c>
      <c r="AA66" s="60">
        <f t="shared" si="105"/>
        <v>0</v>
      </c>
      <c r="AB66" s="60">
        <f t="shared" si="105"/>
        <v>0</v>
      </c>
      <c r="AC66" s="52" t="s">
        <v>20</v>
      </c>
      <c r="AD66" s="57">
        <f t="shared" ref="AD66:AP66" si="106">SUM(AD62:AD65)</f>
        <v>55</v>
      </c>
      <c r="AE66" s="58">
        <f t="shared" si="106"/>
        <v>6</v>
      </c>
      <c r="AF66" s="58">
        <f t="shared" si="106"/>
        <v>0</v>
      </c>
      <c r="AG66" s="58">
        <f t="shared" si="106"/>
        <v>0</v>
      </c>
      <c r="AH66" s="58">
        <f t="shared" si="106"/>
        <v>2</v>
      </c>
      <c r="AI66" s="58">
        <f t="shared" si="106"/>
        <v>0</v>
      </c>
      <c r="AJ66" s="58">
        <f t="shared" si="106"/>
        <v>0</v>
      </c>
      <c r="AK66" s="58">
        <f t="shared" si="106"/>
        <v>1</v>
      </c>
      <c r="AL66" s="58">
        <f t="shared" si="106"/>
        <v>1</v>
      </c>
      <c r="AM66" s="58">
        <f t="shared" si="106"/>
        <v>0</v>
      </c>
      <c r="AN66" s="59">
        <f t="shared" si="106"/>
        <v>7</v>
      </c>
      <c r="AO66" s="60">
        <f t="shared" si="106"/>
        <v>72</v>
      </c>
      <c r="AP66" s="60">
        <f t="shared" si="106"/>
        <v>70.000000000000014</v>
      </c>
      <c r="AQ66" s="52" t="s">
        <v>20</v>
      </c>
      <c r="AR66" s="57">
        <f t="shared" ref="AR66:BD66" si="107">SUM(AR62:AR65)</f>
        <v>253</v>
      </c>
      <c r="AS66" s="58">
        <f t="shared" si="107"/>
        <v>17</v>
      </c>
      <c r="AT66" s="58">
        <f t="shared" si="107"/>
        <v>6</v>
      </c>
      <c r="AU66" s="58">
        <f t="shared" si="107"/>
        <v>1</v>
      </c>
      <c r="AV66" s="58">
        <f t="shared" si="107"/>
        <v>1</v>
      </c>
      <c r="AW66" s="58">
        <f t="shared" si="107"/>
        <v>0</v>
      </c>
      <c r="AX66" s="58">
        <f t="shared" si="107"/>
        <v>0</v>
      </c>
      <c r="AY66" s="58">
        <f t="shared" si="107"/>
        <v>0</v>
      </c>
      <c r="AZ66" s="58">
        <f t="shared" si="107"/>
        <v>3</v>
      </c>
      <c r="BA66" s="58">
        <f t="shared" si="107"/>
        <v>5</v>
      </c>
      <c r="BB66" s="59">
        <f t="shared" si="107"/>
        <v>16</v>
      </c>
      <c r="BC66" s="60">
        <f t="shared" si="107"/>
        <v>302</v>
      </c>
      <c r="BD66" s="60">
        <f t="shared" si="107"/>
        <v>296.60000000000002</v>
      </c>
      <c r="BE66" s="52" t="s">
        <v>20</v>
      </c>
      <c r="BF66" s="57">
        <f t="shared" ref="BF66:BR66" si="108">SUM(BF62:BF65)</f>
        <v>0</v>
      </c>
      <c r="BG66" s="58">
        <f t="shared" si="108"/>
        <v>0</v>
      </c>
      <c r="BH66" s="58">
        <f t="shared" si="108"/>
        <v>0</v>
      </c>
      <c r="BI66" s="58">
        <f t="shared" si="108"/>
        <v>0</v>
      </c>
      <c r="BJ66" s="58">
        <f t="shared" si="108"/>
        <v>0</v>
      </c>
      <c r="BK66" s="58">
        <f t="shared" si="108"/>
        <v>0</v>
      </c>
      <c r="BL66" s="58">
        <f t="shared" si="108"/>
        <v>0</v>
      </c>
      <c r="BM66" s="58">
        <f t="shared" si="108"/>
        <v>0</v>
      </c>
      <c r="BN66" s="58">
        <f t="shared" si="108"/>
        <v>0</v>
      </c>
      <c r="BO66" s="58">
        <f t="shared" si="108"/>
        <v>0</v>
      </c>
      <c r="BP66" s="59">
        <f t="shared" si="108"/>
        <v>0</v>
      </c>
      <c r="BQ66" s="60">
        <f t="shared" si="108"/>
        <v>0</v>
      </c>
      <c r="BR66" s="60">
        <f t="shared" si="108"/>
        <v>0</v>
      </c>
      <c r="BS66" s="52" t="s">
        <v>20</v>
      </c>
      <c r="BT66" s="57">
        <f t="shared" ref="BT66:CF66" si="109">SUM(BT62:BT65)</f>
        <v>259</v>
      </c>
      <c r="BU66" s="58">
        <f t="shared" si="109"/>
        <v>20</v>
      </c>
      <c r="BV66" s="58">
        <f t="shared" si="109"/>
        <v>1</v>
      </c>
      <c r="BW66" s="58">
        <f t="shared" si="109"/>
        <v>0</v>
      </c>
      <c r="BX66" s="58">
        <f t="shared" si="109"/>
        <v>2</v>
      </c>
      <c r="BY66" s="58">
        <f t="shared" si="109"/>
        <v>0</v>
      </c>
      <c r="BZ66" s="58">
        <f t="shared" si="109"/>
        <v>0</v>
      </c>
      <c r="CA66" s="58">
        <f t="shared" si="109"/>
        <v>1</v>
      </c>
      <c r="CB66" s="58">
        <f t="shared" si="109"/>
        <v>10</v>
      </c>
      <c r="CC66" s="58">
        <f t="shared" si="109"/>
        <v>7</v>
      </c>
      <c r="CD66" s="59">
        <f t="shared" si="109"/>
        <v>35</v>
      </c>
      <c r="CE66" s="60">
        <f t="shared" si="109"/>
        <v>335</v>
      </c>
      <c r="CF66" s="60">
        <f t="shared" si="109"/>
        <v>307.70000000000005</v>
      </c>
      <c r="CG66" s="52" t="s">
        <v>20</v>
      </c>
      <c r="CH66" s="57">
        <f t="shared" ref="CH66:CT66" si="110">SUM(CH62:CH65)</f>
        <v>254</v>
      </c>
      <c r="CI66" s="58">
        <f t="shared" si="110"/>
        <v>17</v>
      </c>
      <c r="CJ66" s="58">
        <f t="shared" si="110"/>
        <v>6</v>
      </c>
      <c r="CK66" s="58">
        <f t="shared" si="110"/>
        <v>1</v>
      </c>
      <c r="CL66" s="58">
        <f t="shared" si="110"/>
        <v>1</v>
      </c>
      <c r="CM66" s="58">
        <f t="shared" si="110"/>
        <v>0</v>
      </c>
      <c r="CN66" s="58">
        <f t="shared" si="110"/>
        <v>0</v>
      </c>
      <c r="CO66" s="58">
        <f t="shared" si="110"/>
        <v>0</v>
      </c>
      <c r="CP66" s="58">
        <f t="shared" si="110"/>
        <v>4</v>
      </c>
      <c r="CQ66" s="58">
        <f t="shared" si="110"/>
        <v>7</v>
      </c>
      <c r="CR66" s="59">
        <f t="shared" si="110"/>
        <v>15</v>
      </c>
      <c r="CS66" s="60">
        <f t="shared" si="110"/>
        <v>305</v>
      </c>
      <c r="CT66" s="60">
        <f t="shared" si="110"/>
        <v>299.2</v>
      </c>
      <c r="CU66" s="52" t="s">
        <v>20</v>
      </c>
      <c r="CV66" s="57">
        <f t="shared" ref="CV66:DH66" si="111">SUM(CV62:CV65)</f>
        <v>0</v>
      </c>
      <c r="CW66" s="58">
        <f t="shared" si="111"/>
        <v>0</v>
      </c>
      <c r="CX66" s="58">
        <f t="shared" si="111"/>
        <v>0</v>
      </c>
      <c r="CY66" s="58">
        <f t="shared" si="111"/>
        <v>0</v>
      </c>
      <c r="CZ66" s="58">
        <f t="shared" si="111"/>
        <v>0</v>
      </c>
      <c r="DA66" s="58">
        <f t="shared" si="111"/>
        <v>0</v>
      </c>
      <c r="DB66" s="58">
        <f t="shared" si="111"/>
        <v>0</v>
      </c>
      <c r="DC66" s="58">
        <f t="shared" si="111"/>
        <v>0</v>
      </c>
      <c r="DD66" s="58">
        <f t="shared" si="111"/>
        <v>0</v>
      </c>
      <c r="DE66" s="58">
        <f t="shared" si="111"/>
        <v>0</v>
      </c>
      <c r="DF66" s="59">
        <f t="shared" si="111"/>
        <v>0</v>
      </c>
      <c r="DG66" s="60">
        <f t="shared" si="111"/>
        <v>0</v>
      </c>
      <c r="DH66" s="60">
        <f t="shared" si="111"/>
        <v>0</v>
      </c>
      <c r="DI66" s="92"/>
      <c r="DJ66" s="92"/>
      <c r="DK66" s="52"/>
    </row>
    <row r="67" spans="1:115" ht="13.5" customHeight="1">
      <c r="A67" s="27">
        <f>'Site 57 - Data'!$A67</f>
        <v>0.74999999999999944</v>
      </c>
      <c r="B67" s="80">
        <f>SUM('Site 57 - Data'!AR67,'Site 57 - Data'!CV67,'Site 57 - Data'!EZ67)</f>
        <v>62</v>
      </c>
      <c r="C67" s="81">
        <f>SUM('Site 57 - Data'!AS67,'Site 57 - Data'!CW67,'Site 57 - Data'!FA67)</f>
        <v>1</v>
      </c>
      <c r="D67" s="81">
        <f>SUM('Site 57 - Data'!AT67,'Site 57 - Data'!CX67,'Site 57 - Data'!FB67)</f>
        <v>0</v>
      </c>
      <c r="E67" s="81">
        <f>SUM('Site 57 - Data'!AU67,'Site 57 - Data'!CY67,'Site 57 - Data'!FC67)</f>
        <v>0</v>
      </c>
      <c r="F67" s="81">
        <f>SUM('Site 57 - Data'!AV67,'Site 57 - Data'!CZ67,'Site 57 - Data'!FD67)</f>
        <v>0</v>
      </c>
      <c r="G67" s="81">
        <f>SUM('Site 57 - Data'!AW67,'Site 57 - Data'!DA67,'Site 57 - Data'!FE67)</f>
        <v>0</v>
      </c>
      <c r="H67" s="81">
        <f>SUM('Site 57 - Data'!AX67,'Site 57 - Data'!DB67,'Site 57 - Data'!FF67)</f>
        <v>0</v>
      </c>
      <c r="I67" s="81">
        <f>SUM('Site 57 - Data'!AY67,'Site 57 - Data'!DC67,'Site 57 - Data'!FG67)</f>
        <v>0</v>
      </c>
      <c r="J67" s="81">
        <f>SUM('Site 57 - Data'!AZ67,'Site 57 - Data'!DD67,'Site 57 - Data'!FH67)</f>
        <v>2</v>
      </c>
      <c r="K67" s="81">
        <f>SUM('Site 57 - Data'!BA67,'Site 57 - Data'!DE67,'Site 57 - Data'!FI67)</f>
        <v>1</v>
      </c>
      <c r="L67" s="82">
        <f>SUM('Site 57 - Data'!BB67,'Site 57 - Data'!DF67,'Site 57 - Data'!FJ67)</f>
        <v>12</v>
      </c>
      <c r="M67" s="31">
        <f>SUM(B67:L67)</f>
        <v>78</v>
      </c>
      <c r="N67" s="31">
        <f>SUM(B67,C67,2.3*D67,2.3*E67,2.3*F67,2.3*G67,2*H67,2*I67,J67,0.4*K67,0.2*L67)</f>
        <v>67.800000000000011</v>
      </c>
      <c r="O67" s="27">
        <f>'Site 57 - Data'!$A67</f>
        <v>0.74999999999999944</v>
      </c>
      <c r="P67" s="80">
        <f>SUM('Site 57 - Data'!B67,'Site 57 - Data'!P67,'Site 57 - Data'!AD67)</f>
        <v>0</v>
      </c>
      <c r="Q67" s="81">
        <f>SUM('Site 57 - Data'!C67,'Site 57 - Data'!Q67,'Site 57 - Data'!AE67)</f>
        <v>0</v>
      </c>
      <c r="R67" s="81">
        <f>SUM('Site 57 - Data'!D67,'Site 57 - Data'!R67,'Site 57 - Data'!AF67)</f>
        <v>0</v>
      </c>
      <c r="S67" s="81">
        <f>SUM('Site 57 - Data'!E67,'Site 57 - Data'!S67,'Site 57 - Data'!AG67)</f>
        <v>0</v>
      </c>
      <c r="T67" s="81">
        <f>SUM('Site 57 - Data'!F67,'Site 57 - Data'!T67,'Site 57 - Data'!AH67)</f>
        <v>0</v>
      </c>
      <c r="U67" s="81">
        <f>SUM('Site 57 - Data'!G67,'Site 57 - Data'!U67,'Site 57 - Data'!AI67)</f>
        <v>0</v>
      </c>
      <c r="V67" s="81">
        <f>SUM('Site 57 - Data'!H67,'Site 57 - Data'!V67,'Site 57 - Data'!AJ67)</f>
        <v>0</v>
      </c>
      <c r="W67" s="81">
        <f>SUM('Site 57 - Data'!I67,'Site 57 - Data'!W67,'Site 57 - Data'!AK67)</f>
        <v>0</v>
      </c>
      <c r="X67" s="81">
        <f>SUM('Site 57 - Data'!J67,'Site 57 - Data'!X67,'Site 57 - Data'!AL67)</f>
        <v>0</v>
      </c>
      <c r="Y67" s="81">
        <f>SUM('Site 57 - Data'!K67,'Site 57 - Data'!Y67,'Site 57 - Data'!AM67)</f>
        <v>0</v>
      </c>
      <c r="Z67" s="82">
        <f>SUM('Site 57 - Data'!L67,'Site 57 - Data'!Z67,'Site 57 - Data'!AN67)</f>
        <v>0</v>
      </c>
      <c r="AA67" s="31">
        <f>SUM(P67:Z67)</f>
        <v>0</v>
      </c>
      <c r="AB67" s="31">
        <f>SUM(P67,Q67,2.3*R67,2.3*S67,2.3*T67,2.3*U67,2*V67,2*W67,X67,0.4*Y67,0.2*Z67)</f>
        <v>0</v>
      </c>
      <c r="AC67" s="27">
        <f>'Site 57 - Data'!$A67</f>
        <v>0.74999999999999944</v>
      </c>
      <c r="AD67" s="80">
        <f>SUM('Site 57 - Data'!AD67,'Site 57 - Data'!CH67,'Site 57 - Data'!EL67)</f>
        <v>15</v>
      </c>
      <c r="AE67" s="81">
        <f>SUM('Site 57 - Data'!AE67,'Site 57 - Data'!CI67,'Site 57 - Data'!EM67)</f>
        <v>0</v>
      </c>
      <c r="AF67" s="81">
        <f>SUM('Site 57 - Data'!AF67,'Site 57 - Data'!CJ67,'Site 57 - Data'!EN67)</f>
        <v>0</v>
      </c>
      <c r="AG67" s="81">
        <f>SUM('Site 57 - Data'!AG67,'Site 57 - Data'!CK67,'Site 57 - Data'!EO67)</f>
        <v>0</v>
      </c>
      <c r="AH67" s="81">
        <f>SUM('Site 57 - Data'!AH67,'Site 57 - Data'!CL67,'Site 57 - Data'!EP67)</f>
        <v>0</v>
      </c>
      <c r="AI67" s="81">
        <f>SUM('Site 57 - Data'!AI67,'Site 57 - Data'!CM67,'Site 57 - Data'!EQ67)</f>
        <v>0</v>
      </c>
      <c r="AJ67" s="81">
        <f>SUM('Site 57 - Data'!AJ67,'Site 57 - Data'!CN67,'Site 57 - Data'!ER67)</f>
        <v>0</v>
      </c>
      <c r="AK67" s="81">
        <f>SUM('Site 57 - Data'!AK67,'Site 57 - Data'!CO67,'Site 57 - Data'!ES67)</f>
        <v>1</v>
      </c>
      <c r="AL67" s="81">
        <f>SUM('Site 57 - Data'!AL67,'Site 57 - Data'!CP67,'Site 57 - Data'!ET67)</f>
        <v>0</v>
      </c>
      <c r="AM67" s="81">
        <f>SUM('Site 57 - Data'!AM67,'Site 57 - Data'!CQ67,'Site 57 - Data'!EU67)</f>
        <v>0</v>
      </c>
      <c r="AN67" s="82">
        <f>SUM('Site 57 - Data'!AN67,'Site 57 - Data'!CR67,'Site 57 - Data'!EV67)</f>
        <v>1</v>
      </c>
      <c r="AO67" s="31">
        <f>SUM(AD67:AN67)</f>
        <v>17</v>
      </c>
      <c r="AP67" s="31">
        <f>SUM(AD67,AE67,2.3*AF67,2.3*AG67,2.3*AH67,2.3*AI67,2*AJ67,2*AK67,AL67,0.4*AM67,0.2*AN67)</f>
        <v>17.2</v>
      </c>
      <c r="AQ67" s="27">
        <f>'Site 57 - Data'!$A67</f>
        <v>0.74999999999999944</v>
      </c>
      <c r="AR67" s="80">
        <f>SUM('Site 57 - Data'!AR67,'Site 57 - Data'!BF67,'Site 57 - Data'!BT67)</f>
        <v>48</v>
      </c>
      <c r="AS67" s="81">
        <f>SUM('Site 57 - Data'!AS67,'Site 57 - Data'!BG67,'Site 57 - Data'!BU67)</f>
        <v>0</v>
      </c>
      <c r="AT67" s="81">
        <f>SUM('Site 57 - Data'!AT67,'Site 57 - Data'!BH67,'Site 57 - Data'!BV67)</f>
        <v>0</v>
      </c>
      <c r="AU67" s="81">
        <f>SUM('Site 57 - Data'!AU67,'Site 57 - Data'!BI67,'Site 57 - Data'!BW67)</f>
        <v>0</v>
      </c>
      <c r="AV67" s="81">
        <f>SUM('Site 57 - Data'!AV67,'Site 57 - Data'!BJ67,'Site 57 - Data'!BX67)</f>
        <v>1</v>
      </c>
      <c r="AW67" s="81">
        <f>SUM('Site 57 - Data'!AW67,'Site 57 - Data'!BK67,'Site 57 - Data'!BY67)</f>
        <v>0</v>
      </c>
      <c r="AX67" s="81">
        <f>SUM('Site 57 - Data'!AX67,'Site 57 - Data'!BL67,'Site 57 - Data'!BZ67)</f>
        <v>0</v>
      </c>
      <c r="AY67" s="81">
        <f>SUM('Site 57 - Data'!AY67,'Site 57 - Data'!BM67,'Site 57 - Data'!CA67)</f>
        <v>0</v>
      </c>
      <c r="AZ67" s="81">
        <f>SUM('Site 57 - Data'!AZ67,'Site 57 - Data'!BN67,'Site 57 - Data'!CB67)</f>
        <v>0</v>
      </c>
      <c r="BA67" s="81">
        <f>SUM('Site 57 - Data'!BA67,'Site 57 - Data'!BO67,'Site 57 - Data'!CC67)</f>
        <v>1</v>
      </c>
      <c r="BB67" s="82">
        <f>SUM('Site 57 - Data'!BB67,'Site 57 - Data'!BP67,'Site 57 - Data'!CD67)</f>
        <v>2</v>
      </c>
      <c r="BC67" s="31">
        <f>SUM(AR67:BB67)</f>
        <v>52</v>
      </c>
      <c r="BD67" s="31">
        <f>SUM(AR67,AS67,2.3*AT67,2.3*AU67,2.3*AV67,2.3*AW67,2*AX67,2*AY67,AZ67,0.4*BA67,0.2*BB67)</f>
        <v>51.099999999999994</v>
      </c>
      <c r="BE67" s="27">
        <f>'Site 57 - Data'!$A67</f>
        <v>0.74999999999999944</v>
      </c>
      <c r="BF67" s="80">
        <f>SUM('Site 57 - Data'!P67,'Site 57 - Data'!BT67,'Site 57 - Data'!DX67)</f>
        <v>0</v>
      </c>
      <c r="BG67" s="81">
        <f>SUM('Site 57 - Data'!Q67,'Site 57 - Data'!BU67,'Site 57 - Data'!DY67)</f>
        <v>0</v>
      </c>
      <c r="BH67" s="81">
        <f>SUM('Site 57 - Data'!R67,'Site 57 - Data'!BV67,'Site 57 - Data'!DZ67)</f>
        <v>0</v>
      </c>
      <c r="BI67" s="81">
        <f>SUM('Site 57 - Data'!S67,'Site 57 - Data'!BW67,'Site 57 - Data'!EA67)</f>
        <v>0</v>
      </c>
      <c r="BJ67" s="81">
        <f>SUM('Site 57 - Data'!T67,'Site 57 - Data'!BX67,'Site 57 - Data'!EB67)</f>
        <v>0</v>
      </c>
      <c r="BK67" s="81">
        <f>SUM('Site 57 - Data'!U67,'Site 57 - Data'!BY67,'Site 57 - Data'!EC67)</f>
        <v>0</v>
      </c>
      <c r="BL67" s="81">
        <f>SUM('Site 57 - Data'!V67,'Site 57 - Data'!BZ67,'Site 57 - Data'!ED67)</f>
        <v>0</v>
      </c>
      <c r="BM67" s="81">
        <f>SUM('Site 57 - Data'!W67,'Site 57 - Data'!CA67,'Site 57 - Data'!EE67)</f>
        <v>0</v>
      </c>
      <c r="BN67" s="81">
        <f>SUM('Site 57 - Data'!X67,'Site 57 - Data'!CB67,'Site 57 - Data'!EF67)</f>
        <v>0</v>
      </c>
      <c r="BO67" s="81">
        <f>SUM('Site 57 - Data'!Y67,'Site 57 - Data'!CC67,'Site 57 - Data'!EG67)</f>
        <v>0</v>
      </c>
      <c r="BP67" s="82">
        <f>SUM('Site 57 - Data'!Z67,'Site 57 - Data'!CD67,'Site 57 - Data'!EH67)</f>
        <v>0</v>
      </c>
      <c r="BQ67" s="31">
        <f>SUM(BF67:BP67)</f>
        <v>0</v>
      </c>
      <c r="BR67" s="31">
        <f>SUM(BF67,BG67,2.3*BH67,2.3*BI67,2.3*BJ67,2.3*BK67,2*BL67,2*BM67,BN67,0.4*BO67,0.2*BP67)</f>
        <v>0</v>
      </c>
      <c r="BS67" s="27">
        <f>'Site 57 - Data'!$A67</f>
        <v>0.74999999999999944</v>
      </c>
      <c r="BT67" s="80">
        <f>SUM('Site 57 - Data'!CH67,'Site 57 - Data'!CV67,'Site 57 - Data'!DJ67)</f>
        <v>76</v>
      </c>
      <c r="BU67" s="81">
        <f>SUM('Site 57 - Data'!CI67,'Site 57 - Data'!CW67,'Site 57 - Data'!DK67)</f>
        <v>1</v>
      </c>
      <c r="BV67" s="81">
        <f>SUM('Site 57 - Data'!CJ67,'Site 57 - Data'!CX67,'Site 57 - Data'!DL67)</f>
        <v>0</v>
      </c>
      <c r="BW67" s="81">
        <f>SUM('Site 57 - Data'!CK67,'Site 57 - Data'!CY67,'Site 57 - Data'!DM67)</f>
        <v>0</v>
      </c>
      <c r="BX67" s="81">
        <f>SUM('Site 57 - Data'!CL67,'Site 57 - Data'!CZ67,'Site 57 - Data'!DN67)</f>
        <v>0</v>
      </c>
      <c r="BY67" s="81">
        <f>SUM('Site 57 - Data'!CM67,'Site 57 - Data'!DA67,'Site 57 - Data'!DO67)</f>
        <v>0</v>
      </c>
      <c r="BZ67" s="81">
        <f>SUM('Site 57 - Data'!CN67,'Site 57 - Data'!DB67,'Site 57 - Data'!DP67)</f>
        <v>0</v>
      </c>
      <c r="CA67" s="81">
        <f>SUM('Site 57 - Data'!CO67,'Site 57 - Data'!DC67,'Site 57 - Data'!DQ67)</f>
        <v>1</v>
      </c>
      <c r="CB67" s="81">
        <f>SUM('Site 57 - Data'!CP67,'Site 57 - Data'!DD67,'Site 57 - Data'!DR67)</f>
        <v>2</v>
      </c>
      <c r="CC67" s="81">
        <f>SUM('Site 57 - Data'!CQ67,'Site 57 - Data'!DE67,'Site 57 - Data'!DS67)</f>
        <v>2</v>
      </c>
      <c r="CD67" s="82">
        <f>SUM('Site 57 - Data'!CR67,'Site 57 - Data'!DF67,'Site 57 - Data'!DT67)</f>
        <v>13</v>
      </c>
      <c r="CE67" s="31">
        <f>SUM(BT67:CD67)</f>
        <v>95</v>
      </c>
      <c r="CF67" s="31">
        <f>SUM(BT67,BU67,2.3*BV67,2.3*BW67,2.3*BX67,2.3*BY67,2*BZ67,2*CA67,CB67,0.4*CC67,0.2*CD67)</f>
        <v>84.399999999999991</v>
      </c>
      <c r="CG67" s="27">
        <f>'Site 57 - Data'!$A67</f>
        <v>0.74999999999999944</v>
      </c>
      <c r="CH67" s="80">
        <f>SUM('Site 57 - Data'!B67,'Site 57 - Data'!BF67,'Site 57 - Data'!DJ67)</f>
        <v>47</v>
      </c>
      <c r="CI67" s="81">
        <f>SUM('Site 57 - Data'!C67,'Site 57 - Data'!BG67,'Site 57 - Data'!DK67)</f>
        <v>0</v>
      </c>
      <c r="CJ67" s="81">
        <f>SUM('Site 57 - Data'!D67,'Site 57 - Data'!BH67,'Site 57 - Data'!DL67)</f>
        <v>0</v>
      </c>
      <c r="CK67" s="81">
        <f>SUM('Site 57 - Data'!E67,'Site 57 - Data'!BI67,'Site 57 - Data'!DM67)</f>
        <v>0</v>
      </c>
      <c r="CL67" s="81">
        <f>SUM('Site 57 - Data'!F67,'Site 57 - Data'!BJ67,'Site 57 - Data'!DN67)</f>
        <v>1</v>
      </c>
      <c r="CM67" s="81">
        <f>SUM('Site 57 - Data'!G67,'Site 57 - Data'!BK67,'Site 57 - Data'!DO67)</f>
        <v>0</v>
      </c>
      <c r="CN67" s="81">
        <f>SUM('Site 57 - Data'!H67,'Site 57 - Data'!BL67,'Site 57 - Data'!DP67)</f>
        <v>0</v>
      </c>
      <c r="CO67" s="81">
        <f>SUM('Site 57 - Data'!I67,'Site 57 - Data'!BM67,'Site 57 - Data'!DQ67)</f>
        <v>0</v>
      </c>
      <c r="CP67" s="81">
        <f>SUM('Site 57 - Data'!J67,'Site 57 - Data'!BN67,'Site 57 - Data'!DR67)</f>
        <v>0</v>
      </c>
      <c r="CQ67" s="81">
        <f>SUM('Site 57 - Data'!K67,'Site 57 - Data'!BO67,'Site 57 - Data'!DS67)</f>
        <v>2</v>
      </c>
      <c r="CR67" s="82">
        <f>SUM('Site 57 - Data'!L67,'Site 57 - Data'!BP67,'Site 57 - Data'!DT67)</f>
        <v>2</v>
      </c>
      <c r="CS67" s="31">
        <f>SUM(CH67:CR67)</f>
        <v>52</v>
      </c>
      <c r="CT67" s="31">
        <f>SUM(CH67,CI67,2.3*CJ67,2.3*CK67,2.3*CL67,2.3*CM67,2*CN67,2*CO67,CP67,0.4*CQ67,0.2*CR67)</f>
        <v>50.499999999999993</v>
      </c>
      <c r="CU67" s="27">
        <f>'Site 57 - Data'!$A67</f>
        <v>0.74999999999999944</v>
      </c>
      <c r="CV67" s="80">
        <f>SUM('Site 57 - Data'!DX67,'Site 57 - Data'!EL67,'Site 57 - Data'!EZ67)</f>
        <v>0</v>
      </c>
      <c r="CW67" s="81">
        <f>SUM('Site 57 - Data'!DY67,'Site 57 - Data'!EM67,'Site 57 - Data'!FA67)</f>
        <v>0</v>
      </c>
      <c r="CX67" s="81">
        <f>SUM('Site 57 - Data'!DZ67,'Site 57 - Data'!EN67,'Site 57 - Data'!FB67)</f>
        <v>0</v>
      </c>
      <c r="CY67" s="81">
        <f>SUM('Site 57 - Data'!EA67,'Site 57 - Data'!EO67,'Site 57 - Data'!FC67)</f>
        <v>0</v>
      </c>
      <c r="CZ67" s="81">
        <f>SUM('Site 57 - Data'!EB67,'Site 57 - Data'!EP67,'Site 57 - Data'!FD67)</f>
        <v>0</v>
      </c>
      <c r="DA67" s="81">
        <f>SUM('Site 57 - Data'!EC67,'Site 57 - Data'!EQ67,'Site 57 - Data'!FE67)</f>
        <v>0</v>
      </c>
      <c r="DB67" s="81">
        <f>SUM('Site 57 - Data'!ED67,'Site 57 - Data'!ER67,'Site 57 - Data'!FF67)</f>
        <v>0</v>
      </c>
      <c r="DC67" s="81">
        <f>SUM('Site 57 - Data'!EE67,'Site 57 - Data'!ES67,'Site 57 - Data'!FG67)</f>
        <v>0</v>
      </c>
      <c r="DD67" s="81">
        <f>SUM('Site 57 - Data'!EF67,'Site 57 - Data'!ET67,'Site 57 - Data'!FH67)</f>
        <v>0</v>
      </c>
      <c r="DE67" s="81">
        <f>SUM('Site 57 - Data'!EG67,'Site 57 - Data'!EU67,'Site 57 - Data'!FI67)</f>
        <v>0</v>
      </c>
      <c r="DF67" s="82">
        <f>SUM('Site 57 - Data'!EH67,'Site 57 - Data'!EV67,'Site 57 - Data'!FJ67)</f>
        <v>0</v>
      </c>
      <c r="DG67" s="31">
        <f>SUM(CV67:DF67)</f>
        <v>0</v>
      </c>
      <c r="DH67" s="31">
        <f>SUM(CV67,CW67,2.3*CX67,2.3*CY67,2.3*CZ67,2.3*DA67,2*DB67,2*DC67,DD67,0.4*DE67,0.2*DF67)</f>
        <v>0</v>
      </c>
      <c r="DI67" s="83">
        <f>SUM(M67,AO67,BQ67,CS67)</f>
        <v>147</v>
      </c>
      <c r="DJ67" s="83">
        <f>SUM(DI67:DI70)</f>
        <v>575</v>
      </c>
      <c r="DK67" s="27">
        <f>'Site 57 - Data'!$A67</f>
        <v>0.74999999999999944</v>
      </c>
    </row>
    <row r="68" spans="1:115" ht="13.5" customHeight="1">
      <c r="A68" s="27">
        <f>'Site 57 - Data'!$A68</f>
        <v>0.76041666666666607</v>
      </c>
      <c r="B68" s="85">
        <f>SUM('Site 57 - Data'!AR68,'Site 57 - Data'!CV68,'Site 57 - Data'!EZ68)</f>
        <v>59</v>
      </c>
      <c r="C68" s="86">
        <f>SUM('Site 57 - Data'!AS68,'Site 57 - Data'!CW68,'Site 57 - Data'!FA68)</f>
        <v>8</v>
      </c>
      <c r="D68" s="86">
        <f>SUM('Site 57 - Data'!AT68,'Site 57 - Data'!CX68,'Site 57 - Data'!FB68)</f>
        <v>0</v>
      </c>
      <c r="E68" s="86">
        <f>SUM('Site 57 - Data'!AU68,'Site 57 - Data'!CY68,'Site 57 - Data'!FC68)</f>
        <v>0</v>
      </c>
      <c r="F68" s="86">
        <f>SUM('Site 57 - Data'!AV68,'Site 57 - Data'!CZ68,'Site 57 - Data'!FD68)</f>
        <v>0</v>
      </c>
      <c r="G68" s="86">
        <f>SUM('Site 57 - Data'!AW68,'Site 57 - Data'!DA68,'Site 57 - Data'!FE68)</f>
        <v>0</v>
      </c>
      <c r="H68" s="86">
        <f>SUM('Site 57 - Data'!AX68,'Site 57 - Data'!DB68,'Site 57 - Data'!FF68)</f>
        <v>0</v>
      </c>
      <c r="I68" s="86">
        <f>SUM('Site 57 - Data'!AY68,'Site 57 - Data'!DC68,'Site 57 - Data'!FG68)</f>
        <v>0</v>
      </c>
      <c r="J68" s="86">
        <f>SUM('Site 57 - Data'!AZ68,'Site 57 - Data'!DD68,'Site 57 - Data'!FH68)</f>
        <v>3</v>
      </c>
      <c r="K68" s="86">
        <f>SUM('Site 57 - Data'!BA68,'Site 57 - Data'!DE68,'Site 57 - Data'!FI68)</f>
        <v>1</v>
      </c>
      <c r="L68" s="87">
        <f>SUM('Site 57 - Data'!BB68,'Site 57 - Data'!DF68,'Site 57 - Data'!FJ68)</f>
        <v>5</v>
      </c>
      <c r="M68" s="41">
        <f>SUM(B68:L68)</f>
        <v>76</v>
      </c>
      <c r="N68" s="41">
        <f>SUM(B68,C68,2.3*D68,2.3*E68,2.3*F68,2.3*G68,2*H68,2*I68,J68,0.4*K68,0.2*L68)</f>
        <v>71.400000000000006</v>
      </c>
      <c r="O68" s="27">
        <f>'Site 57 - Data'!$A68</f>
        <v>0.76041666666666607</v>
      </c>
      <c r="P68" s="85">
        <f>SUM('Site 57 - Data'!B68,'Site 57 - Data'!P68,'Site 57 - Data'!AD68)</f>
        <v>0</v>
      </c>
      <c r="Q68" s="86">
        <f>SUM('Site 57 - Data'!C68,'Site 57 - Data'!Q68,'Site 57 - Data'!AE68)</f>
        <v>0</v>
      </c>
      <c r="R68" s="86">
        <f>SUM('Site 57 - Data'!D68,'Site 57 - Data'!R68,'Site 57 - Data'!AF68)</f>
        <v>0</v>
      </c>
      <c r="S68" s="86">
        <f>SUM('Site 57 - Data'!E68,'Site 57 - Data'!S68,'Site 57 - Data'!AG68)</f>
        <v>0</v>
      </c>
      <c r="T68" s="86">
        <f>SUM('Site 57 - Data'!F68,'Site 57 - Data'!T68,'Site 57 - Data'!AH68)</f>
        <v>0</v>
      </c>
      <c r="U68" s="86">
        <f>SUM('Site 57 - Data'!G68,'Site 57 - Data'!U68,'Site 57 - Data'!AI68)</f>
        <v>0</v>
      </c>
      <c r="V68" s="86">
        <f>SUM('Site 57 - Data'!H68,'Site 57 - Data'!V68,'Site 57 - Data'!AJ68)</f>
        <v>0</v>
      </c>
      <c r="W68" s="86">
        <f>SUM('Site 57 - Data'!I68,'Site 57 - Data'!W68,'Site 57 - Data'!AK68)</f>
        <v>0</v>
      </c>
      <c r="X68" s="86">
        <f>SUM('Site 57 - Data'!J68,'Site 57 - Data'!X68,'Site 57 - Data'!AL68)</f>
        <v>0</v>
      </c>
      <c r="Y68" s="86">
        <f>SUM('Site 57 - Data'!K68,'Site 57 - Data'!Y68,'Site 57 - Data'!AM68)</f>
        <v>0</v>
      </c>
      <c r="Z68" s="87">
        <f>SUM('Site 57 - Data'!L68,'Site 57 - Data'!Z68,'Site 57 - Data'!AN68)</f>
        <v>0</v>
      </c>
      <c r="AA68" s="41">
        <f>SUM(P68:Z68)</f>
        <v>0</v>
      </c>
      <c r="AB68" s="41">
        <f>SUM(P68,Q68,2.3*R68,2.3*S68,2.3*T68,2.3*U68,2*V68,2*W68,X68,0.4*Y68,0.2*Z68)</f>
        <v>0</v>
      </c>
      <c r="AC68" s="27">
        <f>'Site 57 - Data'!$A68</f>
        <v>0.76041666666666607</v>
      </c>
      <c r="AD68" s="85">
        <f>SUM('Site 57 - Data'!AD68,'Site 57 - Data'!CH68,'Site 57 - Data'!EL68)</f>
        <v>8</v>
      </c>
      <c r="AE68" s="86">
        <f>SUM('Site 57 - Data'!AE68,'Site 57 - Data'!CI68,'Site 57 - Data'!EM68)</f>
        <v>1</v>
      </c>
      <c r="AF68" s="86">
        <f>SUM('Site 57 - Data'!AF68,'Site 57 - Data'!CJ68,'Site 57 - Data'!EN68)</f>
        <v>0</v>
      </c>
      <c r="AG68" s="86">
        <f>SUM('Site 57 - Data'!AG68,'Site 57 - Data'!CK68,'Site 57 - Data'!EO68)</f>
        <v>0</v>
      </c>
      <c r="AH68" s="86">
        <f>SUM('Site 57 - Data'!AH68,'Site 57 - Data'!CL68,'Site 57 - Data'!EP68)</f>
        <v>0</v>
      </c>
      <c r="AI68" s="86">
        <f>SUM('Site 57 - Data'!AI68,'Site 57 - Data'!CM68,'Site 57 - Data'!EQ68)</f>
        <v>0</v>
      </c>
      <c r="AJ68" s="86">
        <f>SUM('Site 57 - Data'!AJ68,'Site 57 - Data'!CN68,'Site 57 - Data'!ER68)</f>
        <v>0</v>
      </c>
      <c r="AK68" s="86">
        <f>SUM('Site 57 - Data'!AK68,'Site 57 - Data'!CO68,'Site 57 - Data'!ES68)</f>
        <v>0</v>
      </c>
      <c r="AL68" s="86">
        <f>SUM('Site 57 - Data'!AL68,'Site 57 - Data'!CP68,'Site 57 - Data'!ET68)</f>
        <v>1</v>
      </c>
      <c r="AM68" s="86">
        <f>SUM('Site 57 - Data'!AM68,'Site 57 - Data'!CQ68,'Site 57 - Data'!EU68)</f>
        <v>0</v>
      </c>
      <c r="AN68" s="87">
        <f>SUM('Site 57 - Data'!AN68,'Site 57 - Data'!CR68,'Site 57 - Data'!EV68)</f>
        <v>1</v>
      </c>
      <c r="AO68" s="41">
        <f>SUM(AD68:AN68)</f>
        <v>11</v>
      </c>
      <c r="AP68" s="41">
        <f>SUM(AD68,AE68,2.3*AF68,2.3*AG68,2.3*AH68,2.3*AI68,2*AJ68,2*AK68,AL68,0.4*AM68,0.2*AN68)</f>
        <v>10.199999999999999</v>
      </c>
      <c r="AQ68" s="27">
        <f>'Site 57 - Data'!$A68</f>
        <v>0.76041666666666607</v>
      </c>
      <c r="AR68" s="85">
        <f>SUM('Site 57 - Data'!AR68,'Site 57 - Data'!BF68,'Site 57 - Data'!BT68)</f>
        <v>44</v>
      </c>
      <c r="AS68" s="86">
        <f>SUM('Site 57 - Data'!AS68,'Site 57 - Data'!BG68,'Site 57 - Data'!BU68)</f>
        <v>2</v>
      </c>
      <c r="AT68" s="86">
        <f>SUM('Site 57 - Data'!AT68,'Site 57 - Data'!BH68,'Site 57 - Data'!BV68)</f>
        <v>1</v>
      </c>
      <c r="AU68" s="86">
        <f>SUM('Site 57 - Data'!AU68,'Site 57 - Data'!BI68,'Site 57 - Data'!BW68)</f>
        <v>0</v>
      </c>
      <c r="AV68" s="86">
        <f>SUM('Site 57 - Data'!AV68,'Site 57 - Data'!BJ68,'Site 57 - Data'!BX68)</f>
        <v>0</v>
      </c>
      <c r="AW68" s="86">
        <f>SUM('Site 57 - Data'!AW68,'Site 57 - Data'!BK68,'Site 57 - Data'!BY68)</f>
        <v>0</v>
      </c>
      <c r="AX68" s="86">
        <f>SUM('Site 57 - Data'!AX68,'Site 57 - Data'!BL68,'Site 57 - Data'!BZ68)</f>
        <v>0</v>
      </c>
      <c r="AY68" s="86">
        <f>SUM('Site 57 - Data'!AY68,'Site 57 - Data'!BM68,'Site 57 - Data'!CA68)</f>
        <v>0</v>
      </c>
      <c r="AZ68" s="86">
        <f>SUM('Site 57 - Data'!AZ68,'Site 57 - Data'!BN68,'Site 57 - Data'!CB68)</f>
        <v>0</v>
      </c>
      <c r="BA68" s="86">
        <f>SUM('Site 57 - Data'!BA68,'Site 57 - Data'!BO68,'Site 57 - Data'!CC68)</f>
        <v>0</v>
      </c>
      <c r="BB68" s="87">
        <f>SUM('Site 57 - Data'!BB68,'Site 57 - Data'!BP68,'Site 57 - Data'!CD68)</f>
        <v>6</v>
      </c>
      <c r="BC68" s="41">
        <f>SUM(AR68:BB68)</f>
        <v>53</v>
      </c>
      <c r="BD68" s="41">
        <f>SUM(AR68,AS68,2.3*AT68,2.3*AU68,2.3*AV68,2.3*AW68,2*AX68,2*AY68,AZ68,0.4*BA68,0.2*BB68)</f>
        <v>49.5</v>
      </c>
      <c r="BE68" s="27">
        <f>'Site 57 - Data'!$A68</f>
        <v>0.76041666666666607</v>
      </c>
      <c r="BF68" s="85">
        <f>SUM('Site 57 - Data'!P68,'Site 57 - Data'!BT68,'Site 57 - Data'!DX68)</f>
        <v>0</v>
      </c>
      <c r="BG68" s="86">
        <f>SUM('Site 57 - Data'!Q68,'Site 57 - Data'!BU68,'Site 57 - Data'!DY68)</f>
        <v>0</v>
      </c>
      <c r="BH68" s="86">
        <f>SUM('Site 57 - Data'!R68,'Site 57 - Data'!BV68,'Site 57 - Data'!DZ68)</f>
        <v>0</v>
      </c>
      <c r="BI68" s="86">
        <f>SUM('Site 57 - Data'!S68,'Site 57 - Data'!BW68,'Site 57 - Data'!EA68)</f>
        <v>0</v>
      </c>
      <c r="BJ68" s="86">
        <f>SUM('Site 57 - Data'!T68,'Site 57 - Data'!BX68,'Site 57 - Data'!EB68)</f>
        <v>0</v>
      </c>
      <c r="BK68" s="86">
        <f>SUM('Site 57 - Data'!U68,'Site 57 - Data'!BY68,'Site 57 - Data'!EC68)</f>
        <v>0</v>
      </c>
      <c r="BL68" s="86">
        <f>SUM('Site 57 - Data'!V68,'Site 57 - Data'!BZ68,'Site 57 - Data'!ED68)</f>
        <v>0</v>
      </c>
      <c r="BM68" s="86">
        <f>SUM('Site 57 - Data'!W68,'Site 57 - Data'!CA68,'Site 57 - Data'!EE68)</f>
        <v>0</v>
      </c>
      <c r="BN68" s="86">
        <f>SUM('Site 57 - Data'!X68,'Site 57 - Data'!CB68,'Site 57 - Data'!EF68)</f>
        <v>0</v>
      </c>
      <c r="BO68" s="86">
        <f>SUM('Site 57 - Data'!Y68,'Site 57 - Data'!CC68,'Site 57 - Data'!EG68)</f>
        <v>0</v>
      </c>
      <c r="BP68" s="87">
        <f>SUM('Site 57 - Data'!Z68,'Site 57 - Data'!CD68,'Site 57 - Data'!EH68)</f>
        <v>0</v>
      </c>
      <c r="BQ68" s="41">
        <f>SUM(BF68:BP68)</f>
        <v>0</v>
      </c>
      <c r="BR68" s="41">
        <f>SUM(BF68,BG68,2.3*BH68,2.3*BI68,2.3*BJ68,2.3*BK68,2*BL68,2*BM68,BN68,0.4*BO68,0.2*BP68)</f>
        <v>0</v>
      </c>
      <c r="BS68" s="27">
        <f>'Site 57 - Data'!$A68</f>
        <v>0.76041666666666607</v>
      </c>
      <c r="BT68" s="85">
        <f>SUM('Site 57 - Data'!CH68,'Site 57 - Data'!CV68,'Site 57 - Data'!DJ68)</f>
        <v>64</v>
      </c>
      <c r="BU68" s="86">
        <f>SUM('Site 57 - Data'!CI68,'Site 57 - Data'!CW68,'Site 57 - Data'!DK68)</f>
        <v>10</v>
      </c>
      <c r="BV68" s="86">
        <f>SUM('Site 57 - Data'!CJ68,'Site 57 - Data'!CX68,'Site 57 - Data'!DL68)</f>
        <v>0</v>
      </c>
      <c r="BW68" s="86">
        <f>SUM('Site 57 - Data'!CK68,'Site 57 - Data'!CY68,'Site 57 - Data'!DM68)</f>
        <v>0</v>
      </c>
      <c r="BX68" s="86">
        <f>SUM('Site 57 - Data'!CL68,'Site 57 - Data'!CZ68,'Site 57 - Data'!DN68)</f>
        <v>0</v>
      </c>
      <c r="BY68" s="86">
        <f>SUM('Site 57 - Data'!CM68,'Site 57 - Data'!DA68,'Site 57 - Data'!DO68)</f>
        <v>0</v>
      </c>
      <c r="BZ68" s="86">
        <f>SUM('Site 57 - Data'!CN68,'Site 57 - Data'!DB68,'Site 57 - Data'!DP68)</f>
        <v>0</v>
      </c>
      <c r="CA68" s="86">
        <f>SUM('Site 57 - Data'!CO68,'Site 57 - Data'!DC68,'Site 57 - Data'!DQ68)</f>
        <v>0</v>
      </c>
      <c r="CB68" s="86">
        <f>SUM('Site 57 - Data'!CP68,'Site 57 - Data'!DD68,'Site 57 - Data'!DR68)</f>
        <v>4</v>
      </c>
      <c r="CC68" s="86">
        <f>SUM('Site 57 - Data'!CQ68,'Site 57 - Data'!DE68,'Site 57 - Data'!DS68)</f>
        <v>1</v>
      </c>
      <c r="CD68" s="87">
        <f>SUM('Site 57 - Data'!CR68,'Site 57 - Data'!DF68,'Site 57 - Data'!DT68)</f>
        <v>5</v>
      </c>
      <c r="CE68" s="41">
        <f>SUM(BT68:CD68)</f>
        <v>84</v>
      </c>
      <c r="CF68" s="41">
        <f>SUM(BT68,BU68,2.3*BV68,2.3*BW68,2.3*BX68,2.3*BY68,2*BZ68,2*CA68,CB68,0.4*CC68,0.2*CD68)</f>
        <v>79.400000000000006</v>
      </c>
      <c r="CG68" s="27">
        <f>'Site 57 - Data'!$A68</f>
        <v>0.76041666666666607</v>
      </c>
      <c r="CH68" s="85">
        <f>SUM('Site 57 - Data'!B68,'Site 57 - Data'!BF68,'Site 57 - Data'!DJ68)</f>
        <v>41</v>
      </c>
      <c r="CI68" s="86">
        <f>SUM('Site 57 - Data'!C68,'Site 57 - Data'!BG68,'Site 57 - Data'!DK68)</f>
        <v>3</v>
      </c>
      <c r="CJ68" s="86">
        <f>SUM('Site 57 - Data'!D68,'Site 57 - Data'!BH68,'Site 57 - Data'!DL68)</f>
        <v>1</v>
      </c>
      <c r="CK68" s="86">
        <f>SUM('Site 57 - Data'!E68,'Site 57 - Data'!BI68,'Site 57 - Data'!DM68)</f>
        <v>0</v>
      </c>
      <c r="CL68" s="86">
        <f>SUM('Site 57 - Data'!F68,'Site 57 - Data'!BJ68,'Site 57 - Data'!DN68)</f>
        <v>0</v>
      </c>
      <c r="CM68" s="86">
        <f>SUM('Site 57 - Data'!G68,'Site 57 - Data'!BK68,'Site 57 - Data'!DO68)</f>
        <v>0</v>
      </c>
      <c r="CN68" s="86">
        <f>SUM('Site 57 - Data'!H68,'Site 57 - Data'!BL68,'Site 57 - Data'!DP68)</f>
        <v>0</v>
      </c>
      <c r="CO68" s="86">
        <f>SUM('Site 57 - Data'!I68,'Site 57 - Data'!BM68,'Site 57 - Data'!DQ68)</f>
        <v>0</v>
      </c>
      <c r="CP68" s="86">
        <f>SUM('Site 57 - Data'!J68,'Site 57 - Data'!BN68,'Site 57 - Data'!DR68)</f>
        <v>0</v>
      </c>
      <c r="CQ68" s="86">
        <f>SUM('Site 57 - Data'!K68,'Site 57 - Data'!BO68,'Site 57 - Data'!DS68)</f>
        <v>0</v>
      </c>
      <c r="CR68" s="87">
        <f>SUM('Site 57 - Data'!L68,'Site 57 - Data'!BP68,'Site 57 - Data'!DT68)</f>
        <v>5</v>
      </c>
      <c r="CS68" s="41">
        <f>SUM(CH68:CR68)</f>
        <v>50</v>
      </c>
      <c r="CT68" s="41">
        <f>SUM(CH68,CI68,2.3*CJ68,2.3*CK68,2.3*CL68,2.3*CM68,2*CN68,2*CO68,CP68,0.4*CQ68,0.2*CR68)</f>
        <v>47.3</v>
      </c>
      <c r="CU68" s="27">
        <f>'Site 57 - Data'!$A68</f>
        <v>0.76041666666666607</v>
      </c>
      <c r="CV68" s="85">
        <f>SUM('Site 57 - Data'!DX68,'Site 57 - Data'!EL68,'Site 57 - Data'!EZ68)</f>
        <v>0</v>
      </c>
      <c r="CW68" s="86">
        <f>SUM('Site 57 - Data'!DY68,'Site 57 - Data'!EM68,'Site 57 - Data'!FA68)</f>
        <v>0</v>
      </c>
      <c r="CX68" s="86">
        <f>SUM('Site 57 - Data'!DZ68,'Site 57 - Data'!EN68,'Site 57 - Data'!FB68)</f>
        <v>0</v>
      </c>
      <c r="CY68" s="86">
        <f>SUM('Site 57 - Data'!EA68,'Site 57 - Data'!EO68,'Site 57 - Data'!FC68)</f>
        <v>0</v>
      </c>
      <c r="CZ68" s="86">
        <f>SUM('Site 57 - Data'!EB68,'Site 57 - Data'!EP68,'Site 57 - Data'!FD68)</f>
        <v>0</v>
      </c>
      <c r="DA68" s="86">
        <f>SUM('Site 57 - Data'!EC68,'Site 57 - Data'!EQ68,'Site 57 - Data'!FE68)</f>
        <v>0</v>
      </c>
      <c r="DB68" s="86">
        <f>SUM('Site 57 - Data'!ED68,'Site 57 - Data'!ER68,'Site 57 - Data'!FF68)</f>
        <v>0</v>
      </c>
      <c r="DC68" s="86">
        <f>SUM('Site 57 - Data'!EE68,'Site 57 - Data'!ES68,'Site 57 - Data'!FG68)</f>
        <v>0</v>
      </c>
      <c r="DD68" s="86">
        <f>SUM('Site 57 - Data'!EF68,'Site 57 - Data'!ET68,'Site 57 - Data'!FH68)</f>
        <v>0</v>
      </c>
      <c r="DE68" s="86">
        <f>SUM('Site 57 - Data'!EG68,'Site 57 - Data'!EU68,'Site 57 - Data'!FI68)</f>
        <v>0</v>
      </c>
      <c r="DF68" s="87">
        <f>SUM('Site 57 - Data'!EH68,'Site 57 - Data'!EV68,'Site 57 - Data'!FJ68)</f>
        <v>0</v>
      </c>
      <c r="DG68" s="41">
        <f>SUM(CV68:DF68)</f>
        <v>0</v>
      </c>
      <c r="DH68" s="41">
        <f>SUM(CV68,CW68,2.3*CX68,2.3*CY68,2.3*CZ68,2.3*DA68,2*DB68,2*DC68,DD68,0.4*DE68,0.2*DF68)</f>
        <v>0</v>
      </c>
      <c r="DI68" s="83">
        <f>SUM(M68,AO68,BQ68,CS68)</f>
        <v>137</v>
      </c>
      <c r="DJ68" s="83">
        <f>SUM(DI68:DI70)</f>
        <v>428</v>
      </c>
      <c r="DK68" s="27">
        <f>'Site 57 - Data'!$A68</f>
        <v>0.76041666666666607</v>
      </c>
    </row>
    <row r="69" spans="1:115" ht="13.5" customHeight="1">
      <c r="A69" s="27">
        <f>'Site 57 - Data'!$A69</f>
        <v>0.7708333333333327</v>
      </c>
      <c r="B69" s="85">
        <f>SUM('Site 57 - Data'!AR69,'Site 57 - Data'!CV69,'Site 57 - Data'!EZ69)</f>
        <v>56</v>
      </c>
      <c r="C69" s="86">
        <f>SUM('Site 57 - Data'!AS69,'Site 57 - Data'!CW69,'Site 57 - Data'!FA69)</f>
        <v>4</v>
      </c>
      <c r="D69" s="86">
        <f>SUM('Site 57 - Data'!AT69,'Site 57 - Data'!CX69,'Site 57 - Data'!FB69)</f>
        <v>0</v>
      </c>
      <c r="E69" s="86">
        <f>SUM('Site 57 - Data'!AU69,'Site 57 - Data'!CY69,'Site 57 - Data'!FC69)</f>
        <v>0</v>
      </c>
      <c r="F69" s="86">
        <f>SUM('Site 57 - Data'!AV69,'Site 57 - Data'!CZ69,'Site 57 - Data'!FD69)</f>
        <v>0</v>
      </c>
      <c r="G69" s="86">
        <f>SUM('Site 57 - Data'!AW69,'Site 57 - Data'!DA69,'Site 57 - Data'!FE69)</f>
        <v>0</v>
      </c>
      <c r="H69" s="86">
        <f>SUM('Site 57 - Data'!AX69,'Site 57 - Data'!DB69,'Site 57 - Data'!FF69)</f>
        <v>0</v>
      </c>
      <c r="I69" s="86">
        <f>SUM('Site 57 - Data'!AY69,'Site 57 - Data'!DC69,'Site 57 - Data'!FG69)</f>
        <v>0</v>
      </c>
      <c r="J69" s="86">
        <f>SUM('Site 57 - Data'!AZ69,'Site 57 - Data'!DD69,'Site 57 - Data'!FH69)</f>
        <v>1</v>
      </c>
      <c r="K69" s="86">
        <f>SUM('Site 57 - Data'!BA69,'Site 57 - Data'!DE69,'Site 57 - Data'!FI69)</f>
        <v>0</v>
      </c>
      <c r="L69" s="87">
        <f>SUM('Site 57 - Data'!BB69,'Site 57 - Data'!DF69,'Site 57 - Data'!FJ69)</f>
        <v>3</v>
      </c>
      <c r="M69" s="41">
        <f>SUM(B69:L69)</f>
        <v>64</v>
      </c>
      <c r="N69" s="41">
        <f>SUM(B69,C69,2.3*D69,2.3*E69,2.3*F69,2.3*G69,2*H69,2*I69,J69,0.4*K69,0.2*L69)</f>
        <v>61.6</v>
      </c>
      <c r="O69" s="27">
        <f>'Site 57 - Data'!$A69</f>
        <v>0.7708333333333327</v>
      </c>
      <c r="P69" s="85">
        <f>SUM('Site 57 - Data'!B69,'Site 57 - Data'!P69,'Site 57 - Data'!AD69)</f>
        <v>0</v>
      </c>
      <c r="Q69" s="86">
        <f>SUM('Site 57 - Data'!C69,'Site 57 - Data'!Q69,'Site 57 - Data'!AE69)</f>
        <v>0</v>
      </c>
      <c r="R69" s="86">
        <f>SUM('Site 57 - Data'!D69,'Site 57 - Data'!R69,'Site 57 - Data'!AF69)</f>
        <v>0</v>
      </c>
      <c r="S69" s="86">
        <f>SUM('Site 57 - Data'!E69,'Site 57 - Data'!S69,'Site 57 - Data'!AG69)</f>
        <v>0</v>
      </c>
      <c r="T69" s="86">
        <f>SUM('Site 57 - Data'!F69,'Site 57 - Data'!T69,'Site 57 - Data'!AH69)</f>
        <v>0</v>
      </c>
      <c r="U69" s="86">
        <f>SUM('Site 57 - Data'!G69,'Site 57 - Data'!U69,'Site 57 - Data'!AI69)</f>
        <v>0</v>
      </c>
      <c r="V69" s="86">
        <f>SUM('Site 57 - Data'!H69,'Site 57 - Data'!V69,'Site 57 - Data'!AJ69)</f>
        <v>0</v>
      </c>
      <c r="W69" s="86">
        <f>SUM('Site 57 - Data'!I69,'Site 57 - Data'!W69,'Site 57 - Data'!AK69)</f>
        <v>0</v>
      </c>
      <c r="X69" s="86">
        <f>SUM('Site 57 - Data'!J69,'Site 57 - Data'!X69,'Site 57 - Data'!AL69)</f>
        <v>0</v>
      </c>
      <c r="Y69" s="86">
        <f>SUM('Site 57 - Data'!K69,'Site 57 - Data'!Y69,'Site 57 - Data'!AM69)</f>
        <v>0</v>
      </c>
      <c r="Z69" s="87">
        <f>SUM('Site 57 - Data'!L69,'Site 57 - Data'!Z69,'Site 57 - Data'!AN69)</f>
        <v>0</v>
      </c>
      <c r="AA69" s="41">
        <f>SUM(P69:Z69)</f>
        <v>0</v>
      </c>
      <c r="AB69" s="41">
        <f>SUM(P69,Q69,2.3*R69,2.3*S69,2.3*T69,2.3*U69,2*V69,2*W69,X69,0.4*Y69,0.2*Z69)</f>
        <v>0</v>
      </c>
      <c r="AC69" s="27">
        <f>'Site 57 - Data'!$A69</f>
        <v>0.7708333333333327</v>
      </c>
      <c r="AD69" s="85">
        <f>SUM('Site 57 - Data'!AD69,'Site 57 - Data'!CH69,'Site 57 - Data'!EL69)</f>
        <v>15</v>
      </c>
      <c r="AE69" s="86">
        <f>SUM('Site 57 - Data'!AE69,'Site 57 - Data'!CI69,'Site 57 - Data'!EM69)</f>
        <v>2</v>
      </c>
      <c r="AF69" s="86">
        <f>SUM('Site 57 - Data'!AF69,'Site 57 - Data'!CJ69,'Site 57 - Data'!EN69)</f>
        <v>0</v>
      </c>
      <c r="AG69" s="86">
        <f>SUM('Site 57 - Data'!AG69,'Site 57 - Data'!CK69,'Site 57 - Data'!EO69)</f>
        <v>0</v>
      </c>
      <c r="AH69" s="86">
        <f>SUM('Site 57 - Data'!AH69,'Site 57 - Data'!CL69,'Site 57 - Data'!EP69)</f>
        <v>0</v>
      </c>
      <c r="AI69" s="86">
        <f>SUM('Site 57 - Data'!AI69,'Site 57 - Data'!CM69,'Site 57 - Data'!EQ69)</f>
        <v>0</v>
      </c>
      <c r="AJ69" s="86">
        <f>SUM('Site 57 - Data'!AJ69,'Site 57 - Data'!CN69,'Site 57 - Data'!ER69)</f>
        <v>0</v>
      </c>
      <c r="AK69" s="86">
        <f>SUM('Site 57 - Data'!AK69,'Site 57 - Data'!CO69,'Site 57 - Data'!ES69)</f>
        <v>0</v>
      </c>
      <c r="AL69" s="86">
        <f>SUM('Site 57 - Data'!AL69,'Site 57 - Data'!CP69,'Site 57 - Data'!ET69)</f>
        <v>0</v>
      </c>
      <c r="AM69" s="86">
        <f>SUM('Site 57 - Data'!AM69,'Site 57 - Data'!CQ69,'Site 57 - Data'!EU69)</f>
        <v>0</v>
      </c>
      <c r="AN69" s="87">
        <f>SUM('Site 57 - Data'!AN69,'Site 57 - Data'!CR69,'Site 57 - Data'!EV69)</f>
        <v>2</v>
      </c>
      <c r="AO69" s="41">
        <f>SUM(AD69:AN69)</f>
        <v>19</v>
      </c>
      <c r="AP69" s="41">
        <f>SUM(AD69,AE69,2.3*AF69,2.3*AG69,2.3*AH69,2.3*AI69,2*AJ69,2*AK69,AL69,0.4*AM69,0.2*AN69)</f>
        <v>17.399999999999999</v>
      </c>
      <c r="AQ69" s="27">
        <f>'Site 57 - Data'!$A69</f>
        <v>0.7708333333333327</v>
      </c>
      <c r="AR69" s="85">
        <f>SUM('Site 57 - Data'!AR69,'Site 57 - Data'!BF69,'Site 57 - Data'!BT69)</f>
        <v>47</v>
      </c>
      <c r="AS69" s="86">
        <f>SUM('Site 57 - Data'!AS69,'Site 57 - Data'!BG69,'Site 57 - Data'!BU69)</f>
        <v>1</v>
      </c>
      <c r="AT69" s="86">
        <f>SUM('Site 57 - Data'!AT69,'Site 57 - Data'!BH69,'Site 57 - Data'!BV69)</f>
        <v>0</v>
      </c>
      <c r="AU69" s="86">
        <f>SUM('Site 57 - Data'!AU69,'Site 57 - Data'!BI69,'Site 57 - Data'!BW69)</f>
        <v>0</v>
      </c>
      <c r="AV69" s="86">
        <f>SUM('Site 57 - Data'!AV69,'Site 57 - Data'!BJ69,'Site 57 - Data'!BX69)</f>
        <v>1</v>
      </c>
      <c r="AW69" s="86">
        <f>SUM('Site 57 - Data'!AW69,'Site 57 - Data'!BK69,'Site 57 - Data'!BY69)</f>
        <v>0</v>
      </c>
      <c r="AX69" s="86">
        <f>SUM('Site 57 - Data'!AX69,'Site 57 - Data'!BL69,'Site 57 - Data'!BZ69)</f>
        <v>0</v>
      </c>
      <c r="AY69" s="86">
        <f>SUM('Site 57 - Data'!AY69,'Site 57 - Data'!BM69,'Site 57 - Data'!CA69)</f>
        <v>0</v>
      </c>
      <c r="AZ69" s="86">
        <f>SUM('Site 57 - Data'!AZ69,'Site 57 - Data'!BN69,'Site 57 - Data'!CB69)</f>
        <v>1</v>
      </c>
      <c r="BA69" s="86">
        <f>SUM('Site 57 - Data'!BA69,'Site 57 - Data'!BO69,'Site 57 - Data'!CC69)</f>
        <v>0</v>
      </c>
      <c r="BB69" s="87">
        <f>SUM('Site 57 - Data'!BB69,'Site 57 - Data'!BP69,'Site 57 - Data'!CD69)</f>
        <v>5</v>
      </c>
      <c r="BC69" s="41">
        <f>SUM(AR69:BB69)</f>
        <v>55</v>
      </c>
      <c r="BD69" s="41">
        <f>SUM(AR69,AS69,2.3*AT69,2.3*AU69,2.3*AV69,2.3*AW69,2*AX69,2*AY69,AZ69,0.4*BA69,0.2*BB69)</f>
        <v>52.3</v>
      </c>
      <c r="BE69" s="27">
        <f>'Site 57 - Data'!$A69</f>
        <v>0.7708333333333327</v>
      </c>
      <c r="BF69" s="85">
        <f>SUM('Site 57 - Data'!P69,'Site 57 - Data'!BT69,'Site 57 - Data'!DX69)</f>
        <v>0</v>
      </c>
      <c r="BG69" s="86">
        <f>SUM('Site 57 - Data'!Q69,'Site 57 - Data'!BU69,'Site 57 - Data'!DY69)</f>
        <v>0</v>
      </c>
      <c r="BH69" s="86">
        <f>SUM('Site 57 - Data'!R69,'Site 57 - Data'!BV69,'Site 57 - Data'!DZ69)</f>
        <v>0</v>
      </c>
      <c r="BI69" s="86">
        <f>SUM('Site 57 - Data'!S69,'Site 57 - Data'!BW69,'Site 57 - Data'!EA69)</f>
        <v>0</v>
      </c>
      <c r="BJ69" s="86">
        <f>SUM('Site 57 - Data'!T69,'Site 57 - Data'!BX69,'Site 57 - Data'!EB69)</f>
        <v>0</v>
      </c>
      <c r="BK69" s="86">
        <f>SUM('Site 57 - Data'!U69,'Site 57 - Data'!BY69,'Site 57 - Data'!EC69)</f>
        <v>0</v>
      </c>
      <c r="BL69" s="86">
        <f>SUM('Site 57 - Data'!V69,'Site 57 - Data'!BZ69,'Site 57 - Data'!ED69)</f>
        <v>0</v>
      </c>
      <c r="BM69" s="86">
        <f>SUM('Site 57 - Data'!W69,'Site 57 - Data'!CA69,'Site 57 - Data'!EE69)</f>
        <v>0</v>
      </c>
      <c r="BN69" s="86">
        <f>SUM('Site 57 - Data'!X69,'Site 57 - Data'!CB69,'Site 57 - Data'!EF69)</f>
        <v>0</v>
      </c>
      <c r="BO69" s="86">
        <f>SUM('Site 57 - Data'!Y69,'Site 57 - Data'!CC69,'Site 57 - Data'!EG69)</f>
        <v>0</v>
      </c>
      <c r="BP69" s="87">
        <f>SUM('Site 57 - Data'!Z69,'Site 57 - Data'!CD69,'Site 57 - Data'!EH69)</f>
        <v>0</v>
      </c>
      <c r="BQ69" s="41">
        <f>SUM(BF69:BP69)</f>
        <v>0</v>
      </c>
      <c r="BR69" s="41">
        <f>SUM(BF69,BG69,2.3*BH69,2.3*BI69,2.3*BJ69,2.3*BK69,2*BL69,2*BM69,BN69,0.4*BO69,0.2*BP69)</f>
        <v>0</v>
      </c>
      <c r="BS69" s="27">
        <f>'Site 57 - Data'!$A69</f>
        <v>0.7708333333333327</v>
      </c>
      <c r="BT69" s="85">
        <f>SUM('Site 57 - Data'!CH69,'Site 57 - Data'!CV69,'Site 57 - Data'!DJ69)</f>
        <v>70</v>
      </c>
      <c r="BU69" s="86">
        <f>SUM('Site 57 - Data'!CI69,'Site 57 - Data'!CW69,'Site 57 - Data'!DK69)</f>
        <v>6</v>
      </c>
      <c r="BV69" s="86">
        <f>SUM('Site 57 - Data'!CJ69,'Site 57 - Data'!CX69,'Site 57 - Data'!DL69)</f>
        <v>0</v>
      </c>
      <c r="BW69" s="86">
        <f>SUM('Site 57 - Data'!CK69,'Site 57 - Data'!CY69,'Site 57 - Data'!DM69)</f>
        <v>0</v>
      </c>
      <c r="BX69" s="86">
        <f>SUM('Site 57 - Data'!CL69,'Site 57 - Data'!CZ69,'Site 57 - Data'!DN69)</f>
        <v>0</v>
      </c>
      <c r="BY69" s="86">
        <f>SUM('Site 57 - Data'!CM69,'Site 57 - Data'!DA69,'Site 57 - Data'!DO69)</f>
        <v>0</v>
      </c>
      <c r="BZ69" s="86">
        <f>SUM('Site 57 - Data'!CN69,'Site 57 - Data'!DB69,'Site 57 - Data'!DP69)</f>
        <v>0</v>
      </c>
      <c r="CA69" s="86">
        <f>SUM('Site 57 - Data'!CO69,'Site 57 - Data'!DC69,'Site 57 - Data'!DQ69)</f>
        <v>0</v>
      </c>
      <c r="CB69" s="86">
        <f>SUM('Site 57 - Data'!CP69,'Site 57 - Data'!DD69,'Site 57 - Data'!DR69)</f>
        <v>1</v>
      </c>
      <c r="CC69" s="86">
        <f>SUM('Site 57 - Data'!CQ69,'Site 57 - Data'!DE69,'Site 57 - Data'!DS69)</f>
        <v>0</v>
      </c>
      <c r="CD69" s="87">
        <f>SUM('Site 57 - Data'!CR69,'Site 57 - Data'!DF69,'Site 57 - Data'!DT69)</f>
        <v>5</v>
      </c>
      <c r="CE69" s="41">
        <f>SUM(BT69:CD69)</f>
        <v>82</v>
      </c>
      <c r="CF69" s="41">
        <f>SUM(BT69,BU69,2.3*BV69,2.3*BW69,2.3*BX69,2.3*BY69,2*BZ69,2*CA69,CB69,0.4*CC69,0.2*CD69)</f>
        <v>78</v>
      </c>
      <c r="CG69" s="27">
        <f>'Site 57 - Data'!$A69</f>
        <v>0.7708333333333327</v>
      </c>
      <c r="CH69" s="85">
        <f>SUM('Site 57 - Data'!B69,'Site 57 - Data'!BF69,'Site 57 - Data'!DJ69)</f>
        <v>46</v>
      </c>
      <c r="CI69" s="86">
        <f>SUM('Site 57 - Data'!C69,'Site 57 - Data'!BG69,'Site 57 - Data'!DK69)</f>
        <v>1</v>
      </c>
      <c r="CJ69" s="86">
        <f>SUM('Site 57 - Data'!D69,'Site 57 - Data'!BH69,'Site 57 - Data'!DL69)</f>
        <v>0</v>
      </c>
      <c r="CK69" s="86">
        <f>SUM('Site 57 - Data'!E69,'Site 57 - Data'!BI69,'Site 57 - Data'!DM69)</f>
        <v>0</v>
      </c>
      <c r="CL69" s="86">
        <f>SUM('Site 57 - Data'!F69,'Site 57 - Data'!BJ69,'Site 57 - Data'!DN69)</f>
        <v>1</v>
      </c>
      <c r="CM69" s="86">
        <f>SUM('Site 57 - Data'!G69,'Site 57 - Data'!BK69,'Site 57 - Data'!DO69)</f>
        <v>0</v>
      </c>
      <c r="CN69" s="86">
        <f>SUM('Site 57 - Data'!H69,'Site 57 - Data'!BL69,'Site 57 - Data'!DP69)</f>
        <v>0</v>
      </c>
      <c r="CO69" s="86">
        <f>SUM('Site 57 - Data'!I69,'Site 57 - Data'!BM69,'Site 57 - Data'!DQ69)</f>
        <v>0</v>
      </c>
      <c r="CP69" s="86">
        <f>SUM('Site 57 - Data'!J69,'Site 57 - Data'!BN69,'Site 57 - Data'!DR69)</f>
        <v>1</v>
      </c>
      <c r="CQ69" s="86">
        <f>SUM('Site 57 - Data'!K69,'Site 57 - Data'!BO69,'Site 57 - Data'!DS69)</f>
        <v>0</v>
      </c>
      <c r="CR69" s="87">
        <f>SUM('Site 57 - Data'!L69,'Site 57 - Data'!BP69,'Site 57 - Data'!DT69)</f>
        <v>5</v>
      </c>
      <c r="CS69" s="41">
        <f>SUM(CH69:CR69)</f>
        <v>54</v>
      </c>
      <c r="CT69" s="41">
        <f>SUM(CH69,CI69,2.3*CJ69,2.3*CK69,2.3*CL69,2.3*CM69,2*CN69,2*CO69,CP69,0.4*CQ69,0.2*CR69)</f>
        <v>51.3</v>
      </c>
      <c r="CU69" s="27">
        <f>'Site 57 - Data'!$A69</f>
        <v>0.7708333333333327</v>
      </c>
      <c r="CV69" s="85">
        <f>SUM('Site 57 - Data'!DX69,'Site 57 - Data'!EL69,'Site 57 - Data'!EZ69)</f>
        <v>0</v>
      </c>
      <c r="CW69" s="86">
        <f>SUM('Site 57 - Data'!DY69,'Site 57 - Data'!EM69,'Site 57 - Data'!FA69)</f>
        <v>0</v>
      </c>
      <c r="CX69" s="86">
        <f>SUM('Site 57 - Data'!DZ69,'Site 57 - Data'!EN69,'Site 57 - Data'!FB69)</f>
        <v>0</v>
      </c>
      <c r="CY69" s="86">
        <f>SUM('Site 57 - Data'!EA69,'Site 57 - Data'!EO69,'Site 57 - Data'!FC69)</f>
        <v>0</v>
      </c>
      <c r="CZ69" s="86">
        <f>SUM('Site 57 - Data'!EB69,'Site 57 - Data'!EP69,'Site 57 - Data'!FD69)</f>
        <v>0</v>
      </c>
      <c r="DA69" s="86">
        <f>SUM('Site 57 - Data'!EC69,'Site 57 - Data'!EQ69,'Site 57 - Data'!FE69)</f>
        <v>0</v>
      </c>
      <c r="DB69" s="86">
        <f>SUM('Site 57 - Data'!ED69,'Site 57 - Data'!ER69,'Site 57 - Data'!FF69)</f>
        <v>0</v>
      </c>
      <c r="DC69" s="86">
        <f>SUM('Site 57 - Data'!EE69,'Site 57 - Data'!ES69,'Site 57 - Data'!FG69)</f>
        <v>0</v>
      </c>
      <c r="DD69" s="86">
        <f>SUM('Site 57 - Data'!EF69,'Site 57 - Data'!ET69,'Site 57 - Data'!FH69)</f>
        <v>0</v>
      </c>
      <c r="DE69" s="86">
        <f>SUM('Site 57 - Data'!EG69,'Site 57 - Data'!EU69,'Site 57 - Data'!FI69)</f>
        <v>0</v>
      </c>
      <c r="DF69" s="87">
        <f>SUM('Site 57 - Data'!EH69,'Site 57 - Data'!EV69,'Site 57 - Data'!FJ69)</f>
        <v>0</v>
      </c>
      <c r="DG69" s="41">
        <f>SUM(CV69:DF69)</f>
        <v>0</v>
      </c>
      <c r="DH69" s="41">
        <f>SUM(CV69,CW69,2.3*CX69,2.3*CY69,2.3*CZ69,2.3*DA69,2*DB69,2*DC69,DD69,0.4*DE69,0.2*DF69)</f>
        <v>0</v>
      </c>
      <c r="DI69" s="83">
        <f>SUM(M69,AO69,BQ69,CS69)</f>
        <v>137</v>
      </c>
      <c r="DJ69" s="83">
        <f>SUM(DI69:DI70)</f>
        <v>291</v>
      </c>
      <c r="DK69" s="27">
        <f>'Site 57 - Data'!$A69</f>
        <v>0.7708333333333327</v>
      </c>
    </row>
    <row r="70" spans="1:115" ht="13.5" customHeight="1">
      <c r="A70" s="47">
        <f>'Site 57 - Data'!$A70</f>
        <v>0.78124999999999933</v>
      </c>
      <c r="B70" s="88">
        <f>SUM('Site 57 - Data'!AR70,'Site 57 - Data'!CV70,'Site 57 - Data'!EZ70)</f>
        <v>88</v>
      </c>
      <c r="C70" s="89">
        <f>SUM('Site 57 - Data'!AS70,'Site 57 - Data'!CW70,'Site 57 - Data'!FA70)</f>
        <v>1</v>
      </c>
      <c r="D70" s="89">
        <f>SUM('Site 57 - Data'!AT70,'Site 57 - Data'!CX70,'Site 57 - Data'!FB70)</f>
        <v>1</v>
      </c>
      <c r="E70" s="89">
        <f>SUM('Site 57 - Data'!AU70,'Site 57 - Data'!CY70,'Site 57 - Data'!FC70)</f>
        <v>0</v>
      </c>
      <c r="F70" s="89">
        <f>SUM('Site 57 - Data'!AV70,'Site 57 - Data'!CZ70,'Site 57 - Data'!FD70)</f>
        <v>0</v>
      </c>
      <c r="G70" s="89">
        <f>SUM('Site 57 - Data'!AW70,'Site 57 - Data'!DA70,'Site 57 - Data'!FE70)</f>
        <v>0</v>
      </c>
      <c r="H70" s="89">
        <f>SUM('Site 57 - Data'!AX70,'Site 57 - Data'!DB70,'Site 57 - Data'!FF70)</f>
        <v>0</v>
      </c>
      <c r="I70" s="89">
        <f>SUM('Site 57 - Data'!AY70,'Site 57 - Data'!DC70,'Site 57 - Data'!FG70)</f>
        <v>0</v>
      </c>
      <c r="J70" s="89">
        <f>SUM('Site 57 - Data'!AZ70,'Site 57 - Data'!DD70,'Site 57 - Data'!FH70)</f>
        <v>1</v>
      </c>
      <c r="K70" s="89">
        <f>SUM('Site 57 - Data'!BA70,'Site 57 - Data'!DE70,'Site 57 - Data'!FI70)</f>
        <v>0</v>
      </c>
      <c r="L70" s="90">
        <f>SUM('Site 57 - Data'!BB70,'Site 57 - Data'!DF70,'Site 57 - Data'!FJ70)</f>
        <v>3</v>
      </c>
      <c r="M70" s="51">
        <f>SUM(B70:L70)</f>
        <v>94</v>
      </c>
      <c r="N70" s="51">
        <f>SUM(B70,C70,2.3*D70,2.3*E70,2.3*F70,2.3*G70,2*H70,2*I70,J70,0.4*K70,0.2*L70)</f>
        <v>92.899999999999991</v>
      </c>
      <c r="O70" s="47">
        <f>'Site 57 - Data'!$A70</f>
        <v>0.78124999999999933</v>
      </c>
      <c r="P70" s="88">
        <f>SUM('Site 57 - Data'!B70,'Site 57 - Data'!P70,'Site 57 - Data'!AD70)</f>
        <v>0</v>
      </c>
      <c r="Q70" s="89">
        <f>SUM('Site 57 - Data'!C70,'Site 57 - Data'!Q70,'Site 57 - Data'!AE70)</f>
        <v>0</v>
      </c>
      <c r="R70" s="89">
        <f>SUM('Site 57 - Data'!D70,'Site 57 - Data'!R70,'Site 57 - Data'!AF70)</f>
        <v>0</v>
      </c>
      <c r="S70" s="89">
        <f>SUM('Site 57 - Data'!E70,'Site 57 - Data'!S70,'Site 57 - Data'!AG70)</f>
        <v>0</v>
      </c>
      <c r="T70" s="89">
        <f>SUM('Site 57 - Data'!F70,'Site 57 - Data'!T70,'Site 57 - Data'!AH70)</f>
        <v>0</v>
      </c>
      <c r="U70" s="89">
        <f>SUM('Site 57 - Data'!G70,'Site 57 - Data'!U70,'Site 57 - Data'!AI70)</f>
        <v>0</v>
      </c>
      <c r="V70" s="89">
        <f>SUM('Site 57 - Data'!H70,'Site 57 - Data'!V70,'Site 57 - Data'!AJ70)</f>
        <v>0</v>
      </c>
      <c r="W70" s="89">
        <f>SUM('Site 57 - Data'!I70,'Site 57 - Data'!W70,'Site 57 - Data'!AK70)</f>
        <v>0</v>
      </c>
      <c r="X70" s="89">
        <f>SUM('Site 57 - Data'!J70,'Site 57 - Data'!X70,'Site 57 - Data'!AL70)</f>
        <v>0</v>
      </c>
      <c r="Y70" s="89">
        <f>SUM('Site 57 - Data'!K70,'Site 57 - Data'!Y70,'Site 57 - Data'!AM70)</f>
        <v>0</v>
      </c>
      <c r="Z70" s="90">
        <f>SUM('Site 57 - Data'!L70,'Site 57 - Data'!Z70,'Site 57 - Data'!AN70)</f>
        <v>0</v>
      </c>
      <c r="AA70" s="51">
        <f>SUM(P70:Z70)</f>
        <v>0</v>
      </c>
      <c r="AB70" s="51">
        <f>SUM(P70,Q70,2.3*R70,2.3*S70,2.3*T70,2.3*U70,2*V70,2*W70,X70,0.4*Y70,0.2*Z70)</f>
        <v>0</v>
      </c>
      <c r="AC70" s="47">
        <f>'Site 57 - Data'!$A70</f>
        <v>0.78124999999999933</v>
      </c>
      <c r="AD70" s="88">
        <f>SUM('Site 57 - Data'!AD70,'Site 57 - Data'!CH70,'Site 57 - Data'!EL70)</f>
        <v>6</v>
      </c>
      <c r="AE70" s="89">
        <f>SUM('Site 57 - Data'!AE70,'Site 57 - Data'!CI70,'Site 57 - Data'!EM70)</f>
        <v>1</v>
      </c>
      <c r="AF70" s="89">
        <f>SUM('Site 57 - Data'!AF70,'Site 57 - Data'!CJ70,'Site 57 - Data'!EN70)</f>
        <v>0</v>
      </c>
      <c r="AG70" s="89">
        <f>SUM('Site 57 - Data'!AG70,'Site 57 - Data'!CK70,'Site 57 - Data'!EO70)</f>
        <v>0</v>
      </c>
      <c r="AH70" s="89">
        <f>SUM('Site 57 - Data'!AH70,'Site 57 - Data'!CL70,'Site 57 - Data'!EP70)</f>
        <v>1</v>
      </c>
      <c r="AI70" s="89">
        <f>SUM('Site 57 - Data'!AI70,'Site 57 - Data'!CM70,'Site 57 - Data'!EQ70)</f>
        <v>0</v>
      </c>
      <c r="AJ70" s="89">
        <f>SUM('Site 57 - Data'!AJ70,'Site 57 - Data'!CN70,'Site 57 - Data'!ER70)</f>
        <v>1</v>
      </c>
      <c r="AK70" s="89">
        <f>SUM('Site 57 - Data'!AK70,'Site 57 - Data'!CO70,'Site 57 - Data'!ES70)</f>
        <v>0</v>
      </c>
      <c r="AL70" s="89">
        <f>SUM('Site 57 - Data'!AL70,'Site 57 - Data'!CP70,'Site 57 - Data'!ET70)</f>
        <v>0</v>
      </c>
      <c r="AM70" s="89">
        <f>SUM('Site 57 - Data'!AM70,'Site 57 - Data'!CQ70,'Site 57 - Data'!EU70)</f>
        <v>0</v>
      </c>
      <c r="AN70" s="90">
        <f>SUM('Site 57 - Data'!AN70,'Site 57 - Data'!CR70,'Site 57 - Data'!EV70)</f>
        <v>0</v>
      </c>
      <c r="AO70" s="51">
        <f>SUM(AD70:AN70)</f>
        <v>9</v>
      </c>
      <c r="AP70" s="51">
        <f>SUM(AD70,AE70,2.3*AF70,2.3*AG70,2.3*AH70,2.3*AI70,2*AJ70,2*AK70,AL70,0.4*AM70,0.2*AN70)</f>
        <v>11.3</v>
      </c>
      <c r="AQ70" s="47">
        <f>'Site 57 - Data'!$A70</f>
        <v>0.78124999999999933</v>
      </c>
      <c r="AR70" s="88">
        <f>SUM('Site 57 - Data'!AR70,'Site 57 - Data'!BF70,'Site 57 - Data'!BT70)</f>
        <v>42</v>
      </c>
      <c r="AS70" s="89">
        <f>SUM('Site 57 - Data'!AS70,'Site 57 - Data'!BG70,'Site 57 - Data'!BU70)</f>
        <v>3</v>
      </c>
      <c r="AT70" s="89">
        <f>SUM('Site 57 - Data'!AT70,'Site 57 - Data'!BH70,'Site 57 - Data'!BV70)</f>
        <v>0</v>
      </c>
      <c r="AU70" s="89">
        <f>SUM('Site 57 - Data'!AU70,'Site 57 - Data'!BI70,'Site 57 - Data'!BW70)</f>
        <v>0</v>
      </c>
      <c r="AV70" s="89">
        <f>SUM('Site 57 - Data'!AV70,'Site 57 - Data'!BJ70,'Site 57 - Data'!BX70)</f>
        <v>0</v>
      </c>
      <c r="AW70" s="89">
        <f>SUM('Site 57 - Data'!AW70,'Site 57 - Data'!BK70,'Site 57 - Data'!BY70)</f>
        <v>0</v>
      </c>
      <c r="AX70" s="89">
        <f>SUM('Site 57 - Data'!AX70,'Site 57 - Data'!BL70,'Site 57 - Data'!BZ70)</f>
        <v>0</v>
      </c>
      <c r="AY70" s="89">
        <f>SUM('Site 57 - Data'!AY70,'Site 57 - Data'!BM70,'Site 57 - Data'!CA70)</f>
        <v>0</v>
      </c>
      <c r="AZ70" s="89">
        <f>SUM('Site 57 - Data'!AZ70,'Site 57 - Data'!BN70,'Site 57 - Data'!CB70)</f>
        <v>0</v>
      </c>
      <c r="BA70" s="89">
        <f>SUM('Site 57 - Data'!BA70,'Site 57 - Data'!BO70,'Site 57 - Data'!CC70)</f>
        <v>0</v>
      </c>
      <c r="BB70" s="90">
        <f>SUM('Site 57 - Data'!BB70,'Site 57 - Data'!BP70,'Site 57 - Data'!CD70)</f>
        <v>6</v>
      </c>
      <c r="BC70" s="51">
        <f>SUM(AR70:BB70)</f>
        <v>51</v>
      </c>
      <c r="BD70" s="51">
        <f>SUM(AR70,AS70,2.3*AT70,2.3*AU70,2.3*AV70,2.3*AW70,2*AX70,2*AY70,AZ70,0.4*BA70,0.2*BB70)</f>
        <v>46.2</v>
      </c>
      <c r="BE70" s="47">
        <f>'Site 57 - Data'!$A70</f>
        <v>0.78124999999999933</v>
      </c>
      <c r="BF70" s="88">
        <f>SUM('Site 57 - Data'!P70,'Site 57 - Data'!BT70,'Site 57 - Data'!DX70)</f>
        <v>0</v>
      </c>
      <c r="BG70" s="89">
        <f>SUM('Site 57 - Data'!Q70,'Site 57 - Data'!BU70,'Site 57 - Data'!DY70)</f>
        <v>0</v>
      </c>
      <c r="BH70" s="89">
        <f>SUM('Site 57 - Data'!R70,'Site 57 - Data'!BV70,'Site 57 - Data'!DZ70)</f>
        <v>0</v>
      </c>
      <c r="BI70" s="89">
        <f>SUM('Site 57 - Data'!S70,'Site 57 - Data'!BW70,'Site 57 - Data'!EA70)</f>
        <v>0</v>
      </c>
      <c r="BJ70" s="89">
        <f>SUM('Site 57 - Data'!T70,'Site 57 - Data'!BX70,'Site 57 - Data'!EB70)</f>
        <v>0</v>
      </c>
      <c r="BK70" s="89">
        <f>SUM('Site 57 - Data'!U70,'Site 57 - Data'!BY70,'Site 57 - Data'!EC70)</f>
        <v>0</v>
      </c>
      <c r="BL70" s="89">
        <f>SUM('Site 57 - Data'!V70,'Site 57 - Data'!BZ70,'Site 57 - Data'!ED70)</f>
        <v>0</v>
      </c>
      <c r="BM70" s="89">
        <f>SUM('Site 57 - Data'!W70,'Site 57 - Data'!CA70,'Site 57 - Data'!EE70)</f>
        <v>0</v>
      </c>
      <c r="BN70" s="89">
        <f>SUM('Site 57 - Data'!X70,'Site 57 - Data'!CB70,'Site 57 - Data'!EF70)</f>
        <v>0</v>
      </c>
      <c r="BO70" s="89">
        <f>SUM('Site 57 - Data'!Y70,'Site 57 - Data'!CC70,'Site 57 - Data'!EG70)</f>
        <v>0</v>
      </c>
      <c r="BP70" s="90">
        <f>SUM('Site 57 - Data'!Z70,'Site 57 - Data'!CD70,'Site 57 - Data'!EH70)</f>
        <v>0</v>
      </c>
      <c r="BQ70" s="51">
        <f>SUM(BF70:BP70)</f>
        <v>0</v>
      </c>
      <c r="BR70" s="51">
        <f>SUM(BF70,BG70,2.3*BH70,2.3*BI70,2.3*BJ70,2.3*BK70,2*BL70,2*BM70,BN70,0.4*BO70,0.2*BP70)</f>
        <v>0</v>
      </c>
      <c r="BS70" s="47">
        <f>'Site 57 - Data'!$A70</f>
        <v>0.78124999999999933</v>
      </c>
      <c r="BT70" s="88">
        <f>SUM('Site 57 - Data'!CH70,'Site 57 - Data'!CV70,'Site 57 - Data'!DJ70)</f>
        <v>94</v>
      </c>
      <c r="BU70" s="89">
        <f>SUM('Site 57 - Data'!CI70,'Site 57 - Data'!CW70,'Site 57 - Data'!DK70)</f>
        <v>2</v>
      </c>
      <c r="BV70" s="89">
        <f>SUM('Site 57 - Data'!CJ70,'Site 57 - Data'!CX70,'Site 57 - Data'!DL70)</f>
        <v>1</v>
      </c>
      <c r="BW70" s="89">
        <f>SUM('Site 57 - Data'!CK70,'Site 57 - Data'!CY70,'Site 57 - Data'!DM70)</f>
        <v>0</v>
      </c>
      <c r="BX70" s="89">
        <f>SUM('Site 57 - Data'!CL70,'Site 57 - Data'!CZ70,'Site 57 - Data'!DN70)</f>
        <v>1</v>
      </c>
      <c r="BY70" s="89">
        <f>SUM('Site 57 - Data'!CM70,'Site 57 - Data'!DA70,'Site 57 - Data'!DO70)</f>
        <v>0</v>
      </c>
      <c r="BZ70" s="89">
        <f>SUM('Site 57 - Data'!CN70,'Site 57 - Data'!DB70,'Site 57 - Data'!DP70)</f>
        <v>1</v>
      </c>
      <c r="CA70" s="89">
        <f>SUM('Site 57 - Data'!CO70,'Site 57 - Data'!DC70,'Site 57 - Data'!DQ70)</f>
        <v>0</v>
      </c>
      <c r="CB70" s="89">
        <f>SUM('Site 57 - Data'!CP70,'Site 57 - Data'!DD70,'Site 57 - Data'!DR70)</f>
        <v>1</v>
      </c>
      <c r="CC70" s="89">
        <f>SUM('Site 57 - Data'!CQ70,'Site 57 - Data'!DE70,'Site 57 - Data'!DS70)</f>
        <v>0</v>
      </c>
      <c r="CD70" s="90">
        <f>SUM('Site 57 - Data'!CR70,'Site 57 - Data'!DF70,'Site 57 - Data'!DT70)</f>
        <v>3</v>
      </c>
      <c r="CE70" s="51">
        <f>SUM(BT70:CD70)</f>
        <v>103</v>
      </c>
      <c r="CF70" s="51">
        <f>SUM(BT70,BU70,2.3*BV70,2.3*BW70,2.3*BX70,2.3*BY70,2*BZ70,2*CA70,CB70,0.4*CC70,0.2*CD70)</f>
        <v>104.19999999999999</v>
      </c>
      <c r="CG70" s="47">
        <f>'Site 57 - Data'!$A70</f>
        <v>0.78124999999999933</v>
      </c>
      <c r="CH70" s="88">
        <f>SUM('Site 57 - Data'!B70,'Site 57 - Data'!BF70,'Site 57 - Data'!DJ70)</f>
        <v>42</v>
      </c>
      <c r="CI70" s="89">
        <f>SUM('Site 57 - Data'!C70,'Site 57 - Data'!BG70,'Site 57 - Data'!DK70)</f>
        <v>3</v>
      </c>
      <c r="CJ70" s="89">
        <f>SUM('Site 57 - Data'!D70,'Site 57 - Data'!BH70,'Site 57 - Data'!DL70)</f>
        <v>0</v>
      </c>
      <c r="CK70" s="89">
        <f>SUM('Site 57 - Data'!E70,'Site 57 - Data'!BI70,'Site 57 - Data'!DM70)</f>
        <v>0</v>
      </c>
      <c r="CL70" s="89">
        <f>SUM('Site 57 - Data'!F70,'Site 57 - Data'!BJ70,'Site 57 - Data'!DN70)</f>
        <v>0</v>
      </c>
      <c r="CM70" s="89">
        <f>SUM('Site 57 - Data'!G70,'Site 57 - Data'!BK70,'Site 57 - Data'!DO70)</f>
        <v>0</v>
      </c>
      <c r="CN70" s="89">
        <f>SUM('Site 57 - Data'!H70,'Site 57 - Data'!BL70,'Site 57 - Data'!DP70)</f>
        <v>0</v>
      </c>
      <c r="CO70" s="89">
        <f>SUM('Site 57 - Data'!I70,'Site 57 - Data'!BM70,'Site 57 - Data'!DQ70)</f>
        <v>0</v>
      </c>
      <c r="CP70" s="89">
        <f>SUM('Site 57 - Data'!J70,'Site 57 - Data'!BN70,'Site 57 - Data'!DR70)</f>
        <v>0</v>
      </c>
      <c r="CQ70" s="89">
        <f>SUM('Site 57 - Data'!K70,'Site 57 - Data'!BO70,'Site 57 - Data'!DS70)</f>
        <v>0</v>
      </c>
      <c r="CR70" s="90">
        <f>SUM('Site 57 - Data'!L70,'Site 57 - Data'!BP70,'Site 57 - Data'!DT70)</f>
        <v>6</v>
      </c>
      <c r="CS70" s="51">
        <f>SUM(CH70:CR70)</f>
        <v>51</v>
      </c>
      <c r="CT70" s="51">
        <f>SUM(CH70,CI70,2.3*CJ70,2.3*CK70,2.3*CL70,2.3*CM70,2*CN70,2*CO70,CP70,0.4*CQ70,0.2*CR70)</f>
        <v>46.2</v>
      </c>
      <c r="CU70" s="47">
        <f>'Site 57 - Data'!$A70</f>
        <v>0.78124999999999933</v>
      </c>
      <c r="CV70" s="88">
        <f>SUM('Site 57 - Data'!DX70,'Site 57 - Data'!EL70,'Site 57 - Data'!EZ70)</f>
        <v>0</v>
      </c>
      <c r="CW70" s="89">
        <f>SUM('Site 57 - Data'!DY70,'Site 57 - Data'!EM70,'Site 57 - Data'!FA70)</f>
        <v>0</v>
      </c>
      <c r="CX70" s="89">
        <f>SUM('Site 57 - Data'!DZ70,'Site 57 - Data'!EN70,'Site 57 - Data'!FB70)</f>
        <v>0</v>
      </c>
      <c r="CY70" s="89">
        <f>SUM('Site 57 - Data'!EA70,'Site 57 - Data'!EO70,'Site 57 - Data'!FC70)</f>
        <v>0</v>
      </c>
      <c r="CZ70" s="89">
        <f>SUM('Site 57 - Data'!EB70,'Site 57 - Data'!EP70,'Site 57 - Data'!FD70)</f>
        <v>0</v>
      </c>
      <c r="DA70" s="89">
        <f>SUM('Site 57 - Data'!EC70,'Site 57 - Data'!EQ70,'Site 57 - Data'!FE70)</f>
        <v>0</v>
      </c>
      <c r="DB70" s="89">
        <f>SUM('Site 57 - Data'!ED70,'Site 57 - Data'!ER70,'Site 57 - Data'!FF70)</f>
        <v>0</v>
      </c>
      <c r="DC70" s="89">
        <f>SUM('Site 57 - Data'!EE70,'Site 57 - Data'!ES70,'Site 57 - Data'!FG70)</f>
        <v>0</v>
      </c>
      <c r="DD70" s="89">
        <f>SUM('Site 57 - Data'!EF70,'Site 57 - Data'!ET70,'Site 57 - Data'!FH70)</f>
        <v>0</v>
      </c>
      <c r="DE70" s="89">
        <f>SUM('Site 57 - Data'!EG70,'Site 57 - Data'!EU70,'Site 57 - Data'!FI70)</f>
        <v>0</v>
      </c>
      <c r="DF70" s="90">
        <f>SUM('Site 57 - Data'!EH70,'Site 57 - Data'!EV70,'Site 57 - Data'!FJ70)</f>
        <v>0</v>
      </c>
      <c r="DG70" s="51">
        <f>SUM(CV70:DF70)</f>
        <v>0</v>
      </c>
      <c r="DH70" s="51">
        <f>SUM(CV70,CW70,2.3*CX70,2.3*CY70,2.3*CZ70,2.3*DA70,2*DB70,2*DC70,DD70,0.4*DE70,0.2*DF70)</f>
        <v>0</v>
      </c>
      <c r="DI70" s="91">
        <f>SUM(M70,AO70,BQ70,CS70)</f>
        <v>154</v>
      </c>
      <c r="DJ70" s="91">
        <f>SUM(DI70:DI70)</f>
        <v>154</v>
      </c>
      <c r="DK70" s="47">
        <f>'Site 57 - Data'!$A70</f>
        <v>0.78124999999999933</v>
      </c>
    </row>
    <row r="71" spans="1:115" s="61" customFormat="1" ht="12" customHeight="1">
      <c r="A71" s="52" t="s">
        <v>20</v>
      </c>
      <c r="B71" s="57">
        <f t="shared" ref="B71:N71" si="112">SUM(B67:B70)</f>
        <v>265</v>
      </c>
      <c r="C71" s="58">
        <f t="shared" si="112"/>
        <v>14</v>
      </c>
      <c r="D71" s="58">
        <f t="shared" si="112"/>
        <v>1</v>
      </c>
      <c r="E71" s="58">
        <f t="shared" si="112"/>
        <v>0</v>
      </c>
      <c r="F71" s="58">
        <f t="shared" si="112"/>
        <v>0</v>
      </c>
      <c r="G71" s="58">
        <f t="shared" si="112"/>
        <v>0</v>
      </c>
      <c r="H71" s="58">
        <f t="shared" si="112"/>
        <v>0</v>
      </c>
      <c r="I71" s="58">
        <f t="shared" si="112"/>
        <v>0</v>
      </c>
      <c r="J71" s="58">
        <f t="shared" si="112"/>
        <v>7</v>
      </c>
      <c r="K71" s="58">
        <f t="shared" si="112"/>
        <v>2</v>
      </c>
      <c r="L71" s="59">
        <f t="shared" si="112"/>
        <v>23</v>
      </c>
      <c r="M71" s="60">
        <f t="shared" si="112"/>
        <v>312</v>
      </c>
      <c r="N71" s="60">
        <f t="shared" si="112"/>
        <v>293.7</v>
      </c>
      <c r="O71" s="52" t="s">
        <v>20</v>
      </c>
      <c r="P71" s="57">
        <f t="shared" ref="P71:AB71" si="113">SUM(P67:P70)</f>
        <v>0</v>
      </c>
      <c r="Q71" s="58">
        <f t="shared" si="113"/>
        <v>0</v>
      </c>
      <c r="R71" s="58">
        <f t="shared" si="113"/>
        <v>0</v>
      </c>
      <c r="S71" s="58">
        <f t="shared" si="113"/>
        <v>0</v>
      </c>
      <c r="T71" s="58">
        <f t="shared" si="113"/>
        <v>0</v>
      </c>
      <c r="U71" s="58">
        <f t="shared" si="113"/>
        <v>0</v>
      </c>
      <c r="V71" s="58">
        <f t="shared" si="113"/>
        <v>0</v>
      </c>
      <c r="W71" s="58">
        <f t="shared" si="113"/>
        <v>0</v>
      </c>
      <c r="X71" s="58">
        <f t="shared" si="113"/>
        <v>0</v>
      </c>
      <c r="Y71" s="58">
        <f t="shared" si="113"/>
        <v>0</v>
      </c>
      <c r="Z71" s="59">
        <f t="shared" si="113"/>
        <v>0</v>
      </c>
      <c r="AA71" s="60">
        <f t="shared" si="113"/>
        <v>0</v>
      </c>
      <c r="AB71" s="60">
        <f t="shared" si="113"/>
        <v>0</v>
      </c>
      <c r="AC71" s="52" t="s">
        <v>20</v>
      </c>
      <c r="AD71" s="57">
        <f t="shared" ref="AD71:AP71" si="114">SUM(AD67:AD70)</f>
        <v>44</v>
      </c>
      <c r="AE71" s="58">
        <f t="shared" si="114"/>
        <v>4</v>
      </c>
      <c r="AF71" s="58">
        <f t="shared" si="114"/>
        <v>0</v>
      </c>
      <c r="AG71" s="58">
        <f t="shared" si="114"/>
        <v>0</v>
      </c>
      <c r="AH71" s="58">
        <f t="shared" si="114"/>
        <v>1</v>
      </c>
      <c r="AI71" s="58">
        <f t="shared" si="114"/>
        <v>0</v>
      </c>
      <c r="AJ71" s="58">
        <f t="shared" si="114"/>
        <v>1</v>
      </c>
      <c r="AK71" s="58">
        <f t="shared" si="114"/>
        <v>1</v>
      </c>
      <c r="AL71" s="58">
        <f t="shared" si="114"/>
        <v>1</v>
      </c>
      <c r="AM71" s="58">
        <f t="shared" si="114"/>
        <v>0</v>
      </c>
      <c r="AN71" s="59">
        <f t="shared" si="114"/>
        <v>4</v>
      </c>
      <c r="AO71" s="60">
        <f t="shared" si="114"/>
        <v>56</v>
      </c>
      <c r="AP71" s="60">
        <f t="shared" si="114"/>
        <v>56.099999999999994</v>
      </c>
      <c r="AQ71" s="52" t="s">
        <v>20</v>
      </c>
      <c r="AR71" s="57">
        <f t="shared" ref="AR71:BD71" si="115">SUM(AR67:AR70)</f>
        <v>181</v>
      </c>
      <c r="AS71" s="58">
        <f t="shared" si="115"/>
        <v>6</v>
      </c>
      <c r="AT71" s="58">
        <f t="shared" si="115"/>
        <v>1</v>
      </c>
      <c r="AU71" s="58">
        <f t="shared" si="115"/>
        <v>0</v>
      </c>
      <c r="AV71" s="58">
        <f t="shared" si="115"/>
        <v>2</v>
      </c>
      <c r="AW71" s="58">
        <f t="shared" si="115"/>
        <v>0</v>
      </c>
      <c r="AX71" s="58">
        <f t="shared" si="115"/>
        <v>0</v>
      </c>
      <c r="AY71" s="58">
        <f t="shared" si="115"/>
        <v>0</v>
      </c>
      <c r="AZ71" s="58">
        <f t="shared" si="115"/>
        <v>1</v>
      </c>
      <c r="BA71" s="58">
        <f t="shared" si="115"/>
        <v>1</v>
      </c>
      <c r="BB71" s="59">
        <f t="shared" si="115"/>
        <v>19</v>
      </c>
      <c r="BC71" s="60">
        <f t="shared" si="115"/>
        <v>211</v>
      </c>
      <c r="BD71" s="60">
        <f t="shared" si="115"/>
        <v>199.09999999999997</v>
      </c>
      <c r="BE71" s="52" t="s">
        <v>20</v>
      </c>
      <c r="BF71" s="57">
        <f t="shared" ref="BF71:BR71" si="116">SUM(BF67:BF70)</f>
        <v>0</v>
      </c>
      <c r="BG71" s="58">
        <f t="shared" si="116"/>
        <v>0</v>
      </c>
      <c r="BH71" s="58">
        <f t="shared" si="116"/>
        <v>0</v>
      </c>
      <c r="BI71" s="58">
        <f t="shared" si="116"/>
        <v>0</v>
      </c>
      <c r="BJ71" s="58">
        <f t="shared" si="116"/>
        <v>0</v>
      </c>
      <c r="BK71" s="58">
        <f t="shared" si="116"/>
        <v>0</v>
      </c>
      <c r="BL71" s="58">
        <f t="shared" si="116"/>
        <v>0</v>
      </c>
      <c r="BM71" s="58">
        <f t="shared" si="116"/>
        <v>0</v>
      </c>
      <c r="BN71" s="58">
        <f t="shared" si="116"/>
        <v>0</v>
      </c>
      <c r="BO71" s="58">
        <f t="shared" si="116"/>
        <v>0</v>
      </c>
      <c r="BP71" s="59">
        <f t="shared" si="116"/>
        <v>0</v>
      </c>
      <c r="BQ71" s="60">
        <f t="shared" si="116"/>
        <v>0</v>
      </c>
      <c r="BR71" s="60">
        <f t="shared" si="116"/>
        <v>0</v>
      </c>
      <c r="BS71" s="52" t="s">
        <v>20</v>
      </c>
      <c r="BT71" s="57">
        <f t="shared" ref="BT71:CF71" si="117">SUM(BT67:BT70)</f>
        <v>304</v>
      </c>
      <c r="BU71" s="58">
        <f t="shared" si="117"/>
        <v>19</v>
      </c>
      <c r="BV71" s="58">
        <f t="shared" si="117"/>
        <v>1</v>
      </c>
      <c r="BW71" s="58">
        <f t="shared" si="117"/>
        <v>0</v>
      </c>
      <c r="BX71" s="58">
        <f t="shared" si="117"/>
        <v>1</v>
      </c>
      <c r="BY71" s="58">
        <f t="shared" si="117"/>
        <v>0</v>
      </c>
      <c r="BZ71" s="58">
        <f t="shared" si="117"/>
        <v>1</v>
      </c>
      <c r="CA71" s="58">
        <f t="shared" si="117"/>
        <v>1</v>
      </c>
      <c r="CB71" s="58">
        <f t="shared" si="117"/>
        <v>8</v>
      </c>
      <c r="CC71" s="58">
        <f t="shared" si="117"/>
        <v>3</v>
      </c>
      <c r="CD71" s="59">
        <f t="shared" si="117"/>
        <v>26</v>
      </c>
      <c r="CE71" s="60">
        <f t="shared" si="117"/>
        <v>364</v>
      </c>
      <c r="CF71" s="60">
        <f t="shared" si="117"/>
        <v>346</v>
      </c>
      <c r="CG71" s="52" t="s">
        <v>20</v>
      </c>
      <c r="CH71" s="57">
        <f t="shared" ref="CH71:CT71" si="118">SUM(CH67:CH70)</f>
        <v>176</v>
      </c>
      <c r="CI71" s="58">
        <f t="shared" si="118"/>
        <v>7</v>
      </c>
      <c r="CJ71" s="58">
        <f t="shared" si="118"/>
        <v>1</v>
      </c>
      <c r="CK71" s="58">
        <f t="shared" si="118"/>
        <v>0</v>
      </c>
      <c r="CL71" s="58">
        <f t="shared" si="118"/>
        <v>2</v>
      </c>
      <c r="CM71" s="58">
        <f t="shared" si="118"/>
        <v>0</v>
      </c>
      <c r="CN71" s="58">
        <f t="shared" si="118"/>
        <v>0</v>
      </c>
      <c r="CO71" s="58">
        <f t="shared" si="118"/>
        <v>0</v>
      </c>
      <c r="CP71" s="58">
        <f t="shared" si="118"/>
        <v>1</v>
      </c>
      <c r="CQ71" s="58">
        <f t="shared" si="118"/>
        <v>2</v>
      </c>
      <c r="CR71" s="59">
        <f t="shared" si="118"/>
        <v>18</v>
      </c>
      <c r="CS71" s="60">
        <f t="shared" si="118"/>
        <v>207</v>
      </c>
      <c r="CT71" s="60">
        <f t="shared" si="118"/>
        <v>195.29999999999995</v>
      </c>
      <c r="CU71" s="52" t="s">
        <v>20</v>
      </c>
      <c r="CV71" s="57">
        <f t="shared" ref="CV71:DH71" si="119">SUM(CV67:CV70)</f>
        <v>0</v>
      </c>
      <c r="CW71" s="58">
        <f t="shared" si="119"/>
        <v>0</v>
      </c>
      <c r="CX71" s="58">
        <f t="shared" si="119"/>
        <v>0</v>
      </c>
      <c r="CY71" s="58">
        <f t="shared" si="119"/>
        <v>0</v>
      </c>
      <c r="CZ71" s="58">
        <f t="shared" si="119"/>
        <v>0</v>
      </c>
      <c r="DA71" s="58">
        <f t="shared" si="119"/>
        <v>0</v>
      </c>
      <c r="DB71" s="58">
        <f t="shared" si="119"/>
        <v>0</v>
      </c>
      <c r="DC71" s="58">
        <f t="shared" si="119"/>
        <v>0</v>
      </c>
      <c r="DD71" s="58">
        <f t="shared" si="119"/>
        <v>0</v>
      </c>
      <c r="DE71" s="58">
        <f t="shared" si="119"/>
        <v>0</v>
      </c>
      <c r="DF71" s="59">
        <f t="shared" si="119"/>
        <v>0</v>
      </c>
      <c r="DG71" s="60">
        <f t="shared" si="119"/>
        <v>0</v>
      </c>
      <c r="DH71" s="60">
        <f t="shared" si="119"/>
        <v>0</v>
      </c>
      <c r="DI71" s="92"/>
      <c r="DJ71" s="92"/>
      <c r="DK71" s="52"/>
    </row>
    <row r="72" spans="1:115" s="61" customFormat="1" ht="12" customHeight="1" thickBot="1">
      <c r="A72" s="52" t="s">
        <v>21</v>
      </c>
      <c r="B72" s="57">
        <f t="shared" ref="B72:N72" si="120">SUM(B61,B66,B71)</f>
        <v>665</v>
      </c>
      <c r="C72" s="58">
        <f t="shared" si="120"/>
        <v>53</v>
      </c>
      <c r="D72" s="58">
        <f t="shared" si="120"/>
        <v>4</v>
      </c>
      <c r="E72" s="58">
        <f t="shared" si="120"/>
        <v>0</v>
      </c>
      <c r="F72" s="58">
        <f t="shared" si="120"/>
        <v>0</v>
      </c>
      <c r="G72" s="58">
        <f t="shared" si="120"/>
        <v>0</v>
      </c>
      <c r="H72" s="58">
        <f t="shared" si="120"/>
        <v>0</v>
      </c>
      <c r="I72" s="58">
        <f t="shared" si="120"/>
        <v>1</v>
      </c>
      <c r="J72" s="58">
        <f t="shared" si="120"/>
        <v>23</v>
      </c>
      <c r="K72" s="58">
        <f t="shared" si="120"/>
        <v>13</v>
      </c>
      <c r="L72" s="59">
        <f t="shared" si="120"/>
        <v>64</v>
      </c>
      <c r="M72" s="60">
        <f t="shared" si="120"/>
        <v>823</v>
      </c>
      <c r="N72" s="60">
        <f t="shared" si="120"/>
        <v>770.2</v>
      </c>
      <c r="O72" s="52" t="s">
        <v>21</v>
      </c>
      <c r="P72" s="57">
        <f t="shared" ref="P72:AB72" si="121">SUM(P61,P66,P71)</f>
        <v>0</v>
      </c>
      <c r="Q72" s="58">
        <f t="shared" si="121"/>
        <v>0</v>
      </c>
      <c r="R72" s="58">
        <f t="shared" si="121"/>
        <v>0</v>
      </c>
      <c r="S72" s="58">
        <f t="shared" si="121"/>
        <v>0</v>
      </c>
      <c r="T72" s="58">
        <f t="shared" si="121"/>
        <v>0</v>
      </c>
      <c r="U72" s="58">
        <f t="shared" si="121"/>
        <v>0</v>
      </c>
      <c r="V72" s="58">
        <f t="shared" si="121"/>
        <v>0</v>
      </c>
      <c r="W72" s="58">
        <f t="shared" si="121"/>
        <v>0</v>
      </c>
      <c r="X72" s="58">
        <f t="shared" si="121"/>
        <v>0</v>
      </c>
      <c r="Y72" s="58">
        <f t="shared" si="121"/>
        <v>0</v>
      </c>
      <c r="Z72" s="59">
        <f t="shared" si="121"/>
        <v>0</v>
      </c>
      <c r="AA72" s="60">
        <f t="shared" si="121"/>
        <v>0</v>
      </c>
      <c r="AB72" s="60">
        <f t="shared" si="121"/>
        <v>0</v>
      </c>
      <c r="AC72" s="52" t="s">
        <v>21</v>
      </c>
      <c r="AD72" s="57">
        <f t="shared" ref="AD72:AP72" si="122">SUM(AD61,AD66,AD71)</f>
        <v>157</v>
      </c>
      <c r="AE72" s="58">
        <f t="shared" si="122"/>
        <v>13</v>
      </c>
      <c r="AF72" s="58">
        <f t="shared" si="122"/>
        <v>2</v>
      </c>
      <c r="AG72" s="58">
        <f t="shared" si="122"/>
        <v>0</v>
      </c>
      <c r="AH72" s="58">
        <f t="shared" si="122"/>
        <v>4</v>
      </c>
      <c r="AI72" s="58">
        <f t="shared" si="122"/>
        <v>0</v>
      </c>
      <c r="AJ72" s="58">
        <f t="shared" si="122"/>
        <v>1</v>
      </c>
      <c r="AK72" s="58">
        <f t="shared" si="122"/>
        <v>2</v>
      </c>
      <c r="AL72" s="58">
        <f t="shared" si="122"/>
        <v>6</v>
      </c>
      <c r="AM72" s="58">
        <f t="shared" si="122"/>
        <v>0</v>
      </c>
      <c r="AN72" s="59">
        <f t="shared" si="122"/>
        <v>14</v>
      </c>
      <c r="AO72" s="60">
        <f t="shared" si="122"/>
        <v>199</v>
      </c>
      <c r="AP72" s="60">
        <f t="shared" si="122"/>
        <v>198.6</v>
      </c>
      <c r="AQ72" s="52" t="s">
        <v>21</v>
      </c>
      <c r="AR72" s="57">
        <f t="shared" ref="AR72:BD72" si="123">SUM(AR61,AR66,AR71)</f>
        <v>631</v>
      </c>
      <c r="AS72" s="58">
        <f t="shared" si="123"/>
        <v>39</v>
      </c>
      <c r="AT72" s="58">
        <f t="shared" si="123"/>
        <v>16</v>
      </c>
      <c r="AU72" s="58">
        <f t="shared" si="123"/>
        <v>1</v>
      </c>
      <c r="AV72" s="58">
        <f t="shared" si="123"/>
        <v>5</v>
      </c>
      <c r="AW72" s="58">
        <f t="shared" si="123"/>
        <v>0</v>
      </c>
      <c r="AX72" s="58">
        <f t="shared" si="123"/>
        <v>0</v>
      </c>
      <c r="AY72" s="58">
        <f t="shared" si="123"/>
        <v>0</v>
      </c>
      <c r="AZ72" s="58">
        <f t="shared" si="123"/>
        <v>11</v>
      </c>
      <c r="BA72" s="58">
        <f t="shared" si="123"/>
        <v>10</v>
      </c>
      <c r="BB72" s="59">
        <f t="shared" si="123"/>
        <v>36</v>
      </c>
      <c r="BC72" s="60">
        <f t="shared" si="123"/>
        <v>749</v>
      </c>
      <c r="BD72" s="60">
        <f t="shared" si="123"/>
        <v>742.8</v>
      </c>
      <c r="BE72" s="52" t="s">
        <v>21</v>
      </c>
      <c r="BF72" s="57">
        <f t="shared" ref="BF72:BR72" si="124">SUM(BF61,BF66,BF71)</f>
        <v>0</v>
      </c>
      <c r="BG72" s="58">
        <f t="shared" si="124"/>
        <v>0</v>
      </c>
      <c r="BH72" s="58">
        <f t="shared" si="124"/>
        <v>0</v>
      </c>
      <c r="BI72" s="58">
        <f t="shared" si="124"/>
        <v>0</v>
      </c>
      <c r="BJ72" s="58">
        <f t="shared" si="124"/>
        <v>0</v>
      </c>
      <c r="BK72" s="58">
        <f t="shared" si="124"/>
        <v>0</v>
      </c>
      <c r="BL72" s="58">
        <f t="shared" si="124"/>
        <v>0</v>
      </c>
      <c r="BM72" s="58">
        <f t="shared" si="124"/>
        <v>0</v>
      </c>
      <c r="BN72" s="58">
        <f t="shared" si="124"/>
        <v>0</v>
      </c>
      <c r="BO72" s="58">
        <f t="shared" si="124"/>
        <v>0</v>
      </c>
      <c r="BP72" s="59">
        <f t="shared" si="124"/>
        <v>0</v>
      </c>
      <c r="BQ72" s="60">
        <f t="shared" si="124"/>
        <v>0</v>
      </c>
      <c r="BR72" s="60">
        <f t="shared" si="124"/>
        <v>0</v>
      </c>
      <c r="BS72" s="52" t="s">
        <v>21</v>
      </c>
      <c r="BT72" s="57">
        <f t="shared" ref="BT72:CF72" si="125">SUM(BT61,BT66,BT71)</f>
        <v>819</v>
      </c>
      <c r="BU72" s="58">
        <f t="shared" si="125"/>
        <v>67</v>
      </c>
      <c r="BV72" s="58">
        <f t="shared" si="125"/>
        <v>6</v>
      </c>
      <c r="BW72" s="58">
        <f t="shared" si="125"/>
        <v>0</v>
      </c>
      <c r="BX72" s="58">
        <f t="shared" si="125"/>
        <v>4</v>
      </c>
      <c r="BY72" s="58">
        <f t="shared" si="125"/>
        <v>0</v>
      </c>
      <c r="BZ72" s="58">
        <f t="shared" si="125"/>
        <v>1</v>
      </c>
      <c r="CA72" s="58">
        <f t="shared" si="125"/>
        <v>3</v>
      </c>
      <c r="CB72" s="58">
        <f t="shared" si="125"/>
        <v>30</v>
      </c>
      <c r="CC72" s="58">
        <f t="shared" si="125"/>
        <v>16</v>
      </c>
      <c r="CD72" s="59">
        <f t="shared" si="125"/>
        <v>78</v>
      </c>
      <c r="CE72" s="60">
        <f t="shared" si="125"/>
        <v>1024</v>
      </c>
      <c r="CF72" s="60">
        <f t="shared" si="125"/>
        <v>969</v>
      </c>
      <c r="CG72" s="52" t="s">
        <v>21</v>
      </c>
      <c r="CH72" s="57">
        <f t="shared" ref="CH72:CT72" si="126">SUM(CH61,CH66,CH71)</f>
        <v>628</v>
      </c>
      <c r="CI72" s="58">
        <f t="shared" si="126"/>
        <v>40</v>
      </c>
      <c r="CJ72" s="58">
        <f t="shared" si="126"/>
        <v>16</v>
      </c>
      <c r="CK72" s="58">
        <f t="shared" si="126"/>
        <v>1</v>
      </c>
      <c r="CL72" s="58">
        <f t="shared" si="126"/>
        <v>5</v>
      </c>
      <c r="CM72" s="58">
        <f t="shared" si="126"/>
        <v>0</v>
      </c>
      <c r="CN72" s="58">
        <f t="shared" si="126"/>
        <v>0</v>
      </c>
      <c r="CO72" s="58">
        <f t="shared" si="126"/>
        <v>0</v>
      </c>
      <c r="CP72" s="58">
        <f t="shared" si="126"/>
        <v>12</v>
      </c>
      <c r="CQ72" s="58">
        <f t="shared" si="126"/>
        <v>13</v>
      </c>
      <c r="CR72" s="59">
        <f t="shared" si="126"/>
        <v>36</v>
      </c>
      <c r="CS72" s="60">
        <f t="shared" si="126"/>
        <v>751</v>
      </c>
      <c r="CT72" s="60">
        <f t="shared" si="126"/>
        <v>743</v>
      </c>
      <c r="CU72" s="52" t="s">
        <v>21</v>
      </c>
      <c r="CV72" s="57">
        <f t="shared" ref="CV72:DH72" si="127">SUM(CV61,CV66,CV71)</f>
        <v>0</v>
      </c>
      <c r="CW72" s="58">
        <f t="shared" si="127"/>
        <v>0</v>
      </c>
      <c r="CX72" s="58">
        <f t="shared" si="127"/>
        <v>0</v>
      </c>
      <c r="CY72" s="58">
        <f t="shared" si="127"/>
        <v>0</v>
      </c>
      <c r="CZ72" s="58">
        <f t="shared" si="127"/>
        <v>0</v>
      </c>
      <c r="DA72" s="58">
        <f t="shared" si="127"/>
        <v>0</v>
      </c>
      <c r="DB72" s="58">
        <f t="shared" si="127"/>
        <v>0</v>
      </c>
      <c r="DC72" s="58">
        <f t="shared" si="127"/>
        <v>0</v>
      </c>
      <c r="DD72" s="58">
        <f t="shared" si="127"/>
        <v>0</v>
      </c>
      <c r="DE72" s="58">
        <f t="shared" si="127"/>
        <v>0</v>
      </c>
      <c r="DF72" s="59">
        <f t="shared" si="127"/>
        <v>0</v>
      </c>
      <c r="DG72" s="60">
        <f t="shared" si="127"/>
        <v>0</v>
      </c>
      <c r="DH72" s="60">
        <f t="shared" si="127"/>
        <v>0</v>
      </c>
      <c r="DI72" s="92"/>
      <c r="DJ72" s="92"/>
      <c r="DK72" s="52"/>
    </row>
    <row r="73" spans="1:115" ht="13.5" customHeight="1" thickTop="1" thickBot="1">
      <c r="A73" s="62" t="s">
        <v>22</v>
      </c>
      <c r="B73" s="63">
        <f t="shared" ref="B73:N73" si="128">SUM(B13,B18,B23,B29,B34,B39,B45,B50,B55,B61,B66,B71)</f>
        <v>2816</v>
      </c>
      <c r="C73" s="64">
        <f t="shared" si="128"/>
        <v>352</v>
      </c>
      <c r="D73" s="64">
        <f t="shared" si="128"/>
        <v>34</v>
      </c>
      <c r="E73" s="64">
        <f t="shared" si="128"/>
        <v>1</v>
      </c>
      <c r="F73" s="64">
        <f t="shared" si="128"/>
        <v>0</v>
      </c>
      <c r="G73" s="64">
        <f t="shared" si="128"/>
        <v>0</v>
      </c>
      <c r="H73" s="64">
        <f t="shared" si="128"/>
        <v>0</v>
      </c>
      <c r="I73" s="64">
        <f t="shared" si="128"/>
        <v>2</v>
      </c>
      <c r="J73" s="64">
        <f t="shared" si="128"/>
        <v>121</v>
      </c>
      <c r="K73" s="64">
        <f t="shared" si="128"/>
        <v>39</v>
      </c>
      <c r="L73" s="65">
        <f t="shared" si="128"/>
        <v>232</v>
      </c>
      <c r="M73" s="66">
        <f t="shared" si="128"/>
        <v>3597</v>
      </c>
      <c r="N73" s="66">
        <f t="shared" si="128"/>
        <v>3435.5</v>
      </c>
      <c r="O73" s="62" t="s">
        <v>22</v>
      </c>
      <c r="P73" s="63">
        <f t="shared" ref="P73:AB73" si="129">SUM(P13,P18,P23,P29,P34,P39,P45,P50,P55,P61,P66,P71)</f>
        <v>0</v>
      </c>
      <c r="Q73" s="64">
        <f t="shared" si="129"/>
        <v>0</v>
      </c>
      <c r="R73" s="64">
        <f t="shared" si="129"/>
        <v>0</v>
      </c>
      <c r="S73" s="64">
        <f t="shared" si="129"/>
        <v>0</v>
      </c>
      <c r="T73" s="64">
        <f t="shared" si="129"/>
        <v>0</v>
      </c>
      <c r="U73" s="64">
        <f t="shared" si="129"/>
        <v>0</v>
      </c>
      <c r="V73" s="64">
        <f t="shared" si="129"/>
        <v>0</v>
      </c>
      <c r="W73" s="64">
        <f t="shared" si="129"/>
        <v>0</v>
      </c>
      <c r="X73" s="64">
        <f t="shared" si="129"/>
        <v>0</v>
      </c>
      <c r="Y73" s="64">
        <f t="shared" si="129"/>
        <v>0</v>
      </c>
      <c r="Z73" s="65">
        <f t="shared" si="129"/>
        <v>0</v>
      </c>
      <c r="AA73" s="66">
        <f t="shared" si="129"/>
        <v>0</v>
      </c>
      <c r="AB73" s="66">
        <f t="shared" si="129"/>
        <v>0</v>
      </c>
      <c r="AC73" s="62" t="s">
        <v>22</v>
      </c>
      <c r="AD73" s="63">
        <f t="shared" ref="AD73:AP73" si="130">SUM(AD13,AD18,AD23,AD29,AD34,AD39,AD45,AD50,AD55,AD61,AD66,AD71)</f>
        <v>580</v>
      </c>
      <c r="AE73" s="64">
        <f t="shared" si="130"/>
        <v>71</v>
      </c>
      <c r="AF73" s="64">
        <f t="shared" si="130"/>
        <v>58</v>
      </c>
      <c r="AG73" s="64">
        <f t="shared" si="130"/>
        <v>13</v>
      </c>
      <c r="AH73" s="64">
        <f t="shared" si="130"/>
        <v>30</v>
      </c>
      <c r="AI73" s="64">
        <f t="shared" si="130"/>
        <v>2</v>
      </c>
      <c r="AJ73" s="64">
        <f t="shared" si="130"/>
        <v>5</v>
      </c>
      <c r="AK73" s="64">
        <f t="shared" si="130"/>
        <v>6</v>
      </c>
      <c r="AL73" s="64">
        <f t="shared" si="130"/>
        <v>28</v>
      </c>
      <c r="AM73" s="64">
        <f t="shared" si="130"/>
        <v>6</v>
      </c>
      <c r="AN73" s="65">
        <f t="shared" si="130"/>
        <v>45</v>
      </c>
      <c r="AO73" s="66">
        <f t="shared" si="130"/>
        <v>844</v>
      </c>
      <c r="AP73" s="66">
        <f t="shared" si="130"/>
        <v>949.30000000000007</v>
      </c>
      <c r="AQ73" s="62" t="s">
        <v>22</v>
      </c>
      <c r="AR73" s="63">
        <f t="shared" ref="AR73:BD73" si="131">SUM(AR13,AR18,AR23,AR29,AR34,AR39,AR45,AR50,AR55,AR61,AR66,AR71)</f>
        <v>1489</v>
      </c>
      <c r="AS73" s="64">
        <f t="shared" si="131"/>
        <v>115</v>
      </c>
      <c r="AT73" s="64">
        <f t="shared" si="131"/>
        <v>66</v>
      </c>
      <c r="AU73" s="64">
        <f t="shared" si="131"/>
        <v>10</v>
      </c>
      <c r="AV73" s="64">
        <f t="shared" si="131"/>
        <v>26</v>
      </c>
      <c r="AW73" s="64">
        <f t="shared" si="131"/>
        <v>3</v>
      </c>
      <c r="AX73" s="64">
        <f t="shared" si="131"/>
        <v>8</v>
      </c>
      <c r="AY73" s="64">
        <f t="shared" si="131"/>
        <v>7</v>
      </c>
      <c r="AZ73" s="64">
        <f t="shared" si="131"/>
        <v>70</v>
      </c>
      <c r="BA73" s="64">
        <f t="shared" si="131"/>
        <v>20</v>
      </c>
      <c r="BB73" s="65">
        <f t="shared" si="131"/>
        <v>108</v>
      </c>
      <c r="BC73" s="66">
        <f t="shared" si="131"/>
        <v>1922</v>
      </c>
      <c r="BD73" s="66">
        <f t="shared" si="131"/>
        <v>1975.1</v>
      </c>
      <c r="BE73" s="62" t="s">
        <v>22</v>
      </c>
      <c r="BF73" s="63">
        <f t="shared" ref="BF73:BR73" si="132">SUM(BF13,BF18,BF23,BF29,BF34,BF39,BF45,BF50,BF55,BF61,BF66,BF71)</f>
        <v>0</v>
      </c>
      <c r="BG73" s="64">
        <f t="shared" si="132"/>
        <v>0</v>
      </c>
      <c r="BH73" s="64">
        <f t="shared" si="132"/>
        <v>0</v>
      </c>
      <c r="BI73" s="64">
        <f t="shared" si="132"/>
        <v>0</v>
      </c>
      <c r="BJ73" s="64">
        <f t="shared" si="132"/>
        <v>0</v>
      </c>
      <c r="BK73" s="64">
        <f t="shared" si="132"/>
        <v>0</v>
      </c>
      <c r="BL73" s="64">
        <f t="shared" si="132"/>
        <v>0</v>
      </c>
      <c r="BM73" s="64">
        <f t="shared" si="132"/>
        <v>0</v>
      </c>
      <c r="BN73" s="64">
        <f t="shared" si="132"/>
        <v>0</v>
      </c>
      <c r="BO73" s="64">
        <f t="shared" si="132"/>
        <v>0</v>
      </c>
      <c r="BP73" s="65">
        <f t="shared" si="132"/>
        <v>0</v>
      </c>
      <c r="BQ73" s="66">
        <f t="shared" si="132"/>
        <v>0</v>
      </c>
      <c r="BR73" s="66">
        <f t="shared" si="132"/>
        <v>0</v>
      </c>
      <c r="BS73" s="62" t="s">
        <v>22</v>
      </c>
      <c r="BT73" s="63">
        <f t="shared" ref="BT73:CF73" si="133">SUM(BT13,BT18,BT23,BT29,BT34,BT39,BT45,BT50,BT55,BT61,BT66,BT71)</f>
        <v>3379</v>
      </c>
      <c r="BU73" s="64">
        <f t="shared" si="133"/>
        <v>422</v>
      </c>
      <c r="BV73" s="64">
        <f t="shared" si="133"/>
        <v>92</v>
      </c>
      <c r="BW73" s="64">
        <f t="shared" si="133"/>
        <v>14</v>
      </c>
      <c r="BX73" s="64">
        <f t="shared" si="133"/>
        <v>30</v>
      </c>
      <c r="BY73" s="64">
        <f t="shared" si="133"/>
        <v>2</v>
      </c>
      <c r="BZ73" s="64">
        <f t="shared" si="133"/>
        <v>5</v>
      </c>
      <c r="CA73" s="64">
        <f t="shared" si="133"/>
        <v>8</v>
      </c>
      <c r="CB73" s="64">
        <f t="shared" si="133"/>
        <v>150</v>
      </c>
      <c r="CC73" s="64">
        <f t="shared" si="133"/>
        <v>54</v>
      </c>
      <c r="CD73" s="65">
        <f t="shared" si="133"/>
        <v>255</v>
      </c>
      <c r="CE73" s="66">
        <f t="shared" si="133"/>
        <v>4411</v>
      </c>
      <c r="CF73" s="66">
        <f t="shared" si="133"/>
        <v>4367</v>
      </c>
      <c r="CG73" s="62" t="s">
        <v>22</v>
      </c>
      <c r="CH73" s="63">
        <f t="shared" ref="CH73:CT73" si="134">SUM(CH13,CH18,CH23,CH29,CH34,CH39,CH45,CH50,CH55,CH61,CH66,CH71)</f>
        <v>1472</v>
      </c>
      <c r="CI73" s="64">
        <f t="shared" si="134"/>
        <v>114</v>
      </c>
      <c r="CJ73" s="64">
        <f t="shared" si="134"/>
        <v>66</v>
      </c>
      <c r="CK73" s="64">
        <f t="shared" si="134"/>
        <v>10</v>
      </c>
      <c r="CL73" s="64">
        <f t="shared" si="134"/>
        <v>26</v>
      </c>
      <c r="CM73" s="64">
        <f t="shared" si="134"/>
        <v>3</v>
      </c>
      <c r="CN73" s="64">
        <f t="shared" si="134"/>
        <v>8</v>
      </c>
      <c r="CO73" s="64">
        <f t="shared" si="134"/>
        <v>7</v>
      </c>
      <c r="CP73" s="64">
        <f t="shared" si="134"/>
        <v>71</v>
      </c>
      <c r="CQ73" s="64">
        <f t="shared" si="134"/>
        <v>29</v>
      </c>
      <c r="CR73" s="65">
        <f t="shared" si="134"/>
        <v>86</v>
      </c>
      <c r="CS73" s="66">
        <f t="shared" si="134"/>
        <v>1892</v>
      </c>
      <c r="CT73" s="66">
        <f t="shared" si="134"/>
        <v>1957.3</v>
      </c>
      <c r="CU73" s="62" t="s">
        <v>22</v>
      </c>
      <c r="CV73" s="63">
        <f t="shared" ref="CV73:DH73" si="135">SUM(CV13,CV18,CV23,CV29,CV34,CV39,CV45,CV50,CV55,CV61,CV66,CV71)</f>
        <v>0</v>
      </c>
      <c r="CW73" s="64">
        <f t="shared" si="135"/>
        <v>0</v>
      </c>
      <c r="CX73" s="64">
        <f t="shared" si="135"/>
        <v>0</v>
      </c>
      <c r="CY73" s="64">
        <f t="shared" si="135"/>
        <v>0</v>
      </c>
      <c r="CZ73" s="64">
        <f t="shared" si="135"/>
        <v>0</v>
      </c>
      <c r="DA73" s="64">
        <f t="shared" si="135"/>
        <v>0</v>
      </c>
      <c r="DB73" s="64">
        <f t="shared" si="135"/>
        <v>0</v>
      </c>
      <c r="DC73" s="64">
        <f t="shared" si="135"/>
        <v>0</v>
      </c>
      <c r="DD73" s="64">
        <f t="shared" si="135"/>
        <v>0</v>
      </c>
      <c r="DE73" s="64">
        <f t="shared" si="135"/>
        <v>0</v>
      </c>
      <c r="DF73" s="65">
        <f t="shared" si="135"/>
        <v>0</v>
      </c>
      <c r="DG73" s="66">
        <f t="shared" si="135"/>
        <v>0</v>
      </c>
      <c r="DH73" s="66">
        <f t="shared" si="135"/>
        <v>0</v>
      </c>
      <c r="DJ73" s="83">
        <f>MAX(DJ9:DJ70)</f>
        <v>683</v>
      </c>
      <c r="DK73" s="33">
        <f>VLOOKUP(DJ73,DJ9:DK70,2,FALSE)</f>
        <v>0.32291666666666674</v>
      </c>
    </row>
    <row r="74" spans="1:115" ht="15" customHeight="1" thickTop="1">
      <c r="A74" s="67"/>
      <c r="O74" s="67"/>
      <c r="AC74" s="67"/>
      <c r="AQ74" s="67"/>
      <c r="BE74" s="67"/>
      <c r="BS74" s="67"/>
      <c r="CG74" s="67"/>
      <c r="CU74" s="67"/>
    </row>
    <row r="75" spans="1:115" ht="15" customHeight="1">
      <c r="A75" s="67"/>
      <c r="O75" s="67"/>
      <c r="AC75" s="67"/>
      <c r="AQ75" s="67"/>
      <c r="BE75" s="67"/>
      <c r="BS75" s="67"/>
      <c r="CG75" s="67"/>
      <c r="CU75" s="67"/>
    </row>
    <row r="76" spans="1:115" ht="15" customHeight="1">
      <c r="A76" s="67"/>
      <c r="O76" s="67"/>
      <c r="AC76" s="67"/>
      <c r="AQ76" s="67"/>
      <c r="BE76" s="67"/>
      <c r="BS76" s="67"/>
      <c r="CG76" s="67"/>
      <c r="CU76" s="67"/>
    </row>
    <row r="77" spans="1:115" ht="15" customHeight="1">
      <c r="A77" s="67"/>
      <c r="O77" s="67"/>
      <c r="AC77" s="67"/>
      <c r="AQ77" s="67"/>
      <c r="BE77" s="67"/>
      <c r="BS77" s="67"/>
      <c r="CG77" s="67"/>
      <c r="CU77" s="67"/>
    </row>
    <row r="78" spans="1:115" ht="15" customHeight="1">
      <c r="A78" s="67"/>
      <c r="O78" s="67"/>
      <c r="AC78" s="67"/>
      <c r="AQ78" s="67"/>
      <c r="BE78" s="67"/>
      <c r="BS78" s="67"/>
      <c r="CG78" s="67"/>
      <c r="CU78" s="67"/>
    </row>
    <row r="79" spans="1:115" ht="15" customHeight="1">
      <c r="A79" s="67"/>
      <c r="O79" s="67"/>
      <c r="AC79" s="67"/>
      <c r="AQ79" s="67"/>
      <c r="BE79" s="67"/>
      <c r="BS79" s="67"/>
      <c r="CG79" s="67"/>
      <c r="CU79" s="67"/>
    </row>
    <row r="80" spans="1:115" ht="15" customHeight="1">
      <c r="A80" s="67"/>
      <c r="O80" s="67"/>
      <c r="AC80" s="67"/>
      <c r="AQ80" s="67"/>
      <c r="BE80" s="67"/>
      <c r="BS80" s="67"/>
      <c r="CG80" s="67"/>
      <c r="CU80" s="67"/>
    </row>
    <row r="81" spans="1:99" ht="15" customHeight="1">
      <c r="A81" s="67"/>
      <c r="O81" s="67"/>
      <c r="AC81" s="67"/>
      <c r="AQ81" s="67"/>
      <c r="BE81" s="67"/>
      <c r="BS81" s="67"/>
      <c r="CG81" s="67"/>
      <c r="CU81" s="67"/>
    </row>
    <row r="82" spans="1:99" ht="15" customHeight="1">
      <c r="A82" s="67"/>
      <c r="O82" s="67"/>
      <c r="AC82" s="67"/>
      <c r="AQ82" s="67"/>
      <c r="BE82" s="67"/>
      <c r="BS82" s="67"/>
      <c r="CG82" s="67"/>
      <c r="CU82" s="67"/>
    </row>
    <row r="83" spans="1:99" ht="15" customHeight="1">
      <c r="A83" s="67"/>
      <c r="O83" s="67"/>
      <c r="AC83" s="67"/>
      <c r="AQ83" s="67"/>
      <c r="BE83" s="67"/>
      <c r="BS83" s="67"/>
      <c r="CG83" s="67"/>
      <c r="CU83" s="67"/>
    </row>
    <row r="84" spans="1:99" ht="15" customHeight="1">
      <c r="A84" s="67"/>
      <c r="O84" s="67"/>
      <c r="AC84" s="67"/>
      <c r="AQ84" s="67"/>
      <c r="BE84" s="67"/>
      <c r="BS84" s="67"/>
      <c r="CG84" s="67"/>
      <c r="CU84" s="67"/>
    </row>
    <row r="85" spans="1:99" ht="15" customHeight="1">
      <c r="A85" s="67"/>
      <c r="O85" s="67"/>
      <c r="AC85" s="67"/>
      <c r="AQ85" s="67"/>
      <c r="BE85" s="67"/>
      <c r="BS85" s="67"/>
      <c r="CG85" s="67"/>
      <c r="CU85" s="67"/>
    </row>
    <row r="86" spans="1:99" ht="15" customHeight="1">
      <c r="A86" s="67"/>
      <c r="O86" s="67"/>
      <c r="AC86" s="67"/>
      <c r="AQ86" s="67"/>
      <c r="BE86" s="67"/>
      <c r="BS86" s="67"/>
      <c r="CG86" s="67"/>
      <c r="CU86" s="67"/>
    </row>
    <row r="87" spans="1:99" ht="15" customHeight="1">
      <c r="A87" s="67"/>
      <c r="O87" s="67"/>
      <c r="AC87" s="67"/>
      <c r="AQ87" s="67"/>
      <c r="BE87" s="67"/>
      <c r="BS87" s="67"/>
      <c r="CG87" s="67"/>
      <c r="CU87" s="67"/>
    </row>
    <row r="88" spans="1:99" ht="15" customHeight="1">
      <c r="A88" s="67"/>
      <c r="O88" s="67"/>
      <c r="AC88" s="67"/>
      <c r="AQ88" s="67"/>
      <c r="BE88" s="67"/>
      <c r="BS88" s="67"/>
      <c r="CG88" s="67"/>
      <c r="CU88" s="67"/>
    </row>
    <row r="89" spans="1:99" ht="15" customHeight="1">
      <c r="A89" s="67"/>
      <c r="O89" s="67"/>
      <c r="AC89" s="67"/>
      <c r="AQ89" s="67"/>
      <c r="BE89" s="67"/>
      <c r="BS89" s="67"/>
      <c r="CG89" s="67"/>
      <c r="CU89" s="67"/>
    </row>
    <row r="90" spans="1:99" ht="15" customHeight="1">
      <c r="A90" s="67"/>
      <c r="O90" s="67"/>
      <c r="AC90" s="67"/>
      <c r="AQ90" s="67"/>
      <c r="BE90" s="67"/>
      <c r="BS90" s="67"/>
      <c r="CG90" s="67"/>
      <c r="CU90" s="67"/>
    </row>
    <row r="91" spans="1:99" ht="15" customHeight="1">
      <c r="A91" s="67"/>
      <c r="O91" s="67"/>
      <c r="AC91" s="67"/>
      <c r="AQ91" s="67"/>
      <c r="BE91" s="67"/>
      <c r="BS91" s="67"/>
      <c r="CG91" s="67"/>
      <c r="CU91" s="67"/>
    </row>
    <row r="92" spans="1:99" ht="15" customHeight="1">
      <c r="A92" s="67"/>
      <c r="O92" s="67"/>
      <c r="AC92" s="67"/>
      <c r="AQ92" s="67"/>
      <c r="BE92" s="67"/>
      <c r="BS92" s="67"/>
      <c r="CG92" s="67"/>
      <c r="CU92" s="67"/>
    </row>
    <row r="93" spans="1:99" ht="15" customHeight="1">
      <c r="A93" s="67"/>
      <c r="O93" s="67"/>
      <c r="AC93" s="67"/>
      <c r="AQ93" s="67"/>
      <c r="BE93" s="67"/>
      <c r="BS93" s="67"/>
      <c r="CG93" s="67"/>
      <c r="CU93" s="67"/>
    </row>
    <row r="94" spans="1:99" ht="15" customHeight="1">
      <c r="A94" s="67"/>
      <c r="O94" s="67"/>
      <c r="AC94" s="67"/>
      <c r="AQ94" s="67"/>
      <c r="BE94" s="67"/>
      <c r="BS94" s="67"/>
      <c r="CG94" s="67"/>
      <c r="CU94" s="67"/>
    </row>
    <row r="95" spans="1:99" ht="15" customHeight="1">
      <c r="A95" s="67"/>
      <c r="O95" s="67"/>
      <c r="AC95" s="67"/>
      <c r="AQ95" s="67"/>
      <c r="BE95" s="67"/>
      <c r="BS95" s="67"/>
      <c r="CG95" s="67"/>
      <c r="CU95" s="67"/>
    </row>
    <row r="96" spans="1:99" ht="15" customHeight="1">
      <c r="A96" s="67"/>
      <c r="O96" s="67"/>
      <c r="AC96" s="67"/>
      <c r="AQ96" s="67"/>
      <c r="BE96" s="67"/>
      <c r="BS96" s="67"/>
      <c r="CG96" s="67"/>
      <c r="CU96" s="67"/>
    </row>
    <row r="97" spans="1:99" ht="15" customHeight="1">
      <c r="A97" s="67"/>
      <c r="O97" s="67"/>
      <c r="AC97" s="67"/>
      <c r="AQ97" s="67"/>
      <c r="BE97" s="67"/>
      <c r="BS97" s="67"/>
      <c r="CG97" s="67"/>
      <c r="CU97" s="67"/>
    </row>
    <row r="98" spans="1:99" ht="15" customHeight="1">
      <c r="A98" s="67"/>
      <c r="O98" s="67"/>
      <c r="AC98" s="67"/>
      <c r="AQ98" s="67"/>
      <c r="BE98" s="67"/>
      <c r="BS98" s="67"/>
      <c r="CG98" s="67"/>
      <c r="CU98" s="67"/>
    </row>
    <row r="99" spans="1:99" ht="15" customHeight="1">
      <c r="A99" s="67"/>
      <c r="O99" s="67"/>
      <c r="AC99" s="67"/>
      <c r="AQ99" s="67"/>
      <c r="BE99" s="67"/>
      <c r="BS99" s="67"/>
      <c r="CG99" s="67"/>
      <c r="CU99" s="67"/>
    </row>
    <row r="100" spans="1:99" ht="15" customHeight="1">
      <c r="A100" s="67"/>
      <c r="O100" s="67"/>
      <c r="AC100" s="67"/>
      <c r="AQ100" s="67"/>
      <c r="BE100" s="67"/>
      <c r="BS100" s="67"/>
      <c r="CG100" s="67"/>
      <c r="CU100" s="67"/>
    </row>
    <row r="101" spans="1:99" ht="15" customHeight="1">
      <c r="A101" s="67"/>
      <c r="O101" s="67"/>
      <c r="AC101" s="67"/>
      <c r="AQ101" s="67"/>
      <c r="BE101" s="67"/>
      <c r="BS101" s="67"/>
      <c r="CG101" s="67"/>
      <c r="CU101" s="67"/>
    </row>
    <row r="102" spans="1:99" ht="15" customHeight="1">
      <c r="A102" s="67"/>
      <c r="O102" s="67"/>
      <c r="AC102" s="67"/>
      <c r="AQ102" s="67"/>
      <c r="BE102" s="67"/>
      <c r="BS102" s="67"/>
      <c r="CG102" s="67"/>
      <c r="CU102" s="67"/>
    </row>
    <row r="103" spans="1:99" ht="15" customHeight="1">
      <c r="A103" s="67"/>
      <c r="O103" s="67"/>
      <c r="AC103" s="67"/>
      <c r="AQ103" s="67"/>
      <c r="BE103" s="67"/>
      <c r="BS103" s="67"/>
      <c r="CG103" s="67"/>
      <c r="CU103" s="67"/>
    </row>
    <row r="104" spans="1:99" ht="15" customHeight="1">
      <c r="A104" s="67"/>
      <c r="O104" s="67"/>
      <c r="AC104" s="67"/>
      <c r="AQ104" s="67"/>
      <c r="BE104" s="67"/>
      <c r="BS104" s="67"/>
      <c r="CG104" s="67"/>
      <c r="CU104" s="67"/>
    </row>
    <row r="105" spans="1:99" ht="15" customHeight="1">
      <c r="A105" s="67"/>
      <c r="O105" s="67"/>
      <c r="AC105" s="67"/>
      <c r="AQ105" s="67"/>
      <c r="BE105" s="67"/>
      <c r="BS105" s="67"/>
      <c r="CG105" s="67"/>
      <c r="CU105" s="67"/>
    </row>
    <row r="106" spans="1:99" ht="15" customHeight="1">
      <c r="A106" s="67"/>
      <c r="O106" s="67"/>
      <c r="AC106" s="67"/>
      <c r="AQ106" s="67"/>
      <c r="BE106" s="67"/>
      <c r="BS106" s="67"/>
      <c r="CG106" s="67"/>
      <c r="CU106" s="67"/>
    </row>
    <row r="107" spans="1:99" ht="15" customHeight="1">
      <c r="A107" s="67"/>
      <c r="O107" s="67"/>
      <c r="AC107" s="67"/>
      <c r="AQ107" s="67"/>
      <c r="BE107" s="67"/>
      <c r="BS107" s="67"/>
      <c r="CG107" s="67"/>
      <c r="CU107" s="67"/>
    </row>
    <row r="108" spans="1:99" ht="15" customHeight="1">
      <c r="A108" s="67"/>
      <c r="O108" s="67"/>
      <c r="AC108" s="67"/>
      <c r="AQ108" s="67"/>
      <c r="BE108" s="67"/>
      <c r="BS108" s="67"/>
      <c r="CG108" s="67"/>
      <c r="CU108" s="67"/>
    </row>
    <row r="109" spans="1:99" ht="15" customHeight="1">
      <c r="A109" s="67"/>
      <c r="O109" s="67"/>
      <c r="AC109" s="67"/>
      <c r="AQ109" s="67"/>
      <c r="BE109" s="67"/>
      <c r="BS109" s="67"/>
      <c r="CG109" s="67"/>
      <c r="CU109" s="67"/>
    </row>
    <row r="110" spans="1:99" ht="15" customHeight="1">
      <c r="A110" s="67"/>
      <c r="O110" s="67"/>
      <c r="AC110" s="67"/>
      <c r="AQ110" s="67"/>
      <c r="BE110" s="67"/>
      <c r="BS110" s="67"/>
      <c r="CG110" s="67"/>
      <c r="CU110" s="67"/>
    </row>
    <row r="111" spans="1:99" ht="15" customHeight="1">
      <c r="A111" s="67"/>
      <c r="O111" s="67"/>
      <c r="AC111" s="67"/>
      <c r="AQ111" s="67"/>
      <c r="BE111" s="67"/>
      <c r="BS111" s="67"/>
      <c r="CG111" s="67"/>
      <c r="CU111" s="67"/>
    </row>
    <row r="112" spans="1:99" ht="15" customHeight="1">
      <c r="A112" s="67"/>
      <c r="O112" s="67"/>
      <c r="AC112" s="67"/>
      <c r="AQ112" s="67"/>
      <c r="BE112" s="67"/>
      <c r="BS112" s="67"/>
      <c r="CG112" s="67"/>
      <c r="CU112" s="67"/>
    </row>
    <row r="113" spans="1:99" ht="15" customHeight="1">
      <c r="A113" s="67"/>
      <c r="O113" s="67"/>
      <c r="AC113" s="67"/>
      <c r="AQ113" s="67"/>
      <c r="BE113" s="67"/>
      <c r="BS113" s="67"/>
      <c r="CG113" s="67"/>
      <c r="CU113" s="67"/>
    </row>
  </sheetData>
  <mergeCells count="106">
    <mergeCell ref="DI7:DI8"/>
    <mergeCell ref="DJ7:DJ8"/>
    <mergeCell ref="CS7:CS8"/>
    <mergeCell ref="CT7:CT8"/>
    <mergeCell ref="CU7:CU8"/>
    <mergeCell ref="CV7:DF7"/>
    <mergeCell ref="DG7:DG8"/>
    <mergeCell ref="DH7:DH8"/>
    <mergeCell ref="BS7:BS8"/>
    <mergeCell ref="BT7:CD7"/>
    <mergeCell ref="CE7:CE8"/>
    <mergeCell ref="CF7:CF8"/>
    <mergeCell ref="CG7:CG8"/>
    <mergeCell ref="CH7:CR7"/>
    <mergeCell ref="BC7:BC8"/>
    <mergeCell ref="BD7:BD8"/>
    <mergeCell ref="BE7:BE8"/>
    <mergeCell ref="BF7:BP7"/>
    <mergeCell ref="BQ7:BQ8"/>
    <mergeCell ref="BR7:BR8"/>
    <mergeCell ref="AC7:AC8"/>
    <mergeCell ref="AD7:AN7"/>
    <mergeCell ref="AO7:AO8"/>
    <mergeCell ref="AP7:AP8"/>
    <mergeCell ref="AQ7:AQ8"/>
    <mergeCell ref="AR7:BB7"/>
    <mergeCell ref="CU6:CV6"/>
    <mergeCell ref="CW6:DH6"/>
    <mergeCell ref="A7:A8"/>
    <mergeCell ref="B7:L7"/>
    <mergeCell ref="M7:M8"/>
    <mergeCell ref="N7:N8"/>
    <mergeCell ref="O7:O8"/>
    <mergeCell ref="P7:Z7"/>
    <mergeCell ref="AA7:AA8"/>
    <mergeCell ref="AB7:AB8"/>
    <mergeCell ref="BE6:BF6"/>
    <mergeCell ref="BG6:BR6"/>
    <mergeCell ref="BS6:BT6"/>
    <mergeCell ref="BU6:CF6"/>
    <mergeCell ref="CG6:CH6"/>
    <mergeCell ref="CI6:CT6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5:BF5"/>
    <mergeCell ref="BG5:BR5"/>
    <mergeCell ref="BS5:BT5"/>
    <mergeCell ref="BU5:CF5"/>
    <mergeCell ref="CG5:CH5"/>
    <mergeCell ref="CI5:CT5"/>
    <mergeCell ref="CU4:CV4"/>
    <mergeCell ref="CW4:DH4"/>
    <mergeCell ref="A5:B5"/>
    <mergeCell ref="C5:N5"/>
    <mergeCell ref="O5:P5"/>
    <mergeCell ref="Q5:AB5"/>
    <mergeCell ref="AC5:AD5"/>
    <mergeCell ref="AE5:AP5"/>
    <mergeCell ref="AQ5:AR5"/>
    <mergeCell ref="AS5:BD5"/>
    <mergeCell ref="BE4:BF4"/>
    <mergeCell ref="BG4:BR4"/>
    <mergeCell ref="BS4:BT4"/>
    <mergeCell ref="BU4:CF4"/>
    <mergeCell ref="CG4:CH4"/>
    <mergeCell ref="CI4:CT4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A3:N3"/>
    <mergeCell ref="O3:AB3"/>
    <mergeCell ref="AC3:AP3"/>
    <mergeCell ref="AQ3:BD3"/>
    <mergeCell ref="BE3:BR3"/>
    <mergeCell ref="BS3:CF3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A1:N1"/>
    <mergeCell ref="O1:AB1"/>
    <mergeCell ref="AC1:AP1"/>
    <mergeCell ref="AQ1:BD1"/>
    <mergeCell ref="BE1:BR1"/>
    <mergeCell ref="BS1:CF1"/>
  </mergeCells>
  <pageMargins left="0.35433070866141736" right="0.35433070866141736" top="0.27559055118110237" bottom="0.19685039370078741" header="0.39370078740157483" footer="0.19685039370078741"/>
  <pageSetup paperSize="9" scale="85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Site 57-Church Avenue Junction</vt:lpstr>
      <vt:lpstr>Site 57 - Data</vt:lpstr>
      <vt:lpstr>Site 57 - ARMS</vt:lpstr>
      <vt:lpstr>'Site 57 - ARMS'!Print_Area</vt:lpstr>
      <vt:lpstr>'Site 57 - Data'!Print_Area</vt:lpstr>
      <vt:lpstr>'Site 57 - ARMS'!Print_Titles</vt:lpstr>
      <vt:lpstr>'Site 57 - Data'!Print_Titles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2013-06-14T13:01:25Z</dcterms:created>
  <dcterms:modified xsi:type="dcterms:W3CDTF">2013-06-14T13:02:42Z</dcterms:modified>
</cp:coreProperties>
</file>