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x-i\OneDrive\Documents\GitHub\Project\KDD\Data\Junction totals\"/>
    </mc:Choice>
  </mc:AlternateContent>
  <xr:revisionPtr revIDLastSave="0" documentId="13_ncr:1_{AE3247A5-908D-48BA-896E-4FEACCB7F70C}" xr6:coauthVersionLast="45" xr6:coauthVersionMax="45" xr10:uidLastSave="{00000000-0000-0000-0000-000000000000}"/>
  <bookViews>
    <workbookView xWindow="13560" yWindow="2649" windowWidth="5100" windowHeight="1808" firstSheet="2" activeTab="2" xr2:uid="{00000000-000D-0000-FFFF-FFFF00000000}"/>
  </bookViews>
  <sheets>
    <sheet name="Site 49-Shelbourne Rd Junction" sheetId="3" r:id="rId1"/>
    <sheet name="Site 49 - Data" sheetId="1" r:id="rId2"/>
    <sheet name="Site 49 - ARMS" sheetId="2" r:id="rId3"/>
  </sheets>
  <definedNames>
    <definedName name="_xlnm.Print_Area" localSheetId="2">'Site 49 - ARMS'!$A$1:$ID$73</definedName>
    <definedName name="_xlnm.Print_Area" localSheetId="1">'Site 49 - Data'!$A$1:$IR$73</definedName>
    <definedName name="_xlnm.Print_Titles" localSheetId="2">'Site 49 - ARMS'!$1:$5</definedName>
    <definedName name="_xlnm.Print_Titles" localSheetId="1">'Site 49 - Data'!$1:$5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R71" i="2" l="1"/>
  <c r="CQ71" i="2"/>
  <c r="CP71" i="2"/>
  <c r="CO71" i="2"/>
  <c r="CN71" i="2"/>
  <c r="CM71" i="2"/>
  <c r="CL71" i="2"/>
  <c r="CK71" i="2"/>
  <c r="CJ71" i="2"/>
  <c r="CI71" i="2"/>
  <c r="CH71" i="2"/>
  <c r="CD71" i="2"/>
  <c r="CC71" i="2"/>
  <c r="CB71" i="2"/>
  <c r="CA71" i="2"/>
  <c r="BZ71" i="2"/>
  <c r="BY71" i="2"/>
  <c r="BX71" i="2"/>
  <c r="BW71" i="2"/>
  <c r="BV71" i="2"/>
  <c r="BU71" i="2"/>
  <c r="BT71" i="2"/>
  <c r="BP71" i="2"/>
  <c r="BO71" i="2"/>
  <c r="BN71" i="2"/>
  <c r="BM71" i="2"/>
  <c r="BL71" i="2"/>
  <c r="BK71" i="2"/>
  <c r="BJ71" i="2"/>
  <c r="BI71" i="2"/>
  <c r="BH71" i="2"/>
  <c r="BG71" i="2"/>
  <c r="BF71" i="2"/>
  <c r="BB71" i="2"/>
  <c r="BA71" i="2"/>
  <c r="AZ71" i="2"/>
  <c r="AY71" i="2"/>
  <c r="AX71" i="2"/>
  <c r="AW71" i="2"/>
  <c r="AV71" i="2"/>
  <c r="AU71" i="2"/>
  <c r="AT71" i="2"/>
  <c r="AS71" i="2"/>
  <c r="AR71" i="2"/>
  <c r="AN71" i="2"/>
  <c r="AM71" i="2"/>
  <c r="AL71" i="2"/>
  <c r="AK71" i="2"/>
  <c r="AJ71" i="2"/>
  <c r="AI71" i="2"/>
  <c r="AH71" i="2"/>
  <c r="AG71" i="2"/>
  <c r="AF71" i="2"/>
  <c r="AE71" i="2"/>
  <c r="AD71" i="2"/>
  <c r="Z71" i="2"/>
  <c r="Y71" i="2"/>
  <c r="X71" i="2"/>
  <c r="W71" i="2"/>
  <c r="V71" i="2"/>
  <c r="U71" i="2"/>
  <c r="T71" i="2"/>
  <c r="S71" i="2"/>
  <c r="R71" i="2"/>
  <c r="Q71" i="2"/>
  <c r="P71" i="2"/>
  <c r="L71" i="2"/>
  <c r="K71" i="2"/>
  <c r="J71" i="2"/>
  <c r="I71" i="2"/>
  <c r="H71" i="2"/>
  <c r="G71" i="2"/>
  <c r="F71" i="2"/>
  <c r="E71" i="2"/>
  <c r="D71" i="2"/>
  <c r="C71" i="2"/>
  <c r="B71" i="2"/>
  <c r="IB70" i="2"/>
  <c r="IA70" i="2"/>
  <c r="HZ70" i="2"/>
  <c r="HY70" i="2"/>
  <c r="HX70" i="2"/>
  <c r="HW70" i="2"/>
  <c r="HV70" i="2"/>
  <c r="HU70" i="2"/>
  <c r="HT70" i="2"/>
  <c r="HS70" i="2"/>
  <c r="IC70" i="2" s="1"/>
  <c r="HR70" i="2"/>
  <c r="HN70" i="2"/>
  <c r="HM70" i="2"/>
  <c r="HL70" i="2"/>
  <c r="HK70" i="2"/>
  <c r="HJ70" i="2"/>
  <c r="HI70" i="2"/>
  <c r="HH70" i="2"/>
  <c r="HG70" i="2"/>
  <c r="HF70" i="2"/>
  <c r="HE70" i="2"/>
  <c r="HD70" i="2"/>
  <c r="GZ70" i="2"/>
  <c r="GY70" i="2"/>
  <c r="GX70" i="2"/>
  <c r="GW70" i="2"/>
  <c r="GV70" i="2"/>
  <c r="GU70" i="2"/>
  <c r="GT70" i="2"/>
  <c r="GS70" i="2"/>
  <c r="GR70" i="2"/>
  <c r="GQ70" i="2"/>
  <c r="GP70" i="2"/>
  <c r="GL70" i="2"/>
  <c r="GK70" i="2"/>
  <c r="GJ70" i="2"/>
  <c r="GI70" i="2"/>
  <c r="GH70" i="2"/>
  <c r="GG70" i="2"/>
  <c r="GF70" i="2"/>
  <c r="GE70" i="2"/>
  <c r="GD70" i="2"/>
  <c r="GC70" i="2"/>
  <c r="GB70" i="2"/>
  <c r="FX70" i="2"/>
  <c r="FW70" i="2"/>
  <c r="FV70" i="2"/>
  <c r="FU70" i="2"/>
  <c r="FT70" i="2"/>
  <c r="FS70" i="2"/>
  <c r="FR70" i="2"/>
  <c r="FQ70" i="2"/>
  <c r="FP70" i="2"/>
  <c r="FO70" i="2"/>
  <c r="FN70" i="2"/>
  <c r="FJ70" i="2"/>
  <c r="FI70" i="2"/>
  <c r="FH70" i="2"/>
  <c r="FG70" i="2"/>
  <c r="FF70" i="2"/>
  <c r="FE70" i="2"/>
  <c r="FD70" i="2"/>
  <c r="FC70" i="2"/>
  <c r="FB70" i="2"/>
  <c r="FA70" i="2"/>
  <c r="EZ70" i="2"/>
  <c r="EV70" i="2"/>
  <c r="EU70" i="2"/>
  <c r="ET70" i="2"/>
  <c r="ES70" i="2"/>
  <c r="ER70" i="2"/>
  <c r="EQ70" i="2"/>
  <c r="EP70" i="2"/>
  <c r="EO70" i="2"/>
  <c r="EN70" i="2"/>
  <c r="EM70" i="2"/>
  <c r="EL70" i="2"/>
  <c r="EH70" i="2"/>
  <c r="EG70" i="2"/>
  <c r="EF70" i="2"/>
  <c r="EE70" i="2"/>
  <c r="ED70" i="2"/>
  <c r="EC70" i="2"/>
  <c r="EB70" i="2"/>
  <c r="EA70" i="2"/>
  <c r="DZ70" i="2"/>
  <c r="DY70" i="2"/>
  <c r="DX70" i="2"/>
  <c r="DT70" i="2"/>
  <c r="DS70" i="2"/>
  <c r="DR70" i="2"/>
  <c r="DQ70" i="2"/>
  <c r="DP70" i="2"/>
  <c r="DO70" i="2"/>
  <c r="DN70" i="2"/>
  <c r="DM70" i="2"/>
  <c r="DL70" i="2"/>
  <c r="DK70" i="2"/>
  <c r="DU70" i="2" s="1"/>
  <c r="DJ70" i="2"/>
  <c r="DF70" i="2"/>
  <c r="DE70" i="2"/>
  <c r="DD70" i="2"/>
  <c r="DC70" i="2"/>
  <c r="DB70" i="2"/>
  <c r="DA70" i="2"/>
  <c r="CZ70" i="2"/>
  <c r="CY70" i="2"/>
  <c r="CX70" i="2"/>
  <c r="CW70" i="2"/>
  <c r="CV70" i="2"/>
  <c r="CT70" i="2"/>
  <c r="CS70" i="2"/>
  <c r="CF70" i="2"/>
  <c r="CE70" i="2"/>
  <c r="BR70" i="2"/>
  <c r="BQ70" i="2"/>
  <c r="BD70" i="2"/>
  <c r="BC70" i="2"/>
  <c r="AP70" i="2"/>
  <c r="AO70" i="2"/>
  <c r="AB70" i="2"/>
  <c r="AA70" i="2"/>
  <c r="N70" i="2"/>
  <c r="M70" i="2"/>
  <c r="IB69" i="2"/>
  <c r="IA69" i="2"/>
  <c r="HZ69" i="2"/>
  <c r="HY69" i="2"/>
  <c r="HX69" i="2"/>
  <c r="HW69" i="2"/>
  <c r="HV69" i="2"/>
  <c r="HU69" i="2"/>
  <c r="HT69" i="2"/>
  <c r="HS69" i="2"/>
  <c r="HR69" i="2"/>
  <c r="HN69" i="2"/>
  <c r="HM69" i="2"/>
  <c r="HL69" i="2"/>
  <c r="HK69" i="2"/>
  <c r="HJ69" i="2"/>
  <c r="HI69" i="2"/>
  <c r="HH69" i="2"/>
  <c r="HG69" i="2"/>
  <c r="HF69" i="2"/>
  <c r="HE69" i="2"/>
  <c r="HD69" i="2"/>
  <c r="HO69" i="2" s="1"/>
  <c r="GZ69" i="2"/>
  <c r="GY69" i="2"/>
  <c r="GX69" i="2"/>
  <c r="GW69" i="2"/>
  <c r="GV69" i="2"/>
  <c r="GU69" i="2"/>
  <c r="GT69" i="2"/>
  <c r="GS69" i="2"/>
  <c r="GR69" i="2"/>
  <c r="GQ69" i="2"/>
  <c r="GP69" i="2"/>
  <c r="GL69" i="2"/>
  <c r="GK69" i="2"/>
  <c r="GJ69" i="2"/>
  <c r="GI69" i="2"/>
  <c r="GH69" i="2"/>
  <c r="GG69" i="2"/>
  <c r="GF69" i="2"/>
  <c r="GE69" i="2"/>
  <c r="GD69" i="2"/>
  <c r="GC69" i="2"/>
  <c r="GB69" i="2"/>
  <c r="FX69" i="2"/>
  <c r="FW69" i="2"/>
  <c r="FV69" i="2"/>
  <c r="FU69" i="2"/>
  <c r="FT69" i="2"/>
  <c r="FS69" i="2"/>
  <c r="FR69" i="2"/>
  <c r="FQ69" i="2"/>
  <c r="FP69" i="2"/>
  <c r="FO69" i="2"/>
  <c r="FN69" i="2"/>
  <c r="FJ69" i="2"/>
  <c r="FI69" i="2"/>
  <c r="FH69" i="2"/>
  <c r="FG69" i="2"/>
  <c r="FF69" i="2"/>
  <c r="FE69" i="2"/>
  <c r="FD69" i="2"/>
  <c r="FC69" i="2"/>
  <c r="FB69" i="2"/>
  <c r="FA69" i="2"/>
  <c r="EZ69" i="2"/>
  <c r="EV69" i="2"/>
  <c r="EU69" i="2"/>
  <c r="ET69" i="2"/>
  <c r="ES69" i="2"/>
  <c r="ER69" i="2"/>
  <c r="EQ69" i="2"/>
  <c r="EP69" i="2"/>
  <c r="EO69" i="2"/>
  <c r="EN69" i="2"/>
  <c r="EM69" i="2"/>
  <c r="EL69" i="2"/>
  <c r="EH69" i="2"/>
  <c r="EG69" i="2"/>
  <c r="EF69" i="2"/>
  <c r="EE69" i="2"/>
  <c r="ED69" i="2"/>
  <c r="EC69" i="2"/>
  <c r="EB69" i="2"/>
  <c r="EA69" i="2"/>
  <c r="DZ69" i="2"/>
  <c r="DY69" i="2"/>
  <c r="DX69" i="2"/>
  <c r="DT69" i="2"/>
  <c r="DS69" i="2"/>
  <c r="DR69" i="2"/>
  <c r="DQ69" i="2"/>
  <c r="DP69" i="2"/>
  <c r="DO69" i="2"/>
  <c r="DN69" i="2"/>
  <c r="DM69" i="2"/>
  <c r="DL69" i="2"/>
  <c r="DK69" i="2"/>
  <c r="DJ69" i="2"/>
  <c r="DF69" i="2"/>
  <c r="DE69" i="2"/>
  <c r="DD69" i="2"/>
  <c r="DC69" i="2"/>
  <c r="DB69" i="2"/>
  <c r="DA69" i="2"/>
  <c r="CZ69" i="2"/>
  <c r="CY69" i="2"/>
  <c r="CX69" i="2"/>
  <c r="CW69" i="2"/>
  <c r="CV69" i="2"/>
  <c r="DG69" i="2" s="1"/>
  <c r="CT69" i="2"/>
  <c r="CS69" i="2"/>
  <c r="CF69" i="2"/>
  <c r="CE69" i="2"/>
  <c r="BR69" i="2"/>
  <c r="BQ69" i="2"/>
  <c r="BD69" i="2"/>
  <c r="BC69" i="2"/>
  <c r="AP69" i="2"/>
  <c r="AO69" i="2"/>
  <c r="AB69" i="2"/>
  <c r="AA69" i="2"/>
  <c r="N69" i="2"/>
  <c r="M69" i="2"/>
  <c r="IB68" i="2"/>
  <c r="IA68" i="2"/>
  <c r="HZ68" i="2"/>
  <c r="HY68" i="2"/>
  <c r="HX68" i="2"/>
  <c r="HW68" i="2"/>
  <c r="HV68" i="2"/>
  <c r="HU68" i="2"/>
  <c r="HT68" i="2"/>
  <c r="HS68" i="2"/>
  <c r="IC68" i="2" s="1"/>
  <c r="HR68" i="2"/>
  <c r="HN68" i="2"/>
  <c r="HM68" i="2"/>
  <c r="HL68" i="2"/>
  <c r="HK68" i="2"/>
  <c r="HJ68" i="2"/>
  <c r="HI68" i="2"/>
  <c r="HH68" i="2"/>
  <c r="HG68" i="2"/>
  <c r="HF68" i="2"/>
  <c r="HE68" i="2"/>
  <c r="HD68" i="2"/>
  <c r="GZ68" i="2"/>
  <c r="GY68" i="2"/>
  <c r="GX68" i="2"/>
  <c r="GW68" i="2"/>
  <c r="GV68" i="2"/>
  <c r="GU68" i="2"/>
  <c r="GT68" i="2"/>
  <c r="GS68" i="2"/>
  <c r="GR68" i="2"/>
  <c r="GQ68" i="2"/>
  <c r="GP68" i="2"/>
  <c r="GL68" i="2"/>
  <c r="GK68" i="2"/>
  <c r="GJ68" i="2"/>
  <c r="GI68" i="2"/>
  <c r="GH68" i="2"/>
  <c r="GG68" i="2"/>
  <c r="GF68" i="2"/>
  <c r="GE68" i="2"/>
  <c r="GD68" i="2"/>
  <c r="GC68" i="2"/>
  <c r="GB68" i="2"/>
  <c r="FX68" i="2"/>
  <c r="FW68" i="2"/>
  <c r="FV68" i="2"/>
  <c r="FU68" i="2"/>
  <c r="FT68" i="2"/>
  <c r="FS68" i="2"/>
  <c r="FR68" i="2"/>
  <c r="FQ68" i="2"/>
  <c r="FP68" i="2"/>
  <c r="FO68" i="2"/>
  <c r="FN68" i="2"/>
  <c r="FJ68" i="2"/>
  <c r="FI68" i="2"/>
  <c r="FH68" i="2"/>
  <c r="FG68" i="2"/>
  <c r="FF68" i="2"/>
  <c r="FE68" i="2"/>
  <c r="FD68" i="2"/>
  <c r="FC68" i="2"/>
  <c r="FB68" i="2"/>
  <c r="FA68" i="2"/>
  <c r="EZ68" i="2"/>
  <c r="EV68" i="2"/>
  <c r="EU68" i="2"/>
  <c r="ET68" i="2"/>
  <c r="ES68" i="2"/>
  <c r="ER68" i="2"/>
  <c r="EQ68" i="2"/>
  <c r="EP68" i="2"/>
  <c r="EO68" i="2"/>
  <c r="EN68" i="2"/>
  <c r="EM68" i="2"/>
  <c r="EL68" i="2"/>
  <c r="EH68" i="2"/>
  <c r="EG68" i="2"/>
  <c r="EF68" i="2"/>
  <c r="EE68" i="2"/>
  <c r="ED68" i="2"/>
  <c r="EC68" i="2"/>
  <c r="EB68" i="2"/>
  <c r="EA68" i="2"/>
  <c r="DZ68" i="2"/>
  <c r="DY68" i="2"/>
  <c r="DX68" i="2"/>
  <c r="DT68" i="2"/>
  <c r="DS68" i="2"/>
  <c r="DR68" i="2"/>
  <c r="DQ68" i="2"/>
  <c r="DP68" i="2"/>
  <c r="DO68" i="2"/>
  <c r="DN68" i="2"/>
  <c r="DM68" i="2"/>
  <c r="DL68" i="2"/>
  <c r="DK68" i="2"/>
  <c r="DU68" i="2" s="1"/>
  <c r="DJ68" i="2"/>
  <c r="DF68" i="2"/>
  <c r="DE68" i="2"/>
  <c r="DD68" i="2"/>
  <c r="DC68" i="2"/>
  <c r="DB68" i="2"/>
  <c r="DA68" i="2"/>
  <c r="CZ68" i="2"/>
  <c r="CY68" i="2"/>
  <c r="CX68" i="2"/>
  <c r="CW68" i="2"/>
  <c r="CV68" i="2"/>
  <c r="CT68" i="2"/>
  <c r="CS68" i="2"/>
  <c r="CF68" i="2"/>
  <c r="CE68" i="2"/>
  <c r="BR68" i="2"/>
  <c r="BQ68" i="2"/>
  <c r="BD68" i="2"/>
  <c r="BC68" i="2"/>
  <c r="AP68" i="2"/>
  <c r="AO68" i="2"/>
  <c r="AB68" i="2"/>
  <c r="AA68" i="2"/>
  <c r="N68" i="2"/>
  <c r="M68" i="2"/>
  <c r="IB67" i="2"/>
  <c r="IA67" i="2"/>
  <c r="HZ67" i="2"/>
  <c r="HY67" i="2"/>
  <c r="HX67" i="2"/>
  <c r="HX71" i="2" s="1"/>
  <c r="HW67" i="2"/>
  <c r="HW71" i="2" s="1"/>
  <c r="HV67" i="2"/>
  <c r="HV71" i="2" s="1"/>
  <c r="HU67" i="2"/>
  <c r="HU71" i="2" s="1"/>
  <c r="HT67" i="2"/>
  <c r="HS67" i="2"/>
  <c r="HR67" i="2"/>
  <c r="HN67" i="2"/>
  <c r="HM67" i="2"/>
  <c r="HM71" i="2" s="1"/>
  <c r="HL67" i="2"/>
  <c r="HL71" i="2" s="1"/>
  <c r="HK67" i="2"/>
  <c r="HK71" i="2" s="1"/>
  <c r="HJ67" i="2"/>
  <c r="HJ71" i="2" s="1"/>
  <c r="HI67" i="2"/>
  <c r="HH67" i="2"/>
  <c r="HG67" i="2"/>
  <c r="HF67" i="2"/>
  <c r="HE67" i="2"/>
  <c r="HE71" i="2" s="1"/>
  <c r="HD67" i="2"/>
  <c r="HD71" i="2" s="1"/>
  <c r="GZ67" i="2"/>
  <c r="GZ71" i="2" s="1"/>
  <c r="GY67" i="2"/>
  <c r="GY71" i="2" s="1"/>
  <c r="GX67" i="2"/>
  <c r="GW67" i="2"/>
  <c r="GV67" i="2"/>
  <c r="GU67" i="2"/>
  <c r="GT67" i="2"/>
  <c r="GT71" i="2" s="1"/>
  <c r="GS67" i="2"/>
  <c r="GS71" i="2" s="1"/>
  <c r="GR67" i="2"/>
  <c r="GR71" i="2" s="1"/>
  <c r="GQ67" i="2"/>
  <c r="GQ71" i="2" s="1"/>
  <c r="GP67" i="2"/>
  <c r="GL67" i="2"/>
  <c r="GK67" i="2"/>
  <c r="GJ67" i="2"/>
  <c r="GI67" i="2"/>
  <c r="GI71" i="2" s="1"/>
  <c r="GH67" i="2"/>
  <c r="GH71" i="2" s="1"/>
  <c r="GG67" i="2"/>
  <c r="GG71" i="2" s="1"/>
  <c r="GF67" i="2"/>
  <c r="GF71" i="2" s="1"/>
  <c r="GE67" i="2"/>
  <c r="GD67" i="2"/>
  <c r="GC67" i="2"/>
  <c r="GB67" i="2"/>
  <c r="FX67" i="2"/>
  <c r="FX71" i="2" s="1"/>
  <c r="FW67" i="2"/>
  <c r="FW71" i="2" s="1"/>
  <c r="FV67" i="2"/>
  <c r="FV71" i="2" s="1"/>
  <c r="FU67" i="2"/>
  <c r="FU71" i="2" s="1"/>
  <c r="FT67" i="2"/>
  <c r="FS67" i="2"/>
  <c r="FR67" i="2"/>
  <c r="FQ67" i="2"/>
  <c r="FP67" i="2"/>
  <c r="FP71" i="2" s="1"/>
  <c r="FO67" i="2"/>
  <c r="FO71" i="2" s="1"/>
  <c r="FN67" i="2"/>
  <c r="FN71" i="2" s="1"/>
  <c r="FJ67" i="2"/>
  <c r="FJ71" i="2" s="1"/>
  <c r="FI67" i="2"/>
  <c r="FH67" i="2"/>
  <c r="FG67" i="2"/>
  <c r="FF67" i="2"/>
  <c r="FE67" i="2"/>
  <c r="FE71" i="2" s="1"/>
  <c r="FD67" i="2"/>
  <c r="FD71" i="2" s="1"/>
  <c r="FC67" i="2"/>
  <c r="FC71" i="2" s="1"/>
  <c r="FB67" i="2"/>
  <c r="FA67" i="2"/>
  <c r="EZ67" i="2"/>
  <c r="EV67" i="2"/>
  <c r="EU67" i="2"/>
  <c r="ET67" i="2"/>
  <c r="ET71" i="2" s="1"/>
  <c r="ES67" i="2"/>
  <c r="ES71" i="2" s="1"/>
  <c r="ER67" i="2"/>
  <c r="ER71" i="2" s="1"/>
  <c r="EQ67" i="2"/>
  <c r="EQ71" i="2" s="1"/>
  <c r="EP67" i="2"/>
  <c r="EO67" i="2"/>
  <c r="EN67" i="2"/>
  <c r="EM67" i="2"/>
  <c r="EL67" i="2"/>
  <c r="EL71" i="2" s="1"/>
  <c r="EH67" i="2"/>
  <c r="EH71" i="2" s="1"/>
  <c r="EG67" i="2"/>
  <c r="EG71" i="2" s="1"/>
  <c r="EF67" i="2"/>
  <c r="EF71" i="2" s="1"/>
  <c r="EE67" i="2"/>
  <c r="ED67" i="2"/>
  <c r="EC67" i="2"/>
  <c r="EB67" i="2"/>
  <c r="EA67" i="2"/>
  <c r="EA71" i="2" s="1"/>
  <c r="DZ67" i="2"/>
  <c r="DY67" i="2"/>
  <c r="DY71" i="2" s="1"/>
  <c r="DX67" i="2"/>
  <c r="DX71" i="2" s="1"/>
  <c r="DT67" i="2"/>
  <c r="DS67" i="2"/>
  <c r="DR67" i="2"/>
  <c r="DQ67" i="2"/>
  <c r="DP67" i="2"/>
  <c r="DP71" i="2" s="1"/>
  <c r="DO67" i="2"/>
  <c r="DO71" i="2" s="1"/>
  <c r="DN67" i="2"/>
  <c r="DN71" i="2" s="1"/>
  <c r="DM67" i="2"/>
  <c r="DM71" i="2" s="1"/>
  <c r="DL67" i="2"/>
  <c r="DK67" i="2"/>
  <c r="DJ67" i="2"/>
  <c r="DF67" i="2"/>
  <c r="DE67" i="2"/>
  <c r="DE71" i="2" s="1"/>
  <c r="DD67" i="2"/>
  <c r="DD71" i="2" s="1"/>
  <c r="DC67" i="2"/>
  <c r="DC71" i="2" s="1"/>
  <c r="DB67" i="2"/>
  <c r="DB71" i="2" s="1"/>
  <c r="DA67" i="2"/>
  <c r="CZ67" i="2"/>
  <c r="CY67" i="2"/>
  <c r="CX67" i="2"/>
  <c r="CW67" i="2"/>
  <c r="CW71" i="2" s="1"/>
  <c r="CV67" i="2"/>
  <c r="CV71" i="2" s="1"/>
  <c r="CT67" i="2"/>
  <c r="CT71" i="2" s="1"/>
  <c r="CS67" i="2"/>
  <c r="CS71" i="2" s="1"/>
  <c r="CF67" i="2"/>
  <c r="CE67" i="2"/>
  <c r="BR67" i="2"/>
  <c r="BQ67" i="2"/>
  <c r="BD67" i="2"/>
  <c r="BD71" i="2" s="1"/>
  <c r="BC67" i="2"/>
  <c r="BC71" i="2" s="1"/>
  <c r="AP67" i="2"/>
  <c r="AP71" i="2" s="1"/>
  <c r="AO67" i="2"/>
  <c r="AO71" i="2" s="1"/>
  <c r="AB67" i="2"/>
  <c r="AA67" i="2"/>
  <c r="N67" i="2"/>
  <c r="M67" i="2"/>
  <c r="CR66" i="2"/>
  <c r="CQ66" i="2"/>
  <c r="CP66" i="2"/>
  <c r="CO66" i="2"/>
  <c r="CN66" i="2"/>
  <c r="CM66" i="2"/>
  <c r="CL66" i="2"/>
  <c r="CK66" i="2"/>
  <c r="CJ66" i="2"/>
  <c r="CI66" i="2"/>
  <c r="CH66" i="2"/>
  <c r="CD66" i="2"/>
  <c r="CC66" i="2"/>
  <c r="CB66" i="2"/>
  <c r="CA66" i="2"/>
  <c r="BZ66" i="2"/>
  <c r="BY66" i="2"/>
  <c r="BX66" i="2"/>
  <c r="BW66" i="2"/>
  <c r="BV66" i="2"/>
  <c r="BU66" i="2"/>
  <c r="BT66" i="2"/>
  <c r="BP66" i="2"/>
  <c r="BO66" i="2"/>
  <c r="BN66" i="2"/>
  <c r="BM66" i="2"/>
  <c r="BL66" i="2"/>
  <c r="BK66" i="2"/>
  <c r="BJ66" i="2"/>
  <c r="BI66" i="2"/>
  <c r="BH66" i="2"/>
  <c r="BG66" i="2"/>
  <c r="BF66" i="2"/>
  <c r="BB66" i="2"/>
  <c r="BA66" i="2"/>
  <c r="AZ66" i="2"/>
  <c r="AY66" i="2"/>
  <c r="AX66" i="2"/>
  <c r="AW66" i="2"/>
  <c r="AV66" i="2"/>
  <c r="AU66" i="2"/>
  <c r="AT66" i="2"/>
  <c r="AS66" i="2"/>
  <c r="AR66" i="2"/>
  <c r="AN66" i="2"/>
  <c r="AM66" i="2"/>
  <c r="AL66" i="2"/>
  <c r="AK66" i="2"/>
  <c r="AJ66" i="2"/>
  <c r="AI66" i="2"/>
  <c r="AH66" i="2"/>
  <c r="AG66" i="2"/>
  <c r="AF66" i="2"/>
  <c r="AE66" i="2"/>
  <c r="AD66" i="2"/>
  <c r="Z66" i="2"/>
  <c r="Y66" i="2"/>
  <c r="X66" i="2"/>
  <c r="W66" i="2"/>
  <c r="V66" i="2"/>
  <c r="U66" i="2"/>
  <c r="T66" i="2"/>
  <c r="S66" i="2"/>
  <c r="R66" i="2"/>
  <c r="Q66" i="2"/>
  <c r="P66" i="2"/>
  <c r="L66" i="2"/>
  <c r="K66" i="2"/>
  <c r="J66" i="2"/>
  <c r="I66" i="2"/>
  <c r="H66" i="2"/>
  <c r="G66" i="2"/>
  <c r="F66" i="2"/>
  <c r="E66" i="2"/>
  <c r="D66" i="2"/>
  <c r="C66" i="2"/>
  <c r="B66" i="2"/>
  <c r="IB65" i="2"/>
  <c r="IA65" i="2"/>
  <c r="HZ65" i="2"/>
  <c r="HY65" i="2"/>
  <c r="HX65" i="2"/>
  <c r="HW65" i="2"/>
  <c r="HV65" i="2"/>
  <c r="HU65" i="2"/>
  <c r="HT65" i="2"/>
  <c r="HS65" i="2"/>
  <c r="HR65" i="2"/>
  <c r="HN65" i="2"/>
  <c r="HM65" i="2"/>
  <c r="HL65" i="2"/>
  <c r="HK65" i="2"/>
  <c r="HJ65" i="2"/>
  <c r="HI65" i="2"/>
  <c r="HH65" i="2"/>
  <c r="HG65" i="2"/>
  <c r="HF65" i="2"/>
  <c r="HE65" i="2"/>
  <c r="HD65" i="2"/>
  <c r="GZ65" i="2"/>
  <c r="GY65" i="2"/>
  <c r="GX65" i="2"/>
  <c r="GW65" i="2"/>
  <c r="GV65" i="2"/>
  <c r="GU65" i="2"/>
  <c r="GT65" i="2"/>
  <c r="GS65" i="2"/>
  <c r="GR65" i="2"/>
  <c r="GQ65" i="2"/>
  <c r="GP65" i="2"/>
  <c r="GL65" i="2"/>
  <c r="GK65" i="2"/>
  <c r="GJ65" i="2"/>
  <c r="GI65" i="2"/>
  <c r="GH65" i="2"/>
  <c r="GG65" i="2"/>
  <c r="GF65" i="2"/>
  <c r="GE65" i="2"/>
  <c r="GD65" i="2"/>
  <c r="GC65" i="2"/>
  <c r="GB65" i="2"/>
  <c r="FX65" i="2"/>
  <c r="FW65" i="2"/>
  <c r="FV65" i="2"/>
  <c r="FU65" i="2"/>
  <c r="FT65" i="2"/>
  <c r="FS65" i="2"/>
  <c r="FR65" i="2"/>
  <c r="FQ65" i="2"/>
  <c r="FP65" i="2"/>
  <c r="FO65" i="2"/>
  <c r="FN65" i="2"/>
  <c r="FJ65" i="2"/>
  <c r="FI65" i="2"/>
  <c r="FH65" i="2"/>
  <c r="FG65" i="2"/>
  <c r="FF65" i="2"/>
  <c r="FE65" i="2"/>
  <c r="FD65" i="2"/>
  <c r="FC65" i="2"/>
  <c r="FB65" i="2"/>
  <c r="FA65" i="2"/>
  <c r="EZ65" i="2"/>
  <c r="EV65" i="2"/>
  <c r="EU65" i="2"/>
  <c r="ET65" i="2"/>
  <c r="ES65" i="2"/>
  <c r="ER65" i="2"/>
  <c r="EQ65" i="2"/>
  <c r="EP65" i="2"/>
  <c r="EO65" i="2"/>
  <c r="EN65" i="2"/>
  <c r="EM65" i="2"/>
  <c r="EL65" i="2"/>
  <c r="EW65" i="2" s="1"/>
  <c r="EH65" i="2"/>
  <c r="EG65" i="2"/>
  <c r="EF65" i="2"/>
  <c r="EE65" i="2"/>
  <c r="ED65" i="2"/>
  <c r="EC65" i="2"/>
  <c r="EB65" i="2"/>
  <c r="EA65" i="2"/>
  <c r="DZ65" i="2"/>
  <c r="DY65" i="2"/>
  <c r="DX65" i="2"/>
  <c r="DT65" i="2"/>
  <c r="DS65" i="2"/>
  <c r="DR65" i="2"/>
  <c r="DQ65" i="2"/>
  <c r="DP65" i="2"/>
  <c r="DO65" i="2"/>
  <c r="DN65" i="2"/>
  <c r="DM65" i="2"/>
  <c r="DL65" i="2"/>
  <c r="DK65" i="2"/>
  <c r="DJ65" i="2"/>
  <c r="DF65" i="2"/>
  <c r="DE65" i="2"/>
  <c r="DD65" i="2"/>
  <c r="DC65" i="2"/>
  <c r="DB65" i="2"/>
  <c r="DA65" i="2"/>
  <c r="CZ65" i="2"/>
  <c r="CY65" i="2"/>
  <c r="CX65" i="2"/>
  <c r="CW65" i="2"/>
  <c r="CV65" i="2"/>
  <c r="CT65" i="2"/>
  <c r="CS65" i="2"/>
  <c r="CF65" i="2"/>
  <c r="CE65" i="2"/>
  <c r="BR65" i="2"/>
  <c r="BQ65" i="2"/>
  <c r="BD65" i="2"/>
  <c r="BC65" i="2"/>
  <c r="AP65" i="2"/>
  <c r="AO65" i="2"/>
  <c r="AB65" i="2"/>
  <c r="AA65" i="2"/>
  <c r="N65" i="2"/>
  <c r="M65" i="2"/>
  <c r="IB64" i="2"/>
  <c r="IA64" i="2"/>
  <c r="HZ64" i="2"/>
  <c r="HY64" i="2"/>
  <c r="HX64" i="2"/>
  <c r="HW64" i="2"/>
  <c r="HV64" i="2"/>
  <c r="HU64" i="2"/>
  <c r="HT64" i="2"/>
  <c r="HS64" i="2"/>
  <c r="HR64" i="2"/>
  <c r="HN64" i="2"/>
  <c r="HM64" i="2"/>
  <c r="HL64" i="2"/>
  <c r="HK64" i="2"/>
  <c r="HJ64" i="2"/>
  <c r="HI64" i="2"/>
  <c r="HH64" i="2"/>
  <c r="HG64" i="2"/>
  <c r="HF64" i="2"/>
  <c r="HE64" i="2"/>
  <c r="HD64" i="2"/>
  <c r="GZ64" i="2"/>
  <c r="GY64" i="2"/>
  <c r="GX64" i="2"/>
  <c r="GW64" i="2"/>
  <c r="GV64" i="2"/>
  <c r="GU64" i="2"/>
  <c r="GT64" i="2"/>
  <c r="GS64" i="2"/>
  <c r="GR64" i="2"/>
  <c r="GQ64" i="2"/>
  <c r="GP64" i="2"/>
  <c r="GL64" i="2"/>
  <c r="GK64" i="2"/>
  <c r="GJ64" i="2"/>
  <c r="GI64" i="2"/>
  <c r="GH64" i="2"/>
  <c r="GG64" i="2"/>
  <c r="GF64" i="2"/>
  <c r="GE64" i="2"/>
  <c r="GD64" i="2"/>
  <c r="GC64" i="2"/>
  <c r="GB64" i="2"/>
  <c r="FX64" i="2"/>
  <c r="FW64" i="2"/>
  <c r="FV64" i="2"/>
  <c r="FU64" i="2"/>
  <c r="FT64" i="2"/>
  <c r="FS64" i="2"/>
  <c r="FR64" i="2"/>
  <c r="FQ64" i="2"/>
  <c r="FP64" i="2"/>
  <c r="FO64" i="2"/>
  <c r="FN64" i="2"/>
  <c r="FJ64" i="2"/>
  <c r="FI64" i="2"/>
  <c r="FH64" i="2"/>
  <c r="FG64" i="2"/>
  <c r="FF64" i="2"/>
  <c r="FE64" i="2"/>
  <c r="FD64" i="2"/>
  <c r="FC64" i="2"/>
  <c r="FB64" i="2"/>
  <c r="FA64" i="2"/>
  <c r="FK64" i="2" s="1"/>
  <c r="EZ64" i="2"/>
  <c r="EV64" i="2"/>
  <c r="EU64" i="2"/>
  <c r="ET64" i="2"/>
  <c r="ES64" i="2"/>
  <c r="ER64" i="2"/>
  <c r="EQ64" i="2"/>
  <c r="EP64" i="2"/>
  <c r="EO64" i="2"/>
  <c r="EN64" i="2"/>
  <c r="EM64" i="2"/>
  <c r="EL64" i="2"/>
  <c r="EH64" i="2"/>
  <c r="EG64" i="2"/>
  <c r="EF64" i="2"/>
  <c r="EE64" i="2"/>
  <c r="ED64" i="2"/>
  <c r="EC64" i="2"/>
  <c r="EB64" i="2"/>
  <c r="EA64" i="2"/>
  <c r="DZ64" i="2"/>
  <c r="DY64" i="2"/>
  <c r="DX64" i="2"/>
  <c r="DT64" i="2"/>
  <c r="DS64" i="2"/>
  <c r="DR64" i="2"/>
  <c r="DQ64" i="2"/>
  <c r="DP64" i="2"/>
  <c r="DO64" i="2"/>
  <c r="DN64" i="2"/>
  <c r="DM64" i="2"/>
  <c r="DL64" i="2"/>
  <c r="DK64" i="2"/>
  <c r="DJ64" i="2"/>
  <c r="DF64" i="2"/>
  <c r="DE64" i="2"/>
  <c r="DD64" i="2"/>
  <c r="DC64" i="2"/>
  <c r="DB64" i="2"/>
  <c r="DA64" i="2"/>
  <c r="CZ64" i="2"/>
  <c r="CY64" i="2"/>
  <c r="CX64" i="2"/>
  <c r="CW64" i="2"/>
  <c r="CV64" i="2"/>
  <c r="CT64" i="2"/>
  <c r="CS64" i="2"/>
  <c r="CF64" i="2"/>
  <c r="CE64" i="2"/>
  <c r="BR64" i="2"/>
  <c r="BQ64" i="2"/>
  <c r="BD64" i="2"/>
  <c r="BC64" i="2"/>
  <c r="AP64" i="2"/>
  <c r="AO64" i="2"/>
  <c r="AB64" i="2"/>
  <c r="AA64" i="2"/>
  <c r="N64" i="2"/>
  <c r="M64" i="2"/>
  <c r="IB63" i="2"/>
  <c r="IA63" i="2"/>
  <c r="HZ63" i="2"/>
  <c r="HY63" i="2"/>
  <c r="HX63" i="2"/>
  <c r="HW63" i="2"/>
  <c r="HV63" i="2"/>
  <c r="HU63" i="2"/>
  <c r="HT63" i="2"/>
  <c r="HS63" i="2"/>
  <c r="HR63" i="2"/>
  <c r="HN63" i="2"/>
  <c r="HM63" i="2"/>
  <c r="HL63" i="2"/>
  <c r="HK63" i="2"/>
  <c r="HJ63" i="2"/>
  <c r="HI63" i="2"/>
  <c r="HH63" i="2"/>
  <c r="HG63" i="2"/>
  <c r="HF63" i="2"/>
  <c r="HE63" i="2"/>
  <c r="HD63" i="2"/>
  <c r="GZ63" i="2"/>
  <c r="GY63" i="2"/>
  <c r="GX63" i="2"/>
  <c r="GW63" i="2"/>
  <c r="GV63" i="2"/>
  <c r="GU63" i="2"/>
  <c r="GT63" i="2"/>
  <c r="GS63" i="2"/>
  <c r="GR63" i="2"/>
  <c r="GQ63" i="2"/>
  <c r="GP63" i="2"/>
  <c r="GL63" i="2"/>
  <c r="GK63" i="2"/>
  <c r="GJ63" i="2"/>
  <c r="GI63" i="2"/>
  <c r="GH63" i="2"/>
  <c r="GG63" i="2"/>
  <c r="GF63" i="2"/>
  <c r="GE63" i="2"/>
  <c r="GD63" i="2"/>
  <c r="GC63" i="2"/>
  <c r="GB63" i="2"/>
  <c r="FX63" i="2"/>
  <c r="FW63" i="2"/>
  <c r="FV63" i="2"/>
  <c r="FU63" i="2"/>
  <c r="FT63" i="2"/>
  <c r="FS63" i="2"/>
  <c r="FR63" i="2"/>
  <c r="FQ63" i="2"/>
  <c r="FP63" i="2"/>
  <c r="FO63" i="2"/>
  <c r="FN63" i="2"/>
  <c r="FJ63" i="2"/>
  <c r="FI63" i="2"/>
  <c r="FH63" i="2"/>
  <c r="FG63" i="2"/>
  <c r="FF63" i="2"/>
  <c r="FE63" i="2"/>
  <c r="FD63" i="2"/>
  <c r="FC63" i="2"/>
  <c r="FB63" i="2"/>
  <c r="FA63" i="2"/>
  <c r="EZ63" i="2"/>
  <c r="EV63" i="2"/>
  <c r="EU63" i="2"/>
  <c r="ET63" i="2"/>
  <c r="ES63" i="2"/>
  <c r="ER63" i="2"/>
  <c r="EQ63" i="2"/>
  <c r="EP63" i="2"/>
  <c r="EO63" i="2"/>
  <c r="EN63" i="2"/>
  <c r="EM63" i="2"/>
  <c r="EL63" i="2"/>
  <c r="EW63" i="2" s="1"/>
  <c r="EH63" i="2"/>
  <c r="EG63" i="2"/>
  <c r="EF63" i="2"/>
  <c r="EE63" i="2"/>
  <c r="ED63" i="2"/>
  <c r="EC63" i="2"/>
  <c r="EB63" i="2"/>
  <c r="EA63" i="2"/>
  <c r="DZ63" i="2"/>
  <c r="DY63" i="2"/>
  <c r="DX63" i="2"/>
  <c r="DT63" i="2"/>
  <c r="DS63" i="2"/>
  <c r="DR63" i="2"/>
  <c r="DQ63" i="2"/>
  <c r="DP63" i="2"/>
  <c r="DO63" i="2"/>
  <c r="DN63" i="2"/>
  <c r="DM63" i="2"/>
  <c r="DL63" i="2"/>
  <c r="DK63" i="2"/>
  <c r="DJ63" i="2"/>
  <c r="DF63" i="2"/>
  <c r="DE63" i="2"/>
  <c r="DD63" i="2"/>
  <c r="DC63" i="2"/>
  <c r="DB63" i="2"/>
  <c r="DA63" i="2"/>
  <c r="CZ63" i="2"/>
  <c r="CY63" i="2"/>
  <c r="CX63" i="2"/>
  <c r="CW63" i="2"/>
  <c r="CV63" i="2"/>
  <c r="CT63" i="2"/>
  <c r="CS63" i="2"/>
  <c r="CF63" i="2"/>
  <c r="CE63" i="2"/>
  <c r="BR63" i="2"/>
  <c r="BQ63" i="2"/>
  <c r="BD63" i="2"/>
  <c r="BC63" i="2"/>
  <c r="AP63" i="2"/>
  <c r="AO63" i="2"/>
  <c r="AB63" i="2"/>
  <c r="AA63" i="2"/>
  <c r="N63" i="2"/>
  <c r="M63" i="2"/>
  <c r="IB62" i="2"/>
  <c r="IB66" i="2" s="1"/>
  <c r="IA62" i="2"/>
  <c r="IA66" i="2" s="1"/>
  <c r="HZ62" i="2"/>
  <c r="HZ66" i="2" s="1"/>
  <c r="HY62" i="2"/>
  <c r="HX62" i="2"/>
  <c r="HW62" i="2"/>
  <c r="HV62" i="2"/>
  <c r="HU62" i="2"/>
  <c r="HU66" i="2" s="1"/>
  <c r="HT62" i="2"/>
  <c r="HT66" i="2" s="1"/>
  <c r="HS62" i="2"/>
  <c r="HS66" i="2" s="1"/>
  <c r="HR62" i="2"/>
  <c r="HR66" i="2" s="1"/>
  <c r="HN62" i="2"/>
  <c r="HM62" i="2"/>
  <c r="HL62" i="2"/>
  <c r="HK62" i="2"/>
  <c r="HJ62" i="2"/>
  <c r="HJ66" i="2" s="1"/>
  <c r="HI62" i="2"/>
  <c r="HI66" i="2" s="1"/>
  <c r="HH62" i="2"/>
  <c r="HH66" i="2" s="1"/>
  <c r="HG62" i="2"/>
  <c r="HG66" i="2" s="1"/>
  <c r="HF62" i="2"/>
  <c r="HE62" i="2"/>
  <c r="HD62" i="2"/>
  <c r="GZ62" i="2"/>
  <c r="GY62" i="2"/>
  <c r="GY66" i="2" s="1"/>
  <c r="GX62" i="2"/>
  <c r="GX66" i="2" s="1"/>
  <c r="GW62" i="2"/>
  <c r="GW66" i="2" s="1"/>
  <c r="GV62" i="2"/>
  <c r="GV66" i="2" s="1"/>
  <c r="GU62" i="2"/>
  <c r="GT62" i="2"/>
  <c r="GS62" i="2"/>
  <c r="GR62" i="2"/>
  <c r="GQ62" i="2"/>
  <c r="GQ66" i="2" s="1"/>
  <c r="GP62" i="2"/>
  <c r="GP66" i="2" s="1"/>
  <c r="GL62" i="2"/>
  <c r="GL66" i="2" s="1"/>
  <c r="GK62" i="2"/>
  <c r="GK66" i="2" s="1"/>
  <c r="GJ62" i="2"/>
  <c r="GI62" i="2"/>
  <c r="GH62" i="2"/>
  <c r="GG62" i="2"/>
  <c r="GF62" i="2"/>
  <c r="GF66" i="2" s="1"/>
  <c r="GE62" i="2"/>
  <c r="GE66" i="2" s="1"/>
  <c r="GD62" i="2"/>
  <c r="GD66" i="2" s="1"/>
  <c r="GC62" i="2"/>
  <c r="GC66" i="2" s="1"/>
  <c r="GB62" i="2"/>
  <c r="FX62" i="2"/>
  <c r="FW62" i="2"/>
  <c r="FV62" i="2"/>
  <c r="FU62" i="2"/>
  <c r="FU66" i="2" s="1"/>
  <c r="FT62" i="2"/>
  <c r="FT66" i="2" s="1"/>
  <c r="FS62" i="2"/>
  <c r="FS66" i="2" s="1"/>
  <c r="FR62" i="2"/>
  <c r="FR66" i="2" s="1"/>
  <c r="FQ62" i="2"/>
  <c r="FP62" i="2"/>
  <c r="FO62" i="2"/>
  <c r="FN62" i="2"/>
  <c r="FJ62" i="2"/>
  <c r="FJ66" i="2" s="1"/>
  <c r="FI62" i="2"/>
  <c r="FI66" i="2" s="1"/>
  <c r="FH62" i="2"/>
  <c r="FH66" i="2" s="1"/>
  <c r="FG62" i="2"/>
  <c r="FG66" i="2" s="1"/>
  <c r="FF62" i="2"/>
  <c r="FE62" i="2"/>
  <c r="FD62" i="2"/>
  <c r="FC62" i="2"/>
  <c r="FB62" i="2"/>
  <c r="FA62" i="2"/>
  <c r="FA66" i="2" s="1"/>
  <c r="EZ62" i="2"/>
  <c r="EZ66" i="2" s="1"/>
  <c r="EV62" i="2"/>
  <c r="EV66" i="2" s="1"/>
  <c r="EU62" i="2"/>
  <c r="ET62" i="2"/>
  <c r="ES62" i="2"/>
  <c r="ER62" i="2"/>
  <c r="EQ62" i="2"/>
  <c r="EQ66" i="2" s="1"/>
  <c r="EP62" i="2"/>
  <c r="EP66" i="2" s="1"/>
  <c r="EO62" i="2"/>
  <c r="EO66" i="2" s="1"/>
  <c r="EN62" i="2"/>
  <c r="EN66" i="2" s="1"/>
  <c r="EM62" i="2"/>
  <c r="EL62" i="2"/>
  <c r="EH62" i="2"/>
  <c r="EG62" i="2"/>
  <c r="EF62" i="2"/>
  <c r="EF66" i="2" s="1"/>
  <c r="EE62" i="2"/>
  <c r="EE66" i="2" s="1"/>
  <c r="ED62" i="2"/>
  <c r="ED66" i="2" s="1"/>
  <c r="EC62" i="2"/>
  <c r="EC66" i="2" s="1"/>
  <c r="EB62" i="2"/>
  <c r="EA62" i="2"/>
  <c r="DZ62" i="2"/>
  <c r="DY62" i="2"/>
  <c r="DX62" i="2"/>
  <c r="DX66" i="2" s="1"/>
  <c r="DT62" i="2"/>
  <c r="DT66" i="2" s="1"/>
  <c r="DS62" i="2"/>
  <c r="DS66" i="2" s="1"/>
  <c r="DR62" i="2"/>
  <c r="DR66" i="2" s="1"/>
  <c r="DQ62" i="2"/>
  <c r="DP62" i="2"/>
  <c r="DO62" i="2"/>
  <c r="DN62" i="2"/>
  <c r="DM62" i="2"/>
  <c r="DM66" i="2" s="1"/>
  <c r="DL62" i="2"/>
  <c r="DL66" i="2" s="1"/>
  <c r="DK62" i="2"/>
  <c r="DK66" i="2" s="1"/>
  <c r="DJ62" i="2"/>
  <c r="DJ66" i="2" s="1"/>
  <c r="DF62" i="2"/>
  <c r="DE62" i="2"/>
  <c r="DD62" i="2"/>
  <c r="DC62" i="2"/>
  <c r="DB62" i="2"/>
  <c r="DB66" i="2" s="1"/>
  <c r="DA62" i="2"/>
  <c r="DA66" i="2" s="1"/>
  <c r="CZ62" i="2"/>
  <c r="CZ66" i="2" s="1"/>
  <c r="CY62" i="2"/>
  <c r="CY66" i="2" s="1"/>
  <c r="CX62" i="2"/>
  <c r="CW62" i="2"/>
  <c r="CV62" i="2"/>
  <c r="CT62" i="2"/>
  <c r="CS62" i="2"/>
  <c r="CS66" i="2" s="1"/>
  <c r="CF62" i="2"/>
  <c r="CF66" i="2" s="1"/>
  <c r="CE62" i="2"/>
  <c r="CE66" i="2" s="1"/>
  <c r="BR62" i="2"/>
  <c r="BR66" i="2" s="1"/>
  <c r="BQ62" i="2"/>
  <c r="BD62" i="2"/>
  <c r="BC62" i="2"/>
  <c r="AP62" i="2"/>
  <c r="AO62" i="2"/>
  <c r="AO66" i="2" s="1"/>
  <c r="AB62" i="2"/>
  <c r="AB66" i="2" s="1"/>
  <c r="AA62" i="2"/>
  <c r="AA66" i="2" s="1"/>
  <c r="N62" i="2"/>
  <c r="N66" i="2" s="1"/>
  <c r="M62" i="2"/>
  <c r="CR61" i="2"/>
  <c r="CQ61" i="2"/>
  <c r="CP61" i="2"/>
  <c r="CO61" i="2"/>
  <c r="CN61" i="2"/>
  <c r="CN72" i="2" s="1"/>
  <c r="CM61" i="2"/>
  <c r="CL61" i="2"/>
  <c r="CK61" i="2"/>
  <c r="CJ61" i="2"/>
  <c r="CI61" i="2"/>
  <c r="CH61" i="2"/>
  <c r="CD61" i="2"/>
  <c r="CC61" i="2"/>
  <c r="CC72" i="2" s="1"/>
  <c r="CB61" i="2"/>
  <c r="CA61" i="2"/>
  <c r="BZ61" i="2"/>
  <c r="BY61" i="2"/>
  <c r="BX61" i="2"/>
  <c r="BW61" i="2"/>
  <c r="BV61" i="2"/>
  <c r="BU61" i="2"/>
  <c r="BU72" i="2" s="1"/>
  <c r="BT61" i="2"/>
  <c r="BP61" i="2"/>
  <c r="BO61" i="2"/>
  <c r="BN61" i="2"/>
  <c r="BM61" i="2"/>
  <c r="BL61" i="2"/>
  <c r="BK61" i="2"/>
  <c r="BJ61" i="2"/>
  <c r="BJ72" i="2" s="1"/>
  <c r="BI61" i="2"/>
  <c r="BH61" i="2"/>
  <c r="BG61" i="2"/>
  <c r="BF61" i="2"/>
  <c r="BB61" i="2"/>
  <c r="BA61" i="2"/>
  <c r="AZ61" i="2"/>
  <c r="AY61" i="2"/>
  <c r="AY72" i="2" s="1"/>
  <c r="AX61" i="2"/>
  <c r="AW61" i="2"/>
  <c r="AV61" i="2"/>
  <c r="AU61" i="2"/>
  <c r="AT61" i="2"/>
  <c r="AS61" i="2"/>
  <c r="AR61" i="2"/>
  <c r="AN61" i="2"/>
  <c r="AN72" i="2" s="1"/>
  <c r="AM61" i="2"/>
  <c r="AL61" i="2"/>
  <c r="AK61" i="2"/>
  <c r="AJ61" i="2"/>
  <c r="AI61" i="2"/>
  <c r="AH61" i="2"/>
  <c r="AG61" i="2"/>
  <c r="AF61" i="2"/>
  <c r="AF72" i="2" s="1"/>
  <c r="AE61" i="2"/>
  <c r="AD61" i="2"/>
  <c r="Z61" i="2"/>
  <c r="Y61" i="2"/>
  <c r="X61" i="2"/>
  <c r="W61" i="2"/>
  <c r="V61" i="2"/>
  <c r="U61" i="2"/>
  <c r="U72" i="2" s="1"/>
  <c r="T61" i="2"/>
  <c r="S61" i="2"/>
  <c r="R61" i="2"/>
  <c r="Q61" i="2"/>
  <c r="P61" i="2"/>
  <c r="L61" i="2"/>
  <c r="K61" i="2"/>
  <c r="J61" i="2"/>
  <c r="J72" i="2" s="1"/>
  <c r="I61" i="2"/>
  <c r="H61" i="2"/>
  <c r="G61" i="2"/>
  <c r="F61" i="2"/>
  <c r="E61" i="2"/>
  <c r="D61" i="2"/>
  <c r="C61" i="2"/>
  <c r="B61" i="2"/>
  <c r="B72" i="2" s="1"/>
  <c r="IB60" i="2"/>
  <c r="IA60" i="2"/>
  <c r="HZ60" i="2"/>
  <c r="HY60" i="2"/>
  <c r="HX60" i="2"/>
  <c r="HW60" i="2"/>
  <c r="HV60" i="2"/>
  <c r="HU60" i="2"/>
  <c r="HT60" i="2"/>
  <c r="HS60" i="2"/>
  <c r="HR60" i="2"/>
  <c r="HN60" i="2"/>
  <c r="HM60" i="2"/>
  <c r="HL60" i="2"/>
  <c r="HK60" i="2"/>
  <c r="HJ60" i="2"/>
  <c r="HI60" i="2"/>
  <c r="HH60" i="2"/>
  <c r="HG60" i="2"/>
  <c r="HF60" i="2"/>
  <c r="HE60" i="2"/>
  <c r="HD60" i="2"/>
  <c r="GZ60" i="2"/>
  <c r="GY60" i="2"/>
  <c r="GX60" i="2"/>
  <c r="GW60" i="2"/>
  <c r="GV60" i="2"/>
  <c r="GU60" i="2"/>
  <c r="GT60" i="2"/>
  <c r="GS60" i="2"/>
  <c r="GR60" i="2"/>
  <c r="GQ60" i="2"/>
  <c r="HA60" i="2" s="1"/>
  <c r="GP60" i="2"/>
  <c r="GL60" i="2"/>
  <c r="GK60" i="2"/>
  <c r="GJ60" i="2"/>
  <c r="GI60" i="2"/>
  <c r="GH60" i="2"/>
  <c r="GG60" i="2"/>
  <c r="GF60" i="2"/>
  <c r="GE60" i="2"/>
  <c r="GD60" i="2"/>
  <c r="GC60" i="2"/>
  <c r="GB60" i="2"/>
  <c r="FX60" i="2"/>
  <c r="FW60" i="2"/>
  <c r="FV60" i="2"/>
  <c r="FU60" i="2"/>
  <c r="FT60" i="2"/>
  <c r="FS60" i="2"/>
  <c r="FR60" i="2"/>
  <c r="FQ60" i="2"/>
  <c r="FP60" i="2"/>
  <c r="FO60" i="2"/>
  <c r="FN60" i="2"/>
  <c r="FJ60" i="2"/>
  <c r="FI60" i="2"/>
  <c r="FH60" i="2"/>
  <c r="FG60" i="2"/>
  <c r="FF60" i="2"/>
  <c r="FE60" i="2"/>
  <c r="FD60" i="2"/>
  <c r="FC60" i="2"/>
  <c r="FB60" i="2"/>
  <c r="FA60" i="2"/>
  <c r="EZ60" i="2"/>
  <c r="EV60" i="2"/>
  <c r="EU60" i="2"/>
  <c r="ET60" i="2"/>
  <c r="ES60" i="2"/>
  <c r="ER60" i="2"/>
  <c r="EQ60" i="2"/>
  <c r="EP60" i="2"/>
  <c r="EO60" i="2"/>
  <c r="EN60" i="2"/>
  <c r="EM60" i="2"/>
  <c r="EL60" i="2"/>
  <c r="EH60" i="2"/>
  <c r="EG60" i="2"/>
  <c r="EF60" i="2"/>
  <c r="EE60" i="2"/>
  <c r="ED60" i="2"/>
  <c r="EC60" i="2"/>
  <c r="EB60" i="2"/>
  <c r="EA60" i="2"/>
  <c r="DZ60" i="2"/>
  <c r="DY60" i="2"/>
  <c r="DX60" i="2"/>
  <c r="DT60" i="2"/>
  <c r="DS60" i="2"/>
  <c r="DR60" i="2"/>
  <c r="DQ60" i="2"/>
  <c r="DP60" i="2"/>
  <c r="DO60" i="2"/>
  <c r="DN60" i="2"/>
  <c r="DM60" i="2"/>
  <c r="DL60" i="2"/>
  <c r="DK60" i="2"/>
  <c r="DJ60" i="2"/>
  <c r="DF60" i="2"/>
  <c r="DE60" i="2"/>
  <c r="DD60" i="2"/>
  <c r="DC60" i="2"/>
  <c r="DB60" i="2"/>
  <c r="DA60" i="2"/>
  <c r="CZ60" i="2"/>
  <c r="CY60" i="2"/>
  <c r="CX60" i="2"/>
  <c r="CW60" i="2"/>
  <c r="CV60" i="2"/>
  <c r="CT60" i="2"/>
  <c r="CS60" i="2"/>
  <c r="CF60" i="2"/>
  <c r="CE60" i="2"/>
  <c r="BR60" i="2"/>
  <c r="BQ60" i="2"/>
  <c r="BD60" i="2"/>
  <c r="BC60" i="2"/>
  <c r="AP60" i="2"/>
  <c r="AO60" i="2"/>
  <c r="AB60" i="2"/>
  <c r="AA60" i="2"/>
  <c r="N60" i="2"/>
  <c r="M60" i="2"/>
  <c r="IB59" i="2"/>
  <c r="IA59" i="2"/>
  <c r="HZ59" i="2"/>
  <c r="HY59" i="2"/>
  <c r="HX59" i="2"/>
  <c r="HW59" i="2"/>
  <c r="HV59" i="2"/>
  <c r="HU59" i="2"/>
  <c r="HT59" i="2"/>
  <c r="HS59" i="2"/>
  <c r="HR59" i="2"/>
  <c r="HN59" i="2"/>
  <c r="HM59" i="2"/>
  <c r="HL59" i="2"/>
  <c r="HK59" i="2"/>
  <c r="HJ59" i="2"/>
  <c r="HI59" i="2"/>
  <c r="HH59" i="2"/>
  <c r="HG59" i="2"/>
  <c r="HF59" i="2"/>
  <c r="HE59" i="2"/>
  <c r="HD59" i="2"/>
  <c r="GZ59" i="2"/>
  <c r="GY59" i="2"/>
  <c r="GX59" i="2"/>
  <c r="GW59" i="2"/>
  <c r="GV59" i="2"/>
  <c r="GU59" i="2"/>
  <c r="GT59" i="2"/>
  <c r="GS59" i="2"/>
  <c r="GR59" i="2"/>
  <c r="GQ59" i="2"/>
  <c r="GP59" i="2"/>
  <c r="GL59" i="2"/>
  <c r="GK59" i="2"/>
  <c r="GJ59" i="2"/>
  <c r="GI59" i="2"/>
  <c r="GH59" i="2"/>
  <c r="GG59" i="2"/>
  <c r="GF59" i="2"/>
  <c r="GE59" i="2"/>
  <c r="GD59" i="2"/>
  <c r="GC59" i="2"/>
  <c r="GB59" i="2"/>
  <c r="GM59" i="2" s="1"/>
  <c r="FX59" i="2"/>
  <c r="FW59" i="2"/>
  <c r="FV59" i="2"/>
  <c r="FU59" i="2"/>
  <c r="FT59" i="2"/>
  <c r="FS59" i="2"/>
  <c r="FR59" i="2"/>
  <c r="FQ59" i="2"/>
  <c r="FP59" i="2"/>
  <c r="FO59" i="2"/>
  <c r="FN59" i="2"/>
  <c r="FJ59" i="2"/>
  <c r="FI59" i="2"/>
  <c r="FH59" i="2"/>
  <c r="FG59" i="2"/>
  <c r="FF59" i="2"/>
  <c r="FE59" i="2"/>
  <c r="FD59" i="2"/>
  <c r="FC59" i="2"/>
  <c r="FB59" i="2"/>
  <c r="FA59" i="2"/>
  <c r="EZ59" i="2"/>
  <c r="EV59" i="2"/>
  <c r="EU59" i="2"/>
  <c r="ET59" i="2"/>
  <c r="ES59" i="2"/>
  <c r="ER59" i="2"/>
  <c r="EQ59" i="2"/>
  <c r="EP59" i="2"/>
  <c r="EO59" i="2"/>
  <c r="EN59" i="2"/>
  <c r="EM59" i="2"/>
  <c r="EL59" i="2"/>
  <c r="EH59" i="2"/>
  <c r="EG59" i="2"/>
  <c r="EF59" i="2"/>
  <c r="EE59" i="2"/>
  <c r="ED59" i="2"/>
  <c r="EC59" i="2"/>
  <c r="EB59" i="2"/>
  <c r="EA59" i="2"/>
  <c r="DZ59" i="2"/>
  <c r="DY59" i="2"/>
  <c r="DX59" i="2"/>
  <c r="DT59" i="2"/>
  <c r="DS59" i="2"/>
  <c r="DR59" i="2"/>
  <c r="DQ59" i="2"/>
  <c r="DP59" i="2"/>
  <c r="DO59" i="2"/>
  <c r="DN59" i="2"/>
  <c r="DM59" i="2"/>
  <c r="DL59" i="2"/>
  <c r="DK59" i="2"/>
  <c r="DJ59" i="2"/>
  <c r="DF59" i="2"/>
  <c r="DE59" i="2"/>
  <c r="DD59" i="2"/>
  <c r="DC59" i="2"/>
  <c r="DB59" i="2"/>
  <c r="DA59" i="2"/>
  <c r="CZ59" i="2"/>
  <c r="CY59" i="2"/>
  <c r="CX59" i="2"/>
  <c r="CW59" i="2"/>
  <c r="CV59" i="2"/>
  <c r="CT59" i="2"/>
  <c r="CS59" i="2"/>
  <c r="CF59" i="2"/>
  <c r="CE59" i="2"/>
  <c r="BR59" i="2"/>
  <c r="BQ59" i="2"/>
  <c r="BD59" i="2"/>
  <c r="BC59" i="2"/>
  <c r="AP59" i="2"/>
  <c r="AO59" i="2"/>
  <c r="AB59" i="2"/>
  <c r="AA59" i="2"/>
  <c r="N59" i="2"/>
  <c r="M59" i="2"/>
  <c r="IB58" i="2"/>
  <c r="IA58" i="2"/>
  <c r="HZ58" i="2"/>
  <c r="HY58" i="2"/>
  <c r="HX58" i="2"/>
  <c r="HW58" i="2"/>
  <c r="HV58" i="2"/>
  <c r="HU58" i="2"/>
  <c r="HT58" i="2"/>
  <c r="HS58" i="2"/>
  <c r="HR58" i="2"/>
  <c r="HN58" i="2"/>
  <c r="HM58" i="2"/>
  <c r="HL58" i="2"/>
  <c r="HK58" i="2"/>
  <c r="HJ58" i="2"/>
  <c r="HI58" i="2"/>
  <c r="HH58" i="2"/>
  <c r="HG58" i="2"/>
  <c r="HF58" i="2"/>
  <c r="HE58" i="2"/>
  <c r="HD58" i="2"/>
  <c r="GZ58" i="2"/>
  <c r="GY58" i="2"/>
  <c r="GX58" i="2"/>
  <c r="GW58" i="2"/>
  <c r="GV58" i="2"/>
  <c r="GU58" i="2"/>
  <c r="GT58" i="2"/>
  <c r="GS58" i="2"/>
  <c r="GR58" i="2"/>
  <c r="GQ58" i="2"/>
  <c r="HA58" i="2" s="1"/>
  <c r="GP58" i="2"/>
  <c r="GL58" i="2"/>
  <c r="GK58" i="2"/>
  <c r="GJ58" i="2"/>
  <c r="GI58" i="2"/>
  <c r="GH58" i="2"/>
  <c r="GG58" i="2"/>
  <c r="GF58" i="2"/>
  <c r="GE58" i="2"/>
  <c r="GD58" i="2"/>
  <c r="GC58" i="2"/>
  <c r="GB58" i="2"/>
  <c r="FX58" i="2"/>
  <c r="FW58" i="2"/>
  <c r="FV58" i="2"/>
  <c r="FU58" i="2"/>
  <c r="FT58" i="2"/>
  <c r="FS58" i="2"/>
  <c r="FR58" i="2"/>
  <c r="FQ58" i="2"/>
  <c r="FP58" i="2"/>
  <c r="FO58" i="2"/>
  <c r="FN58" i="2"/>
  <c r="FJ58" i="2"/>
  <c r="FI58" i="2"/>
  <c r="FH58" i="2"/>
  <c r="FG58" i="2"/>
  <c r="FF58" i="2"/>
  <c r="FE58" i="2"/>
  <c r="FD58" i="2"/>
  <c r="FC58" i="2"/>
  <c r="FB58" i="2"/>
  <c r="FA58" i="2"/>
  <c r="EZ58" i="2"/>
  <c r="EV58" i="2"/>
  <c r="EU58" i="2"/>
  <c r="ET58" i="2"/>
  <c r="ES58" i="2"/>
  <c r="ER58" i="2"/>
  <c r="EQ58" i="2"/>
  <c r="EP58" i="2"/>
  <c r="EO58" i="2"/>
  <c r="EN58" i="2"/>
  <c r="EM58" i="2"/>
  <c r="EL58" i="2"/>
  <c r="EH58" i="2"/>
  <c r="EG58" i="2"/>
  <c r="EF58" i="2"/>
  <c r="EE58" i="2"/>
  <c r="ED58" i="2"/>
  <c r="EC58" i="2"/>
  <c r="EB58" i="2"/>
  <c r="EA58" i="2"/>
  <c r="DZ58" i="2"/>
  <c r="DY58" i="2"/>
  <c r="DX58" i="2"/>
  <c r="DT58" i="2"/>
  <c r="DS58" i="2"/>
  <c r="DR58" i="2"/>
  <c r="DQ58" i="2"/>
  <c r="DP58" i="2"/>
  <c r="DO58" i="2"/>
  <c r="DN58" i="2"/>
  <c r="DM58" i="2"/>
  <c r="DL58" i="2"/>
  <c r="DK58" i="2"/>
  <c r="DJ58" i="2"/>
  <c r="DF58" i="2"/>
  <c r="DE58" i="2"/>
  <c r="DD58" i="2"/>
  <c r="DC58" i="2"/>
  <c r="DB58" i="2"/>
  <c r="DA58" i="2"/>
  <c r="CZ58" i="2"/>
  <c r="CY58" i="2"/>
  <c r="CX58" i="2"/>
  <c r="CW58" i="2"/>
  <c r="CV58" i="2"/>
  <c r="CT58" i="2"/>
  <c r="CS58" i="2"/>
  <c r="CF58" i="2"/>
  <c r="CE58" i="2"/>
  <c r="BR58" i="2"/>
  <c r="BQ58" i="2"/>
  <c r="BD58" i="2"/>
  <c r="BC58" i="2"/>
  <c r="AP58" i="2"/>
  <c r="AO58" i="2"/>
  <c r="AB58" i="2"/>
  <c r="AA58" i="2"/>
  <c r="N58" i="2"/>
  <c r="M58" i="2"/>
  <c r="IB57" i="2"/>
  <c r="IA57" i="2"/>
  <c r="HZ57" i="2"/>
  <c r="HZ61" i="2" s="1"/>
  <c r="HY57" i="2"/>
  <c r="HY61" i="2" s="1"/>
  <c r="HX57" i="2"/>
  <c r="HX61" i="2" s="1"/>
  <c r="HW57" i="2"/>
  <c r="HW61" i="2" s="1"/>
  <c r="HV57" i="2"/>
  <c r="HU57" i="2"/>
  <c r="HT57" i="2"/>
  <c r="HS57" i="2"/>
  <c r="HR57" i="2"/>
  <c r="HR61" i="2" s="1"/>
  <c r="HN57" i="2"/>
  <c r="HN61" i="2" s="1"/>
  <c r="HM57" i="2"/>
  <c r="HM61" i="2" s="1"/>
  <c r="HL57" i="2"/>
  <c r="HL61" i="2" s="1"/>
  <c r="HK57" i="2"/>
  <c r="HJ57" i="2"/>
  <c r="HI57" i="2"/>
  <c r="HH57" i="2"/>
  <c r="HG57" i="2"/>
  <c r="HG61" i="2" s="1"/>
  <c r="HF57" i="2"/>
  <c r="HE57" i="2"/>
  <c r="HE61" i="2" s="1"/>
  <c r="HD57" i="2"/>
  <c r="HD61" i="2" s="1"/>
  <c r="GZ57" i="2"/>
  <c r="GY57" i="2"/>
  <c r="GX57" i="2"/>
  <c r="GW57" i="2"/>
  <c r="GV57" i="2"/>
  <c r="GV61" i="2" s="1"/>
  <c r="GU57" i="2"/>
  <c r="GU61" i="2" s="1"/>
  <c r="GT57" i="2"/>
  <c r="GT61" i="2" s="1"/>
  <c r="GS57" i="2"/>
  <c r="GS61" i="2" s="1"/>
  <c r="GR57" i="2"/>
  <c r="GQ57" i="2"/>
  <c r="GP57" i="2"/>
  <c r="GL57" i="2"/>
  <c r="GK57" i="2"/>
  <c r="GK61" i="2" s="1"/>
  <c r="GJ57" i="2"/>
  <c r="GJ61" i="2" s="1"/>
  <c r="GI57" i="2"/>
  <c r="GI61" i="2" s="1"/>
  <c r="GH57" i="2"/>
  <c r="GH61" i="2" s="1"/>
  <c r="GG57" i="2"/>
  <c r="GF57" i="2"/>
  <c r="GE57" i="2"/>
  <c r="GD57" i="2"/>
  <c r="GC57" i="2"/>
  <c r="GC61" i="2" s="1"/>
  <c r="GB57" i="2"/>
  <c r="GB61" i="2" s="1"/>
  <c r="FX57" i="2"/>
  <c r="FX61" i="2" s="1"/>
  <c r="FW57" i="2"/>
  <c r="FW61" i="2" s="1"/>
  <c r="FV57" i="2"/>
  <c r="FU57" i="2"/>
  <c r="FT57" i="2"/>
  <c r="FS57" i="2"/>
  <c r="FR57" i="2"/>
  <c r="FR61" i="2" s="1"/>
  <c r="FQ57" i="2"/>
  <c r="FQ61" i="2" s="1"/>
  <c r="FP57" i="2"/>
  <c r="FP61" i="2" s="1"/>
  <c r="FO57" i="2"/>
  <c r="FO61" i="2" s="1"/>
  <c r="FN57" i="2"/>
  <c r="FJ57" i="2"/>
  <c r="FI57" i="2"/>
  <c r="FH57" i="2"/>
  <c r="FG57" i="2"/>
  <c r="FG61" i="2" s="1"/>
  <c r="FF57" i="2"/>
  <c r="FF61" i="2" s="1"/>
  <c r="FE57" i="2"/>
  <c r="FE61" i="2" s="1"/>
  <c r="FD57" i="2"/>
  <c r="FD61" i="2" s="1"/>
  <c r="FC57" i="2"/>
  <c r="FB57" i="2"/>
  <c r="FA57" i="2"/>
  <c r="EZ57" i="2"/>
  <c r="EV57" i="2"/>
  <c r="EV61" i="2" s="1"/>
  <c r="EU57" i="2"/>
  <c r="EU61" i="2" s="1"/>
  <c r="ET57" i="2"/>
  <c r="ET61" i="2" s="1"/>
  <c r="ES57" i="2"/>
  <c r="ES61" i="2" s="1"/>
  <c r="ER57" i="2"/>
  <c r="EQ57" i="2"/>
  <c r="EP57" i="2"/>
  <c r="EO57" i="2"/>
  <c r="EN57" i="2"/>
  <c r="EN61" i="2" s="1"/>
  <c r="EM57" i="2"/>
  <c r="EM61" i="2" s="1"/>
  <c r="EL57" i="2"/>
  <c r="EL61" i="2" s="1"/>
  <c r="EH57" i="2"/>
  <c r="EH61" i="2" s="1"/>
  <c r="EG57" i="2"/>
  <c r="EF57" i="2"/>
  <c r="EE57" i="2"/>
  <c r="ED57" i="2"/>
  <c r="EC57" i="2"/>
  <c r="EC61" i="2" s="1"/>
  <c r="EB57" i="2"/>
  <c r="EB61" i="2" s="1"/>
  <c r="EA57" i="2"/>
  <c r="EA61" i="2" s="1"/>
  <c r="DZ57" i="2"/>
  <c r="DY57" i="2"/>
  <c r="DX57" i="2"/>
  <c r="DT57" i="2"/>
  <c r="DS57" i="2"/>
  <c r="DR57" i="2"/>
  <c r="DR61" i="2" s="1"/>
  <c r="DQ57" i="2"/>
  <c r="DQ61" i="2" s="1"/>
  <c r="DP57" i="2"/>
  <c r="DP61" i="2" s="1"/>
  <c r="DO57" i="2"/>
  <c r="DO61" i="2" s="1"/>
  <c r="DN57" i="2"/>
  <c r="DM57" i="2"/>
  <c r="DL57" i="2"/>
  <c r="DK57" i="2"/>
  <c r="DJ57" i="2"/>
  <c r="DJ61" i="2" s="1"/>
  <c r="DF57" i="2"/>
  <c r="DF61" i="2" s="1"/>
  <c r="DE57" i="2"/>
  <c r="DE61" i="2" s="1"/>
  <c r="DD57" i="2"/>
  <c r="DD61" i="2" s="1"/>
  <c r="DC57" i="2"/>
  <c r="DB57" i="2"/>
  <c r="DA57" i="2"/>
  <c r="CZ57" i="2"/>
  <c r="CY57" i="2"/>
  <c r="CY61" i="2" s="1"/>
  <c r="CX57" i="2"/>
  <c r="CW57" i="2"/>
  <c r="CW61" i="2" s="1"/>
  <c r="CV57" i="2"/>
  <c r="CV61" i="2" s="1"/>
  <c r="CT57" i="2"/>
  <c r="CS57" i="2"/>
  <c r="CF57" i="2"/>
  <c r="CE57" i="2"/>
  <c r="BR57" i="2"/>
  <c r="BR61" i="2" s="1"/>
  <c r="BQ57" i="2"/>
  <c r="BQ61" i="2" s="1"/>
  <c r="BD57" i="2"/>
  <c r="BD61" i="2" s="1"/>
  <c r="BC57" i="2"/>
  <c r="BC61" i="2" s="1"/>
  <c r="AP57" i="2"/>
  <c r="AO57" i="2"/>
  <c r="AB57" i="2"/>
  <c r="AA57" i="2"/>
  <c r="N57" i="2"/>
  <c r="N61" i="2" s="1"/>
  <c r="M57" i="2"/>
  <c r="M61" i="2" s="1"/>
  <c r="CR55" i="2"/>
  <c r="CQ55" i="2"/>
  <c r="CP55" i="2"/>
  <c r="CO55" i="2"/>
  <c r="CN55" i="2"/>
  <c r="CM55" i="2"/>
  <c r="CL55" i="2"/>
  <c r="CK55" i="2"/>
  <c r="CJ55" i="2"/>
  <c r="CI55" i="2"/>
  <c r="CH55" i="2"/>
  <c r="CD55" i="2"/>
  <c r="CC55" i="2"/>
  <c r="CB55" i="2"/>
  <c r="CA55" i="2"/>
  <c r="BZ55" i="2"/>
  <c r="BY55" i="2"/>
  <c r="BX55" i="2"/>
  <c r="BW55" i="2"/>
  <c r="BV55" i="2"/>
  <c r="BU55" i="2"/>
  <c r="BT55" i="2"/>
  <c r="BP55" i="2"/>
  <c r="BO55" i="2"/>
  <c r="BN55" i="2"/>
  <c r="BM55" i="2"/>
  <c r="BL55" i="2"/>
  <c r="BK55" i="2"/>
  <c r="BJ55" i="2"/>
  <c r="BI55" i="2"/>
  <c r="BH55" i="2"/>
  <c r="BG55" i="2"/>
  <c r="BF55" i="2"/>
  <c r="BB55" i="2"/>
  <c r="BA55" i="2"/>
  <c r="AZ55" i="2"/>
  <c r="AY55" i="2"/>
  <c r="AX55" i="2"/>
  <c r="AW55" i="2"/>
  <c r="AV55" i="2"/>
  <c r="AU55" i="2"/>
  <c r="AT55" i="2"/>
  <c r="AS55" i="2"/>
  <c r="AR55" i="2"/>
  <c r="AN55" i="2"/>
  <c r="AM55" i="2"/>
  <c r="AL55" i="2"/>
  <c r="AK55" i="2"/>
  <c r="AJ55" i="2"/>
  <c r="AI55" i="2"/>
  <c r="AH55" i="2"/>
  <c r="AG55" i="2"/>
  <c r="AF55" i="2"/>
  <c r="AE55" i="2"/>
  <c r="AD55" i="2"/>
  <c r="Z55" i="2"/>
  <c r="Y55" i="2"/>
  <c r="X55" i="2"/>
  <c r="W55" i="2"/>
  <c r="V55" i="2"/>
  <c r="U55" i="2"/>
  <c r="T55" i="2"/>
  <c r="S55" i="2"/>
  <c r="R55" i="2"/>
  <c r="Q55" i="2"/>
  <c r="P55" i="2"/>
  <c r="L55" i="2"/>
  <c r="K55" i="2"/>
  <c r="J55" i="2"/>
  <c r="I55" i="2"/>
  <c r="H55" i="2"/>
  <c r="G55" i="2"/>
  <c r="F55" i="2"/>
  <c r="E55" i="2"/>
  <c r="D55" i="2"/>
  <c r="C55" i="2"/>
  <c r="B55" i="2"/>
  <c r="IB54" i="2"/>
  <c r="IA54" i="2"/>
  <c r="HZ54" i="2"/>
  <c r="HY54" i="2"/>
  <c r="HX54" i="2"/>
  <c r="HW54" i="2"/>
  <c r="HV54" i="2"/>
  <c r="HU54" i="2"/>
  <c r="HT54" i="2"/>
  <c r="HS54" i="2"/>
  <c r="HR54" i="2"/>
  <c r="HN54" i="2"/>
  <c r="HM54" i="2"/>
  <c r="HL54" i="2"/>
  <c r="HK54" i="2"/>
  <c r="HJ54" i="2"/>
  <c r="HI54" i="2"/>
  <c r="HH54" i="2"/>
  <c r="HG54" i="2"/>
  <c r="HF54" i="2"/>
  <c r="HE54" i="2"/>
  <c r="HD54" i="2"/>
  <c r="GZ54" i="2"/>
  <c r="GY54" i="2"/>
  <c r="GX54" i="2"/>
  <c r="GW54" i="2"/>
  <c r="GV54" i="2"/>
  <c r="GU54" i="2"/>
  <c r="GT54" i="2"/>
  <c r="GS54" i="2"/>
  <c r="GR54" i="2"/>
  <c r="GQ54" i="2"/>
  <c r="GP54" i="2"/>
  <c r="GL54" i="2"/>
  <c r="GK54" i="2"/>
  <c r="GJ54" i="2"/>
  <c r="GI54" i="2"/>
  <c r="GH54" i="2"/>
  <c r="GG54" i="2"/>
  <c r="GF54" i="2"/>
  <c r="GE54" i="2"/>
  <c r="GD54" i="2"/>
  <c r="GC54" i="2"/>
  <c r="GM54" i="2" s="1"/>
  <c r="GB54" i="2"/>
  <c r="FX54" i="2"/>
  <c r="FW54" i="2"/>
  <c r="FV54" i="2"/>
  <c r="FU54" i="2"/>
  <c r="FT54" i="2"/>
  <c r="FS54" i="2"/>
  <c r="FR54" i="2"/>
  <c r="FQ54" i="2"/>
  <c r="FP54" i="2"/>
  <c r="FO54" i="2"/>
  <c r="FN54" i="2"/>
  <c r="FJ54" i="2"/>
  <c r="FI54" i="2"/>
  <c r="FH54" i="2"/>
  <c r="FG54" i="2"/>
  <c r="FF54" i="2"/>
  <c r="FE54" i="2"/>
  <c r="FD54" i="2"/>
  <c r="FC54" i="2"/>
  <c r="FB54" i="2"/>
  <c r="FA54" i="2"/>
  <c r="EZ54" i="2"/>
  <c r="EV54" i="2"/>
  <c r="EU54" i="2"/>
  <c r="ET54" i="2"/>
  <c r="ES54" i="2"/>
  <c r="ER54" i="2"/>
  <c r="EQ54" i="2"/>
  <c r="EP54" i="2"/>
  <c r="EO54" i="2"/>
  <c r="EN54" i="2"/>
  <c r="EM54" i="2"/>
  <c r="EL54" i="2"/>
  <c r="EH54" i="2"/>
  <c r="EG54" i="2"/>
  <c r="EF54" i="2"/>
  <c r="EE54" i="2"/>
  <c r="ED54" i="2"/>
  <c r="EC54" i="2"/>
  <c r="EB54" i="2"/>
  <c r="EA54" i="2"/>
  <c r="DZ54" i="2"/>
  <c r="DY54" i="2"/>
  <c r="DX54" i="2"/>
  <c r="DT54" i="2"/>
  <c r="DS54" i="2"/>
  <c r="DR54" i="2"/>
  <c r="DQ54" i="2"/>
  <c r="DP54" i="2"/>
  <c r="DO54" i="2"/>
  <c r="DN54" i="2"/>
  <c r="DM54" i="2"/>
  <c r="DL54" i="2"/>
  <c r="DK54" i="2"/>
  <c r="DJ54" i="2"/>
  <c r="DF54" i="2"/>
  <c r="DE54" i="2"/>
  <c r="DD54" i="2"/>
  <c r="DC54" i="2"/>
  <c r="DB54" i="2"/>
  <c r="DA54" i="2"/>
  <c r="CZ54" i="2"/>
  <c r="CY54" i="2"/>
  <c r="CX54" i="2"/>
  <c r="CW54" i="2"/>
  <c r="CV54" i="2"/>
  <c r="CT54" i="2"/>
  <c r="CS54" i="2"/>
  <c r="CF54" i="2"/>
  <c r="CE54" i="2"/>
  <c r="BR54" i="2"/>
  <c r="BQ54" i="2"/>
  <c r="BD54" i="2"/>
  <c r="BC54" i="2"/>
  <c r="AP54" i="2"/>
  <c r="AO54" i="2"/>
  <c r="AB54" i="2"/>
  <c r="AA54" i="2"/>
  <c r="N54" i="2"/>
  <c r="M54" i="2"/>
  <c r="IB53" i="2"/>
  <c r="IA53" i="2"/>
  <c r="HZ53" i="2"/>
  <c r="HY53" i="2"/>
  <c r="HX53" i="2"/>
  <c r="HW53" i="2"/>
  <c r="HV53" i="2"/>
  <c r="HU53" i="2"/>
  <c r="HT53" i="2"/>
  <c r="HS53" i="2"/>
  <c r="HR53" i="2"/>
  <c r="HN53" i="2"/>
  <c r="HM53" i="2"/>
  <c r="HL53" i="2"/>
  <c r="HK53" i="2"/>
  <c r="HJ53" i="2"/>
  <c r="HI53" i="2"/>
  <c r="HH53" i="2"/>
  <c r="HG53" i="2"/>
  <c r="HF53" i="2"/>
  <c r="HE53" i="2"/>
  <c r="HD53" i="2"/>
  <c r="GZ53" i="2"/>
  <c r="GY53" i="2"/>
  <c r="GX53" i="2"/>
  <c r="GW53" i="2"/>
  <c r="GV53" i="2"/>
  <c r="GU53" i="2"/>
  <c r="GT53" i="2"/>
  <c r="GS53" i="2"/>
  <c r="GR53" i="2"/>
  <c r="GQ53" i="2"/>
  <c r="GP53" i="2"/>
  <c r="GL53" i="2"/>
  <c r="GK53" i="2"/>
  <c r="GJ53" i="2"/>
  <c r="GI53" i="2"/>
  <c r="GH53" i="2"/>
  <c r="GG53" i="2"/>
  <c r="GF53" i="2"/>
  <c r="GE53" i="2"/>
  <c r="GD53" i="2"/>
  <c r="GC53" i="2"/>
  <c r="GB53" i="2"/>
  <c r="FX53" i="2"/>
  <c r="FW53" i="2"/>
  <c r="FV53" i="2"/>
  <c r="FU53" i="2"/>
  <c r="FT53" i="2"/>
  <c r="FS53" i="2"/>
  <c r="FR53" i="2"/>
  <c r="FQ53" i="2"/>
  <c r="FP53" i="2"/>
  <c r="FO53" i="2"/>
  <c r="FN53" i="2"/>
  <c r="FY53" i="2" s="1"/>
  <c r="FJ53" i="2"/>
  <c r="FI53" i="2"/>
  <c r="FH53" i="2"/>
  <c r="FG53" i="2"/>
  <c r="FF53" i="2"/>
  <c r="FE53" i="2"/>
  <c r="FD53" i="2"/>
  <c r="FC53" i="2"/>
  <c r="FB53" i="2"/>
  <c r="FA53" i="2"/>
  <c r="EZ53" i="2"/>
  <c r="EV53" i="2"/>
  <c r="EU53" i="2"/>
  <c r="ET53" i="2"/>
  <c r="ES53" i="2"/>
  <c r="ER53" i="2"/>
  <c r="EQ53" i="2"/>
  <c r="EP53" i="2"/>
  <c r="EO53" i="2"/>
  <c r="EN53" i="2"/>
  <c r="EM53" i="2"/>
  <c r="EL53" i="2"/>
  <c r="EH53" i="2"/>
  <c r="EG53" i="2"/>
  <c r="EF53" i="2"/>
  <c r="EE53" i="2"/>
  <c r="ED53" i="2"/>
  <c r="EC53" i="2"/>
  <c r="EB53" i="2"/>
  <c r="EA53" i="2"/>
  <c r="DZ53" i="2"/>
  <c r="DY53" i="2"/>
  <c r="DX53" i="2"/>
  <c r="DT53" i="2"/>
  <c r="DS53" i="2"/>
  <c r="DR53" i="2"/>
  <c r="DQ53" i="2"/>
  <c r="DP53" i="2"/>
  <c r="DO53" i="2"/>
  <c r="DN53" i="2"/>
  <c r="DM53" i="2"/>
  <c r="DL53" i="2"/>
  <c r="DK53" i="2"/>
  <c r="DJ53" i="2"/>
  <c r="DF53" i="2"/>
  <c r="DE53" i="2"/>
  <c r="DD53" i="2"/>
  <c r="DC53" i="2"/>
  <c r="DB53" i="2"/>
  <c r="DA53" i="2"/>
  <c r="CZ53" i="2"/>
  <c r="CY53" i="2"/>
  <c r="CX53" i="2"/>
  <c r="CW53" i="2"/>
  <c r="CV53" i="2"/>
  <c r="CT53" i="2"/>
  <c r="CS53" i="2"/>
  <c r="CF53" i="2"/>
  <c r="CE53" i="2"/>
  <c r="BR53" i="2"/>
  <c r="BQ53" i="2"/>
  <c r="BD53" i="2"/>
  <c r="BC53" i="2"/>
  <c r="AP53" i="2"/>
  <c r="AO53" i="2"/>
  <c r="AB53" i="2"/>
  <c r="AA53" i="2"/>
  <c r="N53" i="2"/>
  <c r="M53" i="2"/>
  <c r="IB52" i="2"/>
  <c r="IA52" i="2"/>
  <c r="HZ52" i="2"/>
  <c r="HY52" i="2"/>
  <c r="HX52" i="2"/>
  <c r="HW52" i="2"/>
  <c r="HV52" i="2"/>
  <c r="HU52" i="2"/>
  <c r="HT52" i="2"/>
  <c r="HS52" i="2"/>
  <c r="HR52" i="2"/>
  <c r="HN52" i="2"/>
  <c r="HM52" i="2"/>
  <c r="HL52" i="2"/>
  <c r="HK52" i="2"/>
  <c r="HJ52" i="2"/>
  <c r="HI52" i="2"/>
  <c r="HH52" i="2"/>
  <c r="HG52" i="2"/>
  <c r="HF52" i="2"/>
  <c r="HE52" i="2"/>
  <c r="HD52" i="2"/>
  <c r="GZ52" i="2"/>
  <c r="GY52" i="2"/>
  <c r="GX52" i="2"/>
  <c r="GW52" i="2"/>
  <c r="GV52" i="2"/>
  <c r="GU52" i="2"/>
  <c r="GT52" i="2"/>
  <c r="GS52" i="2"/>
  <c r="GR52" i="2"/>
  <c r="GQ52" i="2"/>
  <c r="GP52" i="2"/>
  <c r="GL52" i="2"/>
  <c r="GK52" i="2"/>
  <c r="GJ52" i="2"/>
  <c r="GI52" i="2"/>
  <c r="GH52" i="2"/>
  <c r="GG52" i="2"/>
  <c r="GF52" i="2"/>
  <c r="GE52" i="2"/>
  <c r="GD52" i="2"/>
  <c r="GC52" i="2"/>
  <c r="GM52" i="2" s="1"/>
  <c r="GB52" i="2"/>
  <c r="FX52" i="2"/>
  <c r="FW52" i="2"/>
  <c r="FV52" i="2"/>
  <c r="FU52" i="2"/>
  <c r="FT52" i="2"/>
  <c r="FS52" i="2"/>
  <c r="FR52" i="2"/>
  <c r="FQ52" i="2"/>
  <c r="FP52" i="2"/>
  <c r="FO52" i="2"/>
  <c r="FN52" i="2"/>
  <c r="FJ52" i="2"/>
  <c r="FI52" i="2"/>
  <c r="FH52" i="2"/>
  <c r="FG52" i="2"/>
  <c r="FF52" i="2"/>
  <c r="FE52" i="2"/>
  <c r="FD52" i="2"/>
  <c r="FC52" i="2"/>
  <c r="FB52" i="2"/>
  <c r="FA52" i="2"/>
  <c r="EZ52" i="2"/>
  <c r="EV52" i="2"/>
  <c r="EU52" i="2"/>
  <c r="ET52" i="2"/>
  <c r="ES52" i="2"/>
  <c r="ER52" i="2"/>
  <c r="EQ52" i="2"/>
  <c r="EP52" i="2"/>
  <c r="EO52" i="2"/>
  <c r="EN52" i="2"/>
  <c r="EM52" i="2"/>
  <c r="EL52" i="2"/>
  <c r="EH52" i="2"/>
  <c r="EG52" i="2"/>
  <c r="EF52" i="2"/>
  <c r="EE52" i="2"/>
  <c r="ED52" i="2"/>
  <c r="EC52" i="2"/>
  <c r="EB52" i="2"/>
  <c r="EA52" i="2"/>
  <c r="DZ52" i="2"/>
  <c r="DY52" i="2"/>
  <c r="DX52" i="2"/>
  <c r="DT52" i="2"/>
  <c r="DS52" i="2"/>
  <c r="DR52" i="2"/>
  <c r="DQ52" i="2"/>
  <c r="DP52" i="2"/>
  <c r="DO52" i="2"/>
  <c r="DN52" i="2"/>
  <c r="DM52" i="2"/>
  <c r="DL52" i="2"/>
  <c r="DK52" i="2"/>
  <c r="DJ52" i="2"/>
  <c r="DF52" i="2"/>
  <c r="DE52" i="2"/>
  <c r="DD52" i="2"/>
  <c r="DC52" i="2"/>
  <c r="DB52" i="2"/>
  <c r="DA52" i="2"/>
  <c r="CZ52" i="2"/>
  <c r="CY52" i="2"/>
  <c r="CX52" i="2"/>
  <c r="CW52" i="2"/>
  <c r="CV52" i="2"/>
  <c r="CT52" i="2"/>
  <c r="CS52" i="2"/>
  <c r="CF52" i="2"/>
  <c r="CE52" i="2"/>
  <c r="BR52" i="2"/>
  <c r="BQ52" i="2"/>
  <c r="BD52" i="2"/>
  <c r="BC52" i="2"/>
  <c r="AP52" i="2"/>
  <c r="AO52" i="2"/>
  <c r="AB52" i="2"/>
  <c r="AA52" i="2"/>
  <c r="N52" i="2"/>
  <c r="M52" i="2"/>
  <c r="IB51" i="2"/>
  <c r="IB55" i="2" s="1"/>
  <c r="IA51" i="2"/>
  <c r="HZ51" i="2"/>
  <c r="HY51" i="2"/>
  <c r="HX51" i="2"/>
  <c r="HW51" i="2"/>
  <c r="HW55" i="2" s="1"/>
  <c r="HV51" i="2"/>
  <c r="HV55" i="2" s="1"/>
  <c r="HU51" i="2"/>
  <c r="HU55" i="2" s="1"/>
  <c r="HT51" i="2"/>
  <c r="HT55" i="2" s="1"/>
  <c r="HS51" i="2"/>
  <c r="HR51" i="2"/>
  <c r="HN51" i="2"/>
  <c r="HM51" i="2"/>
  <c r="HL51" i="2"/>
  <c r="HL55" i="2" s="1"/>
  <c r="HK51" i="2"/>
  <c r="HK55" i="2" s="1"/>
  <c r="HJ51" i="2"/>
  <c r="HJ55" i="2" s="1"/>
  <c r="HI51" i="2"/>
  <c r="HI55" i="2" s="1"/>
  <c r="HH51" i="2"/>
  <c r="HG51" i="2"/>
  <c r="HF51" i="2"/>
  <c r="HE51" i="2"/>
  <c r="HD51" i="2"/>
  <c r="HD55" i="2" s="1"/>
  <c r="GZ51" i="2"/>
  <c r="GZ55" i="2" s="1"/>
  <c r="GY51" i="2"/>
  <c r="GY55" i="2" s="1"/>
  <c r="GX51" i="2"/>
  <c r="GX55" i="2" s="1"/>
  <c r="GW51" i="2"/>
  <c r="GV51" i="2"/>
  <c r="GU51" i="2"/>
  <c r="GT51" i="2"/>
  <c r="GS51" i="2"/>
  <c r="GS55" i="2" s="1"/>
  <c r="GR51" i="2"/>
  <c r="GR55" i="2" s="1"/>
  <c r="GQ51" i="2"/>
  <c r="GQ55" i="2" s="1"/>
  <c r="GP51" i="2"/>
  <c r="GP55" i="2" s="1"/>
  <c r="GL51" i="2"/>
  <c r="GK51" i="2"/>
  <c r="GJ51" i="2"/>
  <c r="GI51" i="2"/>
  <c r="GH51" i="2"/>
  <c r="GH55" i="2" s="1"/>
  <c r="GG51" i="2"/>
  <c r="GG55" i="2" s="1"/>
  <c r="GF51" i="2"/>
  <c r="GF55" i="2" s="1"/>
  <c r="GE51" i="2"/>
  <c r="GE55" i="2" s="1"/>
  <c r="GD51" i="2"/>
  <c r="GC51" i="2"/>
  <c r="GB51" i="2"/>
  <c r="FX51" i="2"/>
  <c r="FW51" i="2"/>
  <c r="FW55" i="2" s="1"/>
  <c r="FV51" i="2"/>
  <c r="FV55" i="2" s="1"/>
  <c r="FU51" i="2"/>
  <c r="FU55" i="2" s="1"/>
  <c r="FT51" i="2"/>
  <c r="FT55" i="2" s="1"/>
  <c r="FS51" i="2"/>
  <c r="FR51" i="2"/>
  <c r="FQ51" i="2"/>
  <c r="FP51" i="2"/>
  <c r="FO51" i="2"/>
  <c r="FO55" i="2" s="1"/>
  <c r="FN51" i="2"/>
  <c r="FN55" i="2" s="1"/>
  <c r="FJ51" i="2"/>
  <c r="FJ55" i="2" s="1"/>
  <c r="FI51" i="2"/>
  <c r="FI55" i="2" s="1"/>
  <c r="FH51" i="2"/>
  <c r="FG51" i="2"/>
  <c r="FF51" i="2"/>
  <c r="FE51" i="2"/>
  <c r="FD51" i="2"/>
  <c r="FD55" i="2" s="1"/>
  <c r="FC51" i="2"/>
  <c r="FC55" i="2" s="1"/>
  <c r="FB51" i="2"/>
  <c r="FA51" i="2"/>
  <c r="FA55" i="2" s="1"/>
  <c r="EZ51" i="2"/>
  <c r="EV51" i="2"/>
  <c r="EU51" i="2"/>
  <c r="ET51" i="2"/>
  <c r="ES51" i="2"/>
  <c r="ES55" i="2" s="1"/>
  <c r="ER51" i="2"/>
  <c r="ER55" i="2" s="1"/>
  <c r="EQ51" i="2"/>
  <c r="EQ55" i="2" s="1"/>
  <c r="EP51" i="2"/>
  <c r="EP55" i="2" s="1"/>
  <c r="EO51" i="2"/>
  <c r="EN51" i="2"/>
  <c r="EM51" i="2"/>
  <c r="EL51" i="2"/>
  <c r="EH51" i="2"/>
  <c r="EH55" i="2" s="1"/>
  <c r="EG51" i="2"/>
  <c r="EG55" i="2" s="1"/>
  <c r="EF51" i="2"/>
  <c r="EF55" i="2" s="1"/>
  <c r="EE51" i="2"/>
  <c r="EE55" i="2" s="1"/>
  <c r="ED51" i="2"/>
  <c r="EC51" i="2"/>
  <c r="EB51" i="2"/>
  <c r="EA51" i="2"/>
  <c r="DZ51" i="2"/>
  <c r="DZ55" i="2" s="1"/>
  <c r="DY51" i="2"/>
  <c r="DY55" i="2" s="1"/>
  <c r="DX51" i="2"/>
  <c r="DT51" i="2"/>
  <c r="DT55" i="2" s="1"/>
  <c r="DS51" i="2"/>
  <c r="DR51" i="2"/>
  <c r="DQ51" i="2"/>
  <c r="DP51" i="2"/>
  <c r="DO51" i="2"/>
  <c r="DO55" i="2" s="1"/>
  <c r="DN51" i="2"/>
  <c r="DN55" i="2" s="1"/>
  <c r="DM51" i="2"/>
  <c r="DM55" i="2" s="1"/>
  <c r="DL51" i="2"/>
  <c r="DL55" i="2" s="1"/>
  <c r="DK51" i="2"/>
  <c r="DJ51" i="2"/>
  <c r="DF51" i="2"/>
  <c r="DE51" i="2"/>
  <c r="DD51" i="2"/>
  <c r="DD55" i="2" s="1"/>
  <c r="DC51" i="2"/>
  <c r="DC55" i="2" s="1"/>
  <c r="DB51" i="2"/>
  <c r="DB55" i="2" s="1"/>
  <c r="DA51" i="2"/>
  <c r="DA55" i="2" s="1"/>
  <c r="CZ51" i="2"/>
  <c r="CY51" i="2"/>
  <c r="CX51" i="2"/>
  <c r="CW51" i="2"/>
  <c r="CV51" i="2"/>
  <c r="CT51" i="2"/>
  <c r="CT55" i="2" s="1"/>
  <c r="CS51" i="2"/>
  <c r="CS55" i="2" s="1"/>
  <c r="CF51" i="2"/>
  <c r="CF55" i="2" s="1"/>
  <c r="CE51" i="2"/>
  <c r="BR51" i="2"/>
  <c r="BQ51" i="2"/>
  <c r="BD51" i="2"/>
  <c r="BC51" i="2"/>
  <c r="BC55" i="2" s="1"/>
  <c r="AP51" i="2"/>
  <c r="AP55" i="2" s="1"/>
  <c r="AO51" i="2"/>
  <c r="AO55" i="2" s="1"/>
  <c r="AB51" i="2"/>
  <c r="AB55" i="2" s="1"/>
  <c r="AA51" i="2"/>
  <c r="N51" i="2"/>
  <c r="M51" i="2"/>
  <c r="CR50" i="2"/>
  <c r="CQ50" i="2"/>
  <c r="CP50" i="2"/>
  <c r="CO50" i="2"/>
  <c r="CN50" i="2"/>
  <c r="CM50" i="2"/>
  <c r="CL50" i="2"/>
  <c r="CK50" i="2"/>
  <c r="CJ50" i="2"/>
  <c r="CI50" i="2"/>
  <c r="CH50" i="2"/>
  <c r="CD50" i="2"/>
  <c r="CC50" i="2"/>
  <c r="CB50" i="2"/>
  <c r="CA50" i="2"/>
  <c r="BZ50" i="2"/>
  <c r="BY50" i="2"/>
  <c r="BX50" i="2"/>
  <c r="BW50" i="2"/>
  <c r="BV50" i="2"/>
  <c r="BU50" i="2"/>
  <c r="BT50" i="2"/>
  <c r="BP50" i="2"/>
  <c r="BO50" i="2"/>
  <c r="BN50" i="2"/>
  <c r="BM50" i="2"/>
  <c r="BL50" i="2"/>
  <c r="BK50" i="2"/>
  <c r="BJ50" i="2"/>
  <c r="BI50" i="2"/>
  <c r="BH50" i="2"/>
  <c r="BG50" i="2"/>
  <c r="BF50" i="2"/>
  <c r="BB50" i="2"/>
  <c r="BA50" i="2"/>
  <c r="AZ50" i="2"/>
  <c r="AY50" i="2"/>
  <c r="AX50" i="2"/>
  <c r="AW50" i="2"/>
  <c r="AV50" i="2"/>
  <c r="AU50" i="2"/>
  <c r="AT50" i="2"/>
  <c r="AS50" i="2"/>
  <c r="AR50" i="2"/>
  <c r="AN50" i="2"/>
  <c r="AM50" i="2"/>
  <c r="AL50" i="2"/>
  <c r="AK50" i="2"/>
  <c r="AJ50" i="2"/>
  <c r="AI50" i="2"/>
  <c r="AH50" i="2"/>
  <c r="AG50" i="2"/>
  <c r="AF50" i="2"/>
  <c r="AE50" i="2"/>
  <c r="AD50" i="2"/>
  <c r="Z50" i="2"/>
  <c r="Y50" i="2"/>
  <c r="X50" i="2"/>
  <c r="W50" i="2"/>
  <c r="V50" i="2"/>
  <c r="U50" i="2"/>
  <c r="T50" i="2"/>
  <c r="S50" i="2"/>
  <c r="R50" i="2"/>
  <c r="Q50" i="2"/>
  <c r="P50" i="2"/>
  <c r="L50" i="2"/>
  <c r="K50" i="2"/>
  <c r="J50" i="2"/>
  <c r="I50" i="2"/>
  <c r="H50" i="2"/>
  <c r="G50" i="2"/>
  <c r="F50" i="2"/>
  <c r="E50" i="2"/>
  <c r="D50" i="2"/>
  <c r="C50" i="2"/>
  <c r="B50" i="2"/>
  <c r="IB49" i="2"/>
  <c r="IA49" i="2"/>
  <c r="HZ49" i="2"/>
  <c r="HY49" i="2"/>
  <c r="HX49" i="2"/>
  <c r="HW49" i="2"/>
  <c r="HV49" i="2"/>
  <c r="HU49" i="2"/>
  <c r="HT49" i="2"/>
  <c r="HS49" i="2"/>
  <c r="HR49" i="2"/>
  <c r="HN49" i="2"/>
  <c r="HM49" i="2"/>
  <c r="HL49" i="2"/>
  <c r="HK49" i="2"/>
  <c r="HJ49" i="2"/>
  <c r="HI49" i="2"/>
  <c r="HH49" i="2"/>
  <c r="HG49" i="2"/>
  <c r="HF49" i="2"/>
  <c r="HE49" i="2"/>
  <c r="HD49" i="2"/>
  <c r="HO49" i="2" s="1"/>
  <c r="GZ49" i="2"/>
  <c r="GY49" i="2"/>
  <c r="GX49" i="2"/>
  <c r="GW49" i="2"/>
  <c r="GV49" i="2"/>
  <c r="GU49" i="2"/>
  <c r="GT49" i="2"/>
  <c r="GS49" i="2"/>
  <c r="GR49" i="2"/>
  <c r="GQ49" i="2"/>
  <c r="GP49" i="2"/>
  <c r="GL49" i="2"/>
  <c r="GK49" i="2"/>
  <c r="GJ49" i="2"/>
  <c r="GI49" i="2"/>
  <c r="GH49" i="2"/>
  <c r="GG49" i="2"/>
  <c r="GF49" i="2"/>
  <c r="GE49" i="2"/>
  <c r="GD49" i="2"/>
  <c r="GC49" i="2"/>
  <c r="GB49" i="2"/>
  <c r="FX49" i="2"/>
  <c r="FW49" i="2"/>
  <c r="FV49" i="2"/>
  <c r="FU49" i="2"/>
  <c r="FT49" i="2"/>
  <c r="FS49" i="2"/>
  <c r="FR49" i="2"/>
  <c r="FQ49" i="2"/>
  <c r="FP49" i="2"/>
  <c r="FO49" i="2"/>
  <c r="FN49" i="2"/>
  <c r="FJ49" i="2"/>
  <c r="FI49" i="2"/>
  <c r="FH49" i="2"/>
  <c r="FG49" i="2"/>
  <c r="FF49" i="2"/>
  <c r="FE49" i="2"/>
  <c r="FD49" i="2"/>
  <c r="FC49" i="2"/>
  <c r="FB49" i="2"/>
  <c r="FA49" i="2"/>
  <c r="EZ49" i="2"/>
  <c r="EV49" i="2"/>
  <c r="EU49" i="2"/>
  <c r="ET49" i="2"/>
  <c r="ES49" i="2"/>
  <c r="ER49" i="2"/>
  <c r="EQ49" i="2"/>
  <c r="EP49" i="2"/>
  <c r="EO49" i="2"/>
  <c r="EN49" i="2"/>
  <c r="EM49" i="2"/>
  <c r="EL49" i="2"/>
  <c r="EH49" i="2"/>
  <c r="EG49" i="2"/>
  <c r="EF49" i="2"/>
  <c r="EE49" i="2"/>
  <c r="ED49" i="2"/>
  <c r="EC49" i="2"/>
  <c r="EB49" i="2"/>
  <c r="EA49" i="2"/>
  <c r="DZ49" i="2"/>
  <c r="DY49" i="2"/>
  <c r="DX49" i="2"/>
  <c r="DT49" i="2"/>
  <c r="DS49" i="2"/>
  <c r="DR49" i="2"/>
  <c r="DQ49" i="2"/>
  <c r="DP49" i="2"/>
  <c r="DO49" i="2"/>
  <c r="DN49" i="2"/>
  <c r="DM49" i="2"/>
  <c r="DL49" i="2"/>
  <c r="DK49" i="2"/>
  <c r="DJ49" i="2"/>
  <c r="DF49" i="2"/>
  <c r="DE49" i="2"/>
  <c r="DD49" i="2"/>
  <c r="DC49" i="2"/>
  <c r="DB49" i="2"/>
  <c r="DA49" i="2"/>
  <c r="CZ49" i="2"/>
  <c r="CY49" i="2"/>
  <c r="CX49" i="2"/>
  <c r="CW49" i="2"/>
  <c r="CV49" i="2"/>
  <c r="DG49" i="2" s="1"/>
  <c r="CT49" i="2"/>
  <c r="CS49" i="2"/>
  <c r="CF49" i="2"/>
  <c r="CE49" i="2"/>
  <c r="BR49" i="2"/>
  <c r="BQ49" i="2"/>
  <c r="BD49" i="2"/>
  <c r="BC49" i="2"/>
  <c r="AP49" i="2"/>
  <c r="AO49" i="2"/>
  <c r="AB49" i="2"/>
  <c r="AA49" i="2"/>
  <c r="N49" i="2"/>
  <c r="M49" i="2"/>
  <c r="IB48" i="2"/>
  <c r="IA48" i="2"/>
  <c r="HZ48" i="2"/>
  <c r="HY48" i="2"/>
  <c r="HX48" i="2"/>
  <c r="HW48" i="2"/>
  <c r="HV48" i="2"/>
  <c r="HU48" i="2"/>
  <c r="HT48" i="2"/>
  <c r="HS48" i="2"/>
  <c r="IC48" i="2" s="1"/>
  <c r="HR48" i="2"/>
  <c r="HN48" i="2"/>
  <c r="HM48" i="2"/>
  <c r="HL48" i="2"/>
  <c r="HK48" i="2"/>
  <c r="HJ48" i="2"/>
  <c r="HI48" i="2"/>
  <c r="HH48" i="2"/>
  <c r="HG48" i="2"/>
  <c r="HF48" i="2"/>
  <c r="HE48" i="2"/>
  <c r="HD48" i="2"/>
  <c r="GZ48" i="2"/>
  <c r="GY48" i="2"/>
  <c r="GX48" i="2"/>
  <c r="GW48" i="2"/>
  <c r="GV48" i="2"/>
  <c r="GU48" i="2"/>
  <c r="GT48" i="2"/>
  <c r="GS48" i="2"/>
  <c r="GR48" i="2"/>
  <c r="GQ48" i="2"/>
  <c r="GP48" i="2"/>
  <c r="GL48" i="2"/>
  <c r="GK48" i="2"/>
  <c r="GJ48" i="2"/>
  <c r="GI48" i="2"/>
  <c r="GH48" i="2"/>
  <c r="GG48" i="2"/>
  <c r="GF48" i="2"/>
  <c r="GE48" i="2"/>
  <c r="GD48" i="2"/>
  <c r="GC48" i="2"/>
  <c r="GB48" i="2"/>
  <c r="FX48" i="2"/>
  <c r="FW48" i="2"/>
  <c r="FV48" i="2"/>
  <c r="FU48" i="2"/>
  <c r="FT48" i="2"/>
  <c r="FS48" i="2"/>
  <c r="FR48" i="2"/>
  <c r="FQ48" i="2"/>
  <c r="FP48" i="2"/>
  <c r="FO48" i="2"/>
  <c r="FN48" i="2"/>
  <c r="FJ48" i="2"/>
  <c r="FI48" i="2"/>
  <c r="FH48" i="2"/>
  <c r="FG48" i="2"/>
  <c r="FF48" i="2"/>
  <c r="FE48" i="2"/>
  <c r="FD48" i="2"/>
  <c r="FC48" i="2"/>
  <c r="FB48" i="2"/>
  <c r="FA48" i="2"/>
  <c r="EZ48" i="2"/>
  <c r="EV48" i="2"/>
  <c r="EU48" i="2"/>
  <c r="ET48" i="2"/>
  <c r="ES48" i="2"/>
  <c r="ER48" i="2"/>
  <c r="EQ48" i="2"/>
  <c r="EP48" i="2"/>
  <c r="EO48" i="2"/>
  <c r="EN48" i="2"/>
  <c r="EM48" i="2"/>
  <c r="EL48" i="2"/>
  <c r="EH48" i="2"/>
  <c r="EG48" i="2"/>
  <c r="EF48" i="2"/>
  <c r="EE48" i="2"/>
  <c r="ED48" i="2"/>
  <c r="EC48" i="2"/>
  <c r="EB48" i="2"/>
  <c r="EA48" i="2"/>
  <c r="DZ48" i="2"/>
  <c r="DY48" i="2"/>
  <c r="DX48" i="2"/>
  <c r="DT48" i="2"/>
  <c r="DS48" i="2"/>
  <c r="DR48" i="2"/>
  <c r="DQ48" i="2"/>
  <c r="DP48" i="2"/>
  <c r="DO48" i="2"/>
  <c r="DN48" i="2"/>
  <c r="DM48" i="2"/>
  <c r="DL48" i="2"/>
  <c r="DK48" i="2"/>
  <c r="DU48" i="2" s="1"/>
  <c r="DJ48" i="2"/>
  <c r="DF48" i="2"/>
  <c r="DE48" i="2"/>
  <c r="DD48" i="2"/>
  <c r="DC48" i="2"/>
  <c r="DB48" i="2"/>
  <c r="DA48" i="2"/>
  <c r="CZ48" i="2"/>
  <c r="CY48" i="2"/>
  <c r="CX48" i="2"/>
  <c r="CW48" i="2"/>
  <c r="CV48" i="2"/>
  <c r="CT48" i="2"/>
  <c r="CS48" i="2"/>
  <c r="CF48" i="2"/>
  <c r="CE48" i="2"/>
  <c r="BR48" i="2"/>
  <c r="BQ48" i="2"/>
  <c r="BD48" i="2"/>
  <c r="BC48" i="2"/>
  <c r="AP48" i="2"/>
  <c r="AO48" i="2"/>
  <c r="AB48" i="2"/>
  <c r="AA48" i="2"/>
  <c r="N48" i="2"/>
  <c r="M48" i="2"/>
  <c r="IB47" i="2"/>
  <c r="IA47" i="2"/>
  <c r="HZ47" i="2"/>
  <c r="HY47" i="2"/>
  <c r="HX47" i="2"/>
  <c r="HW47" i="2"/>
  <c r="HV47" i="2"/>
  <c r="HU47" i="2"/>
  <c r="HT47" i="2"/>
  <c r="HS47" i="2"/>
  <c r="HR47" i="2"/>
  <c r="HN47" i="2"/>
  <c r="HM47" i="2"/>
  <c r="HL47" i="2"/>
  <c r="HK47" i="2"/>
  <c r="HJ47" i="2"/>
  <c r="HI47" i="2"/>
  <c r="HH47" i="2"/>
  <c r="HG47" i="2"/>
  <c r="HF47" i="2"/>
  <c r="HE47" i="2"/>
  <c r="HD47" i="2"/>
  <c r="HO47" i="2" s="1"/>
  <c r="GZ47" i="2"/>
  <c r="GY47" i="2"/>
  <c r="GX47" i="2"/>
  <c r="GW47" i="2"/>
  <c r="GV47" i="2"/>
  <c r="GU47" i="2"/>
  <c r="GT47" i="2"/>
  <c r="GS47" i="2"/>
  <c r="GR47" i="2"/>
  <c r="GQ47" i="2"/>
  <c r="GP47" i="2"/>
  <c r="GL47" i="2"/>
  <c r="GK47" i="2"/>
  <c r="GJ47" i="2"/>
  <c r="GI47" i="2"/>
  <c r="GH47" i="2"/>
  <c r="GG47" i="2"/>
  <c r="GF47" i="2"/>
  <c r="GE47" i="2"/>
  <c r="GD47" i="2"/>
  <c r="GC47" i="2"/>
  <c r="GB47" i="2"/>
  <c r="FX47" i="2"/>
  <c r="FW47" i="2"/>
  <c r="FV47" i="2"/>
  <c r="FU47" i="2"/>
  <c r="FT47" i="2"/>
  <c r="FS47" i="2"/>
  <c r="FR47" i="2"/>
  <c r="FQ47" i="2"/>
  <c r="FP47" i="2"/>
  <c r="FO47" i="2"/>
  <c r="FN47" i="2"/>
  <c r="FJ47" i="2"/>
  <c r="FI47" i="2"/>
  <c r="FH47" i="2"/>
  <c r="FG47" i="2"/>
  <c r="FF47" i="2"/>
  <c r="FE47" i="2"/>
  <c r="FD47" i="2"/>
  <c r="FC47" i="2"/>
  <c r="FB47" i="2"/>
  <c r="FA47" i="2"/>
  <c r="EZ47" i="2"/>
  <c r="EV47" i="2"/>
  <c r="EU47" i="2"/>
  <c r="ET47" i="2"/>
  <c r="ES47" i="2"/>
  <c r="ER47" i="2"/>
  <c r="EQ47" i="2"/>
  <c r="EP47" i="2"/>
  <c r="EO47" i="2"/>
  <c r="EN47" i="2"/>
  <c r="EM47" i="2"/>
  <c r="EL47" i="2"/>
  <c r="EH47" i="2"/>
  <c r="EG47" i="2"/>
  <c r="EF47" i="2"/>
  <c r="EE47" i="2"/>
  <c r="ED47" i="2"/>
  <c r="EC47" i="2"/>
  <c r="EB47" i="2"/>
  <c r="EA47" i="2"/>
  <c r="DZ47" i="2"/>
  <c r="DY47" i="2"/>
  <c r="DX47" i="2"/>
  <c r="DT47" i="2"/>
  <c r="DS47" i="2"/>
  <c r="DR47" i="2"/>
  <c r="DQ47" i="2"/>
  <c r="DP47" i="2"/>
  <c r="DO47" i="2"/>
  <c r="DN47" i="2"/>
  <c r="DM47" i="2"/>
  <c r="DL47" i="2"/>
  <c r="DK47" i="2"/>
  <c r="DJ47" i="2"/>
  <c r="DF47" i="2"/>
  <c r="DE47" i="2"/>
  <c r="DD47" i="2"/>
  <c r="DC47" i="2"/>
  <c r="DB47" i="2"/>
  <c r="DA47" i="2"/>
  <c r="CZ47" i="2"/>
  <c r="CY47" i="2"/>
  <c r="CX47" i="2"/>
  <c r="CW47" i="2"/>
  <c r="CV47" i="2"/>
  <c r="DG47" i="2" s="1"/>
  <c r="CT47" i="2"/>
  <c r="CS47" i="2"/>
  <c r="CF47" i="2"/>
  <c r="CE47" i="2"/>
  <c r="BR47" i="2"/>
  <c r="BQ47" i="2"/>
  <c r="BD47" i="2"/>
  <c r="BC47" i="2"/>
  <c r="AP47" i="2"/>
  <c r="AO47" i="2"/>
  <c r="AB47" i="2"/>
  <c r="AA47" i="2"/>
  <c r="N47" i="2"/>
  <c r="M47" i="2"/>
  <c r="IB46" i="2"/>
  <c r="IA46" i="2"/>
  <c r="IA50" i="2" s="1"/>
  <c r="HZ46" i="2"/>
  <c r="HY46" i="2"/>
  <c r="HY50" i="2" s="1"/>
  <c r="HX46" i="2"/>
  <c r="HW46" i="2"/>
  <c r="HV46" i="2"/>
  <c r="HU46" i="2"/>
  <c r="HT46" i="2"/>
  <c r="HS46" i="2"/>
  <c r="HS50" i="2" s="1"/>
  <c r="HR46" i="2"/>
  <c r="HN46" i="2"/>
  <c r="HN50" i="2" s="1"/>
  <c r="HM46" i="2"/>
  <c r="HL46" i="2"/>
  <c r="HK46" i="2"/>
  <c r="HJ46" i="2"/>
  <c r="HI46" i="2"/>
  <c r="HI50" i="2" s="1"/>
  <c r="HH46" i="2"/>
  <c r="HH50" i="2" s="1"/>
  <c r="HG46" i="2"/>
  <c r="HG50" i="2" s="1"/>
  <c r="HF46" i="2"/>
  <c r="HF50" i="2" s="1"/>
  <c r="HE46" i="2"/>
  <c r="HD46" i="2"/>
  <c r="GZ46" i="2"/>
  <c r="GY46" i="2"/>
  <c r="GX46" i="2"/>
  <c r="GW46" i="2"/>
  <c r="GW50" i="2" s="1"/>
  <c r="GV46" i="2"/>
  <c r="GU46" i="2"/>
  <c r="GU50" i="2" s="1"/>
  <c r="GT46" i="2"/>
  <c r="GS46" i="2"/>
  <c r="GR46" i="2"/>
  <c r="GQ46" i="2"/>
  <c r="GP46" i="2"/>
  <c r="GL46" i="2"/>
  <c r="GL50" i="2" s="1"/>
  <c r="GK46" i="2"/>
  <c r="GK50" i="2" s="1"/>
  <c r="GJ46" i="2"/>
  <c r="GJ50" i="2" s="1"/>
  <c r="GI46" i="2"/>
  <c r="GH46" i="2"/>
  <c r="GG46" i="2"/>
  <c r="GF46" i="2"/>
  <c r="GE46" i="2"/>
  <c r="GE50" i="2" s="1"/>
  <c r="GD46" i="2"/>
  <c r="GD50" i="2" s="1"/>
  <c r="GC46" i="2"/>
  <c r="GC50" i="2" s="1"/>
  <c r="GB46" i="2"/>
  <c r="GB50" i="2" s="1"/>
  <c r="FX46" i="2"/>
  <c r="FW46" i="2"/>
  <c r="FV46" i="2"/>
  <c r="FU46" i="2"/>
  <c r="FT46" i="2"/>
  <c r="FS46" i="2"/>
  <c r="FS50" i="2" s="1"/>
  <c r="FR46" i="2"/>
  <c r="FQ46" i="2"/>
  <c r="FQ50" i="2" s="1"/>
  <c r="FP46" i="2"/>
  <c r="FO46" i="2"/>
  <c r="FN46" i="2"/>
  <c r="FJ46" i="2"/>
  <c r="FI46" i="2"/>
  <c r="FI50" i="2" s="1"/>
  <c r="FH46" i="2"/>
  <c r="FH50" i="2" s="1"/>
  <c r="FG46" i="2"/>
  <c r="FG50" i="2" s="1"/>
  <c r="FF46" i="2"/>
  <c r="FF50" i="2" s="1"/>
  <c r="FE46" i="2"/>
  <c r="FD46" i="2"/>
  <c r="FC46" i="2"/>
  <c r="FB46" i="2"/>
  <c r="FA46" i="2"/>
  <c r="FA50" i="2" s="1"/>
  <c r="EZ46" i="2"/>
  <c r="EZ50" i="2" s="1"/>
  <c r="EV46" i="2"/>
  <c r="EU46" i="2"/>
  <c r="EU50" i="2" s="1"/>
  <c r="ET46" i="2"/>
  <c r="ES46" i="2"/>
  <c r="ER46" i="2"/>
  <c r="EQ46" i="2"/>
  <c r="EP46" i="2"/>
  <c r="EO46" i="2"/>
  <c r="EO50" i="2" s="1"/>
  <c r="EN46" i="2"/>
  <c r="EM46" i="2"/>
  <c r="EL46" i="2"/>
  <c r="EH46" i="2"/>
  <c r="EG46" i="2"/>
  <c r="EF46" i="2"/>
  <c r="EE46" i="2"/>
  <c r="EE50" i="2" s="1"/>
  <c r="ED46" i="2"/>
  <c r="ED50" i="2" s="1"/>
  <c r="EC46" i="2"/>
  <c r="EC50" i="2" s="1"/>
  <c r="EB46" i="2"/>
  <c r="EB50" i="2" s="1"/>
  <c r="EA46" i="2"/>
  <c r="DZ46" i="2"/>
  <c r="DY46" i="2"/>
  <c r="DX46" i="2"/>
  <c r="DT46" i="2"/>
  <c r="DS46" i="2"/>
  <c r="DS50" i="2" s="1"/>
  <c r="DR46" i="2"/>
  <c r="DQ46" i="2"/>
  <c r="DQ50" i="2" s="1"/>
  <c r="DP46" i="2"/>
  <c r="DO46" i="2"/>
  <c r="DN46" i="2"/>
  <c r="DM46" i="2"/>
  <c r="DL46" i="2"/>
  <c r="DK46" i="2"/>
  <c r="DK50" i="2" s="1"/>
  <c r="DJ46" i="2"/>
  <c r="DF46" i="2"/>
  <c r="DF50" i="2" s="1"/>
  <c r="DE46" i="2"/>
  <c r="DD46" i="2"/>
  <c r="DC46" i="2"/>
  <c r="DB46" i="2"/>
  <c r="DA46" i="2"/>
  <c r="DA50" i="2" s="1"/>
  <c r="CZ46" i="2"/>
  <c r="CZ50" i="2" s="1"/>
  <c r="CY46" i="2"/>
  <c r="CY50" i="2" s="1"/>
  <c r="CX46" i="2"/>
  <c r="CX50" i="2" s="1"/>
  <c r="CW46" i="2"/>
  <c r="CV46" i="2"/>
  <c r="CT46" i="2"/>
  <c r="CS46" i="2"/>
  <c r="CF46" i="2"/>
  <c r="CF50" i="2" s="1"/>
  <c r="CE46" i="2"/>
  <c r="BR46" i="2"/>
  <c r="BQ46" i="2"/>
  <c r="BQ50" i="2" s="1"/>
  <c r="BD46" i="2"/>
  <c r="BC46" i="2"/>
  <c r="AP46" i="2"/>
  <c r="AO46" i="2"/>
  <c r="AB46" i="2"/>
  <c r="AB50" i="2" s="1"/>
  <c r="AA46" i="2"/>
  <c r="N46" i="2"/>
  <c r="M46" i="2"/>
  <c r="M50" i="2" s="1"/>
  <c r="CR45" i="2"/>
  <c r="CQ45" i="2"/>
  <c r="CP45" i="2"/>
  <c r="CO45" i="2"/>
  <c r="CN45" i="2"/>
  <c r="CM45" i="2"/>
  <c r="CM56" i="2" s="1"/>
  <c r="CL45" i="2"/>
  <c r="CK45" i="2"/>
  <c r="CJ45" i="2"/>
  <c r="CI45" i="2"/>
  <c r="CH45" i="2"/>
  <c r="CD45" i="2"/>
  <c r="CC45" i="2"/>
  <c r="CB45" i="2"/>
  <c r="CB56" i="2" s="1"/>
  <c r="CA45" i="2"/>
  <c r="BZ45" i="2"/>
  <c r="BY45" i="2"/>
  <c r="BX45" i="2"/>
  <c r="BW45" i="2"/>
  <c r="BV45" i="2"/>
  <c r="BU45" i="2"/>
  <c r="BT45" i="2"/>
  <c r="BT56" i="2" s="1"/>
  <c r="BP45" i="2"/>
  <c r="BO45" i="2"/>
  <c r="BN45" i="2"/>
  <c r="BM45" i="2"/>
  <c r="BL45" i="2"/>
  <c r="BK45" i="2"/>
  <c r="BJ45" i="2"/>
  <c r="BI45" i="2"/>
  <c r="BI56" i="2" s="1"/>
  <c r="BH45" i="2"/>
  <c r="BG45" i="2"/>
  <c r="BF45" i="2"/>
  <c r="BB45" i="2"/>
  <c r="BA45" i="2"/>
  <c r="AZ45" i="2"/>
  <c r="AY45" i="2"/>
  <c r="AX45" i="2"/>
  <c r="AX56" i="2" s="1"/>
  <c r="AW45" i="2"/>
  <c r="AV45" i="2"/>
  <c r="AU45" i="2"/>
  <c r="AT45" i="2"/>
  <c r="AS45" i="2"/>
  <c r="AR45" i="2"/>
  <c r="AN45" i="2"/>
  <c r="AM45" i="2"/>
  <c r="AM56" i="2" s="1"/>
  <c r="AL45" i="2"/>
  <c r="AK45" i="2"/>
  <c r="AJ45" i="2"/>
  <c r="AI45" i="2"/>
  <c r="AH45" i="2"/>
  <c r="AG45" i="2"/>
  <c r="AF45" i="2"/>
  <c r="AE45" i="2"/>
  <c r="AE56" i="2" s="1"/>
  <c r="AD45" i="2"/>
  <c r="Z45" i="2"/>
  <c r="Y45" i="2"/>
  <c r="X45" i="2"/>
  <c r="W45" i="2"/>
  <c r="V45" i="2"/>
  <c r="U45" i="2"/>
  <c r="T45" i="2"/>
  <c r="T56" i="2" s="1"/>
  <c r="S45" i="2"/>
  <c r="R45" i="2"/>
  <c r="Q45" i="2"/>
  <c r="P45" i="2"/>
  <c r="L45" i="2"/>
  <c r="K45" i="2"/>
  <c r="J45" i="2"/>
  <c r="I45" i="2"/>
  <c r="I56" i="2" s="1"/>
  <c r="H45" i="2"/>
  <c r="G45" i="2"/>
  <c r="F45" i="2"/>
  <c r="E45" i="2"/>
  <c r="D45" i="2"/>
  <c r="C45" i="2"/>
  <c r="B45" i="2"/>
  <c r="IB44" i="2"/>
  <c r="IA44" i="2"/>
  <c r="HZ44" i="2"/>
  <c r="HY44" i="2"/>
  <c r="HX44" i="2"/>
  <c r="HW44" i="2"/>
  <c r="HV44" i="2"/>
  <c r="HU44" i="2"/>
  <c r="HT44" i="2"/>
  <c r="HS44" i="2"/>
  <c r="HR44" i="2"/>
  <c r="HN44" i="2"/>
  <c r="HM44" i="2"/>
  <c r="HL44" i="2"/>
  <c r="HK44" i="2"/>
  <c r="HJ44" i="2"/>
  <c r="HI44" i="2"/>
  <c r="HH44" i="2"/>
  <c r="HG44" i="2"/>
  <c r="HF44" i="2"/>
  <c r="HE44" i="2"/>
  <c r="HD44" i="2"/>
  <c r="GZ44" i="2"/>
  <c r="GY44" i="2"/>
  <c r="GX44" i="2"/>
  <c r="GW44" i="2"/>
  <c r="GV44" i="2"/>
  <c r="GU44" i="2"/>
  <c r="GT44" i="2"/>
  <c r="GS44" i="2"/>
  <c r="GR44" i="2"/>
  <c r="GQ44" i="2"/>
  <c r="GP44" i="2"/>
  <c r="GL44" i="2"/>
  <c r="GK44" i="2"/>
  <c r="GJ44" i="2"/>
  <c r="GI44" i="2"/>
  <c r="GH44" i="2"/>
  <c r="GG44" i="2"/>
  <c r="GF44" i="2"/>
  <c r="GE44" i="2"/>
  <c r="GD44" i="2"/>
  <c r="GC44" i="2"/>
  <c r="GB44" i="2"/>
  <c r="FX44" i="2"/>
  <c r="FW44" i="2"/>
  <c r="FV44" i="2"/>
  <c r="FU44" i="2"/>
  <c r="FT44" i="2"/>
  <c r="FS44" i="2"/>
  <c r="FR44" i="2"/>
  <c r="FQ44" i="2"/>
  <c r="FP44" i="2"/>
  <c r="FO44" i="2"/>
  <c r="FN44" i="2"/>
  <c r="FJ44" i="2"/>
  <c r="FI44" i="2"/>
  <c r="FH44" i="2"/>
  <c r="FG44" i="2"/>
  <c r="FF44" i="2"/>
  <c r="FE44" i="2"/>
  <c r="FD44" i="2"/>
  <c r="FC44" i="2"/>
  <c r="FB44" i="2"/>
  <c r="FA44" i="2"/>
  <c r="FK44" i="2" s="1"/>
  <c r="EZ44" i="2"/>
  <c r="EV44" i="2"/>
  <c r="EU44" i="2"/>
  <c r="ET44" i="2"/>
  <c r="ES44" i="2"/>
  <c r="ER44" i="2"/>
  <c r="EQ44" i="2"/>
  <c r="EP44" i="2"/>
  <c r="EO44" i="2"/>
  <c r="EN44" i="2"/>
  <c r="EM44" i="2"/>
  <c r="EL44" i="2"/>
  <c r="EH44" i="2"/>
  <c r="EG44" i="2"/>
  <c r="EF44" i="2"/>
  <c r="EE44" i="2"/>
  <c r="ED44" i="2"/>
  <c r="EC44" i="2"/>
  <c r="EB44" i="2"/>
  <c r="EA44" i="2"/>
  <c r="DZ44" i="2"/>
  <c r="DY44" i="2"/>
  <c r="DX44" i="2"/>
  <c r="DT44" i="2"/>
  <c r="DS44" i="2"/>
  <c r="DR44" i="2"/>
  <c r="DQ44" i="2"/>
  <c r="DP44" i="2"/>
  <c r="DO44" i="2"/>
  <c r="DN44" i="2"/>
  <c r="DM44" i="2"/>
  <c r="DL44" i="2"/>
  <c r="DK44" i="2"/>
  <c r="DJ44" i="2"/>
  <c r="DF44" i="2"/>
  <c r="DE44" i="2"/>
  <c r="DD44" i="2"/>
  <c r="DC44" i="2"/>
  <c r="DB44" i="2"/>
  <c r="DA44" i="2"/>
  <c r="CZ44" i="2"/>
  <c r="CY44" i="2"/>
  <c r="CX44" i="2"/>
  <c r="CW44" i="2"/>
  <c r="CV44" i="2"/>
  <c r="CT44" i="2"/>
  <c r="CS44" i="2"/>
  <c r="CF44" i="2"/>
  <c r="CE44" i="2"/>
  <c r="BR44" i="2"/>
  <c r="BQ44" i="2"/>
  <c r="BD44" i="2"/>
  <c r="BC44" i="2"/>
  <c r="AP44" i="2"/>
  <c r="AO44" i="2"/>
  <c r="AB44" i="2"/>
  <c r="AA44" i="2"/>
  <c r="N44" i="2"/>
  <c r="M44" i="2"/>
  <c r="IB43" i="2"/>
  <c r="IA43" i="2"/>
  <c r="HZ43" i="2"/>
  <c r="HY43" i="2"/>
  <c r="HX43" i="2"/>
  <c r="HW43" i="2"/>
  <c r="HV43" i="2"/>
  <c r="HU43" i="2"/>
  <c r="HT43" i="2"/>
  <c r="HS43" i="2"/>
  <c r="HR43" i="2"/>
  <c r="HN43" i="2"/>
  <c r="HM43" i="2"/>
  <c r="HL43" i="2"/>
  <c r="HK43" i="2"/>
  <c r="HJ43" i="2"/>
  <c r="HI43" i="2"/>
  <c r="HH43" i="2"/>
  <c r="HG43" i="2"/>
  <c r="HF43" i="2"/>
  <c r="HE43" i="2"/>
  <c r="HD43" i="2"/>
  <c r="GZ43" i="2"/>
  <c r="GY43" i="2"/>
  <c r="GX43" i="2"/>
  <c r="GW43" i="2"/>
  <c r="GV43" i="2"/>
  <c r="GU43" i="2"/>
  <c r="GT43" i="2"/>
  <c r="GS43" i="2"/>
  <c r="GR43" i="2"/>
  <c r="GQ43" i="2"/>
  <c r="GP43" i="2"/>
  <c r="GL43" i="2"/>
  <c r="GK43" i="2"/>
  <c r="GJ43" i="2"/>
  <c r="GI43" i="2"/>
  <c r="GH43" i="2"/>
  <c r="GG43" i="2"/>
  <c r="GF43" i="2"/>
  <c r="GE43" i="2"/>
  <c r="GD43" i="2"/>
  <c r="GC43" i="2"/>
  <c r="GB43" i="2"/>
  <c r="FX43" i="2"/>
  <c r="FW43" i="2"/>
  <c r="FV43" i="2"/>
  <c r="FU43" i="2"/>
  <c r="FT43" i="2"/>
  <c r="FS43" i="2"/>
  <c r="FR43" i="2"/>
  <c r="FQ43" i="2"/>
  <c r="FP43" i="2"/>
  <c r="FO43" i="2"/>
  <c r="FN43" i="2"/>
  <c r="FJ43" i="2"/>
  <c r="FI43" i="2"/>
  <c r="FH43" i="2"/>
  <c r="FG43" i="2"/>
  <c r="FF43" i="2"/>
  <c r="FE43" i="2"/>
  <c r="FD43" i="2"/>
  <c r="FC43" i="2"/>
  <c r="FB43" i="2"/>
  <c r="FA43" i="2"/>
  <c r="EZ43" i="2"/>
  <c r="EV43" i="2"/>
  <c r="EU43" i="2"/>
  <c r="ET43" i="2"/>
  <c r="ES43" i="2"/>
  <c r="ER43" i="2"/>
  <c r="EQ43" i="2"/>
  <c r="EP43" i="2"/>
  <c r="EO43" i="2"/>
  <c r="EN43" i="2"/>
  <c r="EM43" i="2"/>
  <c r="EL43" i="2"/>
  <c r="EW43" i="2" s="1"/>
  <c r="EH43" i="2"/>
  <c r="EG43" i="2"/>
  <c r="EF43" i="2"/>
  <c r="EE43" i="2"/>
  <c r="ED43" i="2"/>
  <c r="EC43" i="2"/>
  <c r="EB43" i="2"/>
  <c r="EA43" i="2"/>
  <c r="DZ43" i="2"/>
  <c r="DY43" i="2"/>
  <c r="DX43" i="2"/>
  <c r="DT43" i="2"/>
  <c r="DS43" i="2"/>
  <c r="DR43" i="2"/>
  <c r="DQ43" i="2"/>
  <c r="DP43" i="2"/>
  <c r="DO43" i="2"/>
  <c r="DN43" i="2"/>
  <c r="DM43" i="2"/>
  <c r="DL43" i="2"/>
  <c r="DK43" i="2"/>
  <c r="DJ43" i="2"/>
  <c r="DF43" i="2"/>
  <c r="DE43" i="2"/>
  <c r="DD43" i="2"/>
  <c r="DC43" i="2"/>
  <c r="DB43" i="2"/>
  <c r="DA43" i="2"/>
  <c r="CZ43" i="2"/>
  <c r="CY43" i="2"/>
  <c r="CX43" i="2"/>
  <c r="CW43" i="2"/>
  <c r="CV43" i="2"/>
  <c r="CT43" i="2"/>
  <c r="CS43" i="2"/>
  <c r="CF43" i="2"/>
  <c r="CE43" i="2"/>
  <c r="BR43" i="2"/>
  <c r="BQ43" i="2"/>
  <c r="BD43" i="2"/>
  <c r="BC43" i="2"/>
  <c r="AP43" i="2"/>
  <c r="AO43" i="2"/>
  <c r="AB43" i="2"/>
  <c r="AA43" i="2"/>
  <c r="N43" i="2"/>
  <c r="M43" i="2"/>
  <c r="IB42" i="2"/>
  <c r="IA42" i="2"/>
  <c r="HZ42" i="2"/>
  <c r="HY42" i="2"/>
  <c r="HX42" i="2"/>
  <c r="HW42" i="2"/>
  <c r="HV42" i="2"/>
  <c r="HU42" i="2"/>
  <c r="HT42" i="2"/>
  <c r="HS42" i="2"/>
  <c r="HR42" i="2"/>
  <c r="HN42" i="2"/>
  <c r="HM42" i="2"/>
  <c r="HL42" i="2"/>
  <c r="HK42" i="2"/>
  <c r="HJ42" i="2"/>
  <c r="HI42" i="2"/>
  <c r="HH42" i="2"/>
  <c r="HG42" i="2"/>
  <c r="HF42" i="2"/>
  <c r="HE42" i="2"/>
  <c r="HD42" i="2"/>
  <c r="GZ42" i="2"/>
  <c r="GY42" i="2"/>
  <c r="GX42" i="2"/>
  <c r="GW42" i="2"/>
  <c r="GV42" i="2"/>
  <c r="GU42" i="2"/>
  <c r="GT42" i="2"/>
  <c r="GS42" i="2"/>
  <c r="GR42" i="2"/>
  <c r="GQ42" i="2"/>
  <c r="GP42" i="2"/>
  <c r="GL42" i="2"/>
  <c r="GK42" i="2"/>
  <c r="GJ42" i="2"/>
  <c r="GI42" i="2"/>
  <c r="GH42" i="2"/>
  <c r="GG42" i="2"/>
  <c r="GF42" i="2"/>
  <c r="GE42" i="2"/>
  <c r="GD42" i="2"/>
  <c r="GC42" i="2"/>
  <c r="GB42" i="2"/>
  <c r="FX42" i="2"/>
  <c r="FW42" i="2"/>
  <c r="FV42" i="2"/>
  <c r="FU42" i="2"/>
  <c r="FT42" i="2"/>
  <c r="FS42" i="2"/>
  <c r="FR42" i="2"/>
  <c r="FQ42" i="2"/>
  <c r="FP42" i="2"/>
  <c r="FO42" i="2"/>
  <c r="FN42" i="2"/>
  <c r="FJ42" i="2"/>
  <c r="FI42" i="2"/>
  <c r="FH42" i="2"/>
  <c r="FG42" i="2"/>
  <c r="FF42" i="2"/>
  <c r="FE42" i="2"/>
  <c r="FD42" i="2"/>
  <c r="FC42" i="2"/>
  <c r="FB42" i="2"/>
  <c r="FA42" i="2"/>
  <c r="FK42" i="2" s="1"/>
  <c r="EZ42" i="2"/>
  <c r="EV42" i="2"/>
  <c r="EU42" i="2"/>
  <c r="ET42" i="2"/>
  <c r="ES42" i="2"/>
  <c r="ER42" i="2"/>
  <c r="EQ42" i="2"/>
  <c r="EP42" i="2"/>
  <c r="EO42" i="2"/>
  <c r="EN42" i="2"/>
  <c r="EM42" i="2"/>
  <c r="EL42" i="2"/>
  <c r="EH42" i="2"/>
  <c r="EG42" i="2"/>
  <c r="EF42" i="2"/>
  <c r="EE42" i="2"/>
  <c r="ED42" i="2"/>
  <c r="EC42" i="2"/>
  <c r="EB42" i="2"/>
  <c r="EA42" i="2"/>
  <c r="DZ42" i="2"/>
  <c r="DY42" i="2"/>
  <c r="DX42" i="2"/>
  <c r="DT42" i="2"/>
  <c r="DS42" i="2"/>
  <c r="DR42" i="2"/>
  <c r="DQ42" i="2"/>
  <c r="DP42" i="2"/>
  <c r="DO42" i="2"/>
  <c r="DN42" i="2"/>
  <c r="DM42" i="2"/>
  <c r="DL42" i="2"/>
  <c r="DK42" i="2"/>
  <c r="DJ42" i="2"/>
  <c r="DF42" i="2"/>
  <c r="DE42" i="2"/>
  <c r="DD42" i="2"/>
  <c r="DC42" i="2"/>
  <c r="DB42" i="2"/>
  <c r="DA42" i="2"/>
  <c r="CZ42" i="2"/>
  <c r="CY42" i="2"/>
  <c r="CX42" i="2"/>
  <c r="CW42" i="2"/>
  <c r="CV42" i="2"/>
  <c r="CT42" i="2"/>
  <c r="CS42" i="2"/>
  <c r="CF42" i="2"/>
  <c r="CE42" i="2"/>
  <c r="BR42" i="2"/>
  <c r="BQ42" i="2"/>
  <c r="BD42" i="2"/>
  <c r="BC42" i="2"/>
  <c r="AP42" i="2"/>
  <c r="AO42" i="2"/>
  <c r="AB42" i="2"/>
  <c r="AA42" i="2"/>
  <c r="N42" i="2"/>
  <c r="M42" i="2"/>
  <c r="IB41" i="2"/>
  <c r="IA41" i="2"/>
  <c r="HZ41" i="2"/>
  <c r="HY41" i="2"/>
  <c r="HY45" i="2" s="1"/>
  <c r="HX41" i="2"/>
  <c r="HX45" i="2" s="1"/>
  <c r="HW41" i="2"/>
  <c r="HW45" i="2" s="1"/>
  <c r="HV41" i="2"/>
  <c r="HV45" i="2" s="1"/>
  <c r="HU41" i="2"/>
  <c r="HT41" i="2"/>
  <c r="HS41" i="2"/>
  <c r="HR41" i="2"/>
  <c r="HN41" i="2"/>
  <c r="HN45" i="2" s="1"/>
  <c r="HM41" i="2"/>
  <c r="HM45" i="2" s="1"/>
  <c r="HL41" i="2"/>
  <c r="HL45" i="2" s="1"/>
  <c r="HK41" i="2"/>
  <c r="HK45" i="2" s="1"/>
  <c r="HJ41" i="2"/>
  <c r="HI41" i="2"/>
  <c r="HH41" i="2"/>
  <c r="HG41" i="2"/>
  <c r="HF41" i="2"/>
  <c r="HE41" i="2"/>
  <c r="HE45" i="2" s="1"/>
  <c r="HD41" i="2"/>
  <c r="HD45" i="2" s="1"/>
  <c r="GZ41" i="2"/>
  <c r="GZ45" i="2" s="1"/>
  <c r="GY41" i="2"/>
  <c r="GX41" i="2"/>
  <c r="GW41" i="2"/>
  <c r="GV41" i="2"/>
  <c r="GU41" i="2"/>
  <c r="GU45" i="2" s="1"/>
  <c r="GT41" i="2"/>
  <c r="GT45" i="2" s="1"/>
  <c r="GS41" i="2"/>
  <c r="GS45" i="2" s="1"/>
  <c r="GR41" i="2"/>
  <c r="GR45" i="2" s="1"/>
  <c r="GQ41" i="2"/>
  <c r="GP41" i="2"/>
  <c r="GL41" i="2"/>
  <c r="GK41" i="2"/>
  <c r="GJ41" i="2"/>
  <c r="GJ45" i="2" s="1"/>
  <c r="GI41" i="2"/>
  <c r="GI45" i="2" s="1"/>
  <c r="GH41" i="2"/>
  <c r="GH45" i="2" s="1"/>
  <c r="GG41" i="2"/>
  <c r="GG45" i="2" s="1"/>
  <c r="GF41" i="2"/>
  <c r="GE41" i="2"/>
  <c r="GD41" i="2"/>
  <c r="GC41" i="2"/>
  <c r="GB41" i="2"/>
  <c r="GB45" i="2" s="1"/>
  <c r="FX41" i="2"/>
  <c r="FX45" i="2" s="1"/>
  <c r="FW41" i="2"/>
  <c r="FW45" i="2" s="1"/>
  <c r="FV41" i="2"/>
  <c r="FV45" i="2" s="1"/>
  <c r="FU41" i="2"/>
  <c r="FT41" i="2"/>
  <c r="FS41" i="2"/>
  <c r="FR41" i="2"/>
  <c r="FQ41" i="2"/>
  <c r="FQ45" i="2" s="1"/>
  <c r="FP41" i="2"/>
  <c r="FP45" i="2" s="1"/>
  <c r="FO41" i="2"/>
  <c r="FO45" i="2" s="1"/>
  <c r="FN41" i="2"/>
  <c r="FN45" i="2" s="1"/>
  <c r="FJ41" i="2"/>
  <c r="FI41" i="2"/>
  <c r="FH41" i="2"/>
  <c r="FG41" i="2"/>
  <c r="FF41" i="2"/>
  <c r="FF45" i="2" s="1"/>
  <c r="FE41" i="2"/>
  <c r="FE45" i="2" s="1"/>
  <c r="FD41" i="2"/>
  <c r="FD45" i="2" s="1"/>
  <c r="FC41" i="2"/>
  <c r="FC45" i="2" s="1"/>
  <c r="FB41" i="2"/>
  <c r="FA41" i="2"/>
  <c r="EZ41" i="2"/>
  <c r="EV41" i="2"/>
  <c r="EU41" i="2"/>
  <c r="EU45" i="2" s="1"/>
  <c r="ET41" i="2"/>
  <c r="ET45" i="2" s="1"/>
  <c r="ES41" i="2"/>
  <c r="ES45" i="2" s="1"/>
  <c r="ER41" i="2"/>
  <c r="ER45" i="2" s="1"/>
  <c r="EQ41" i="2"/>
  <c r="EP41" i="2"/>
  <c r="EO41" i="2"/>
  <c r="EN41" i="2"/>
  <c r="EM41" i="2"/>
  <c r="EM45" i="2" s="1"/>
  <c r="EL41" i="2"/>
  <c r="EL45" i="2" s="1"/>
  <c r="EH41" i="2"/>
  <c r="EH45" i="2" s="1"/>
  <c r="EG41" i="2"/>
  <c r="EG45" i="2" s="1"/>
  <c r="EF41" i="2"/>
  <c r="EE41" i="2"/>
  <c r="ED41" i="2"/>
  <c r="EC41" i="2"/>
  <c r="EB41" i="2"/>
  <c r="EB45" i="2" s="1"/>
  <c r="EA41" i="2"/>
  <c r="EA45" i="2" s="1"/>
  <c r="DZ41" i="2"/>
  <c r="DY41" i="2"/>
  <c r="DY45" i="2" s="1"/>
  <c r="DX41" i="2"/>
  <c r="DT41" i="2"/>
  <c r="DS41" i="2"/>
  <c r="DR41" i="2"/>
  <c r="DQ41" i="2"/>
  <c r="DQ45" i="2" s="1"/>
  <c r="DP41" i="2"/>
  <c r="DP45" i="2" s="1"/>
  <c r="DO41" i="2"/>
  <c r="DO45" i="2" s="1"/>
  <c r="DN41" i="2"/>
  <c r="DN45" i="2" s="1"/>
  <c r="DM41" i="2"/>
  <c r="DL41" i="2"/>
  <c r="DK41" i="2"/>
  <c r="DJ41" i="2"/>
  <c r="DF41" i="2"/>
  <c r="DF45" i="2" s="1"/>
  <c r="DE41" i="2"/>
  <c r="DE45" i="2" s="1"/>
  <c r="DD41" i="2"/>
  <c r="DD45" i="2" s="1"/>
  <c r="DC41" i="2"/>
  <c r="DC45" i="2" s="1"/>
  <c r="DB41" i="2"/>
  <c r="DA41" i="2"/>
  <c r="CZ41" i="2"/>
  <c r="CY41" i="2"/>
  <c r="CX41" i="2"/>
  <c r="CW41" i="2"/>
  <c r="CW45" i="2" s="1"/>
  <c r="CV41" i="2"/>
  <c r="CV45" i="2" s="1"/>
  <c r="CT41" i="2"/>
  <c r="CT45" i="2" s="1"/>
  <c r="CS41" i="2"/>
  <c r="CF41" i="2"/>
  <c r="CE41" i="2"/>
  <c r="BR41" i="2"/>
  <c r="BQ41" i="2"/>
  <c r="BQ45" i="2" s="1"/>
  <c r="BD41" i="2"/>
  <c r="BD45" i="2" s="1"/>
  <c r="BC41" i="2"/>
  <c r="BC45" i="2" s="1"/>
  <c r="AP41" i="2"/>
  <c r="AP45" i="2" s="1"/>
  <c r="AO41" i="2"/>
  <c r="AB41" i="2"/>
  <c r="AA41" i="2"/>
  <c r="N41" i="2"/>
  <c r="M41" i="2"/>
  <c r="M45" i="2" s="1"/>
  <c r="CR39" i="2"/>
  <c r="CQ39" i="2"/>
  <c r="CP39" i="2"/>
  <c r="CO39" i="2"/>
  <c r="CN39" i="2"/>
  <c r="CM39" i="2"/>
  <c r="CL39" i="2"/>
  <c r="CK39" i="2"/>
  <c r="CJ39" i="2"/>
  <c r="CI39" i="2"/>
  <c r="CH39" i="2"/>
  <c r="CD39" i="2"/>
  <c r="CC39" i="2"/>
  <c r="CB39" i="2"/>
  <c r="CA39" i="2"/>
  <c r="BZ39" i="2"/>
  <c r="BY39" i="2"/>
  <c r="BX39" i="2"/>
  <c r="BW39" i="2"/>
  <c r="BV39" i="2"/>
  <c r="BU39" i="2"/>
  <c r="BT39" i="2"/>
  <c r="BP39" i="2"/>
  <c r="BO39" i="2"/>
  <c r="BN39" i="2"/>
  <c r="BM39" i="2"/>
  <c r="BL39" i="2"/>
  <c r="BK39" i="2"/>
  <c r="BJ39" i="2"/>
  <c r="BI39" i="2"/>
  <c r="BH39" i="2"/>
  <c r="BG39" i="2"/>
  <c r="BF39" i="2"/>
  <c r="BB39" i="2"/>
  <c r="BA39" i="2"/>
  <c r="AZ39" i="2"/>
  <c r="AY39" i="2"/>
  <c r="AX39" i="2"/>
  <c r="AW39" i="2"/>
  <c r="AV39" i="2"/>
  <c r="AU39" i="2"/>
  <c r="AT39" i="2"/>
  <c r="AS39" i="2"/>
  <c r="AR39" i="2"/>
  <c r="AN39" i="2"/>
  <c r="AM39" i="2"/>
  <c r="AL39" i="2"/>
  <c r="AK39" i="2"/>
  <c r="AJ39" i="2"/>
  <c r="AI39" i="2"/>
  <c r="AH39" i="2"/>
  <c r="AG39" i="2"/>
  <c r="AF39" i="2"/>
  <c r="AE39" i="2"/>
  <c r="AD39" i="2"/>
  <c r="Z39" i="2"/>
  <c r="Y39" i="2"/>
  <c r="X39" i="2"/>
  <c r="W39" i="2"/>
  <c r="V39" i="2"/>
  <c r="U39" i="2"/>
  <c r="T39" i="2"/>
  <c r="S39" i="2"/>
  <c r="R39" i="2"/>
  <c r="Q39" i="2"/>
  <c r="P39" i="2"/>
  <c r="L39" i="2"/>
  <c r="K39" i="2"/>
  <c r="J39" i="2"/>
  <c r="I39" i="2"/>
  <c r="H39" i="2"/>
  <c r="G39" i="2"/>
  <c r="F39" i="2"/>
  <c r="E39" i="2"/>
  <c r="D39" i="2"/>
  <c r="C39" i="2"/>
  <c r="B39" i="2"/>
  <c r="IB38" i="2"/>
  <c r="IA38" i="2"/>
  <c r="HZ38" i="2"/>
  <c r="HY38" i="2"/>
  <c r="HX38" i="2"/>
  <c r="HW38" i="2"/>
  <c r="HV38" i="2"/>
  <c r="HU38" i="2"/>
  <c r="HT38" i="2"/>
  <c r="HS38" i="2"/>
  <c r="HR38" i="2"/>
  <c r="HN38" i="2"/>
  <c r="HM38" i="2"/>
  <c r="HL38" i="2"/>
  <c r="HK38" i="2"/>
  <c r="HJ38" i="2"/>
  <c r="HI38" i="2"/>
  <c r="HH38" i="2"/>
  <c r="HG38" i="2"/>
  <c r="HF38" i="2"/>
  <c r="HE38" i="2"/>
  <c r="HD38" i="2"/>
  <c r="GZ38" i="2"/>
  <c r="GY38" i="2"/>
  <c r="GX38" i="2"/>
  <c r="GW38" i="2"/>
  <c r="GV38" i="2"/>
  <c r="GU38" i="2"/>
  <c r="GT38" i="2"/>
  <c r="GS38" i="2"/>
  <c r="GR38" i="2"/>
  <c r="GQ38" i="2"/>
  <c r="GP38" i="2"/>
  <c r="GL38" i="2"/>
  <c r="GK38" i="2"/>
  <c r="GJ38" i="2"/>
  <c r="GI38" i="2"/>
  <c r="GH38" i="2"/>
  <c r="GG38" i="2"/>
  <c r="GF38" i="2"/>
  <c r="GE38" i="2"/>
  <c r="GD38" i="2"/>
  <c r="GC38" i="2"/>
  <c r="GB38" i="2"/>
  <c r="FX38" i="2"/>
  <c r="FW38" i="2"/>
  <c r="FV38" i="2"/>
  <c r="FU38" i="2"/>
  <c r="FT38" i="2"/>
  <c r="FS38" i="2"/>
  <c r="FR38" i="2"/>
  <c r="FQ38" i="2"/>
  <c r="FP38" i="2"/>
  <c r="FO38" i="2"/>
  <c r="FN38" i="2"/>
  <c r="FJ38" i="2"/>
  <c r="FI38" i="2"/>
  <c r="FH38" i="2"/>
  <c r="FG38" i="2"/>
  <c r="FF38" i="2"/>
  <c r="FE38" i="2"/>
  <c r="FD38" i="2"/>
  <c r="FC38" i="2"/>
  <c r="FB38" i="2"/>
  <c r="FA38" i="2"/>
  <c r="EZ38" i="2"/>
  <c r="EV38" i="2"/>
  <c r="EU38" i="2"/>
  <c r="ET38" i="2"/>
  <c r="ES38" i="2"/>
  <c r="ER38" i="2"/>
  <c r="EQ38" i="2"/>
  <c r="EP38" i="2"/>
  <c r="EO38" i="2"/>
  <c r="EN38" i="2"/>
  <c r="EM38" i="2"/>
  <c r="EW38" i="2" s="1"/>
  <c r="EL38" i="2"/>
  <c r="EH38" i="2"/>
  <c r="EG38" i="2"/>
  <c r="EF38" i="2"/>
  <c r="EE38" i="2"/>
  <c r="ED38" i="2"/>
  <c r="EC38" i="2"/>
  <c r="EB38" i="2"/>
  <c r="EA38" i="2"/>
  <c r="DZ38" i="2"/>
  <c r="DY38" i="2"/>
  <c r="DX38" i="2"/>
  <c r="DT38" i="2"/>
  <c r="DS38" i="2"/>
  <c r="DR38" i="2"/>
  <c r="DQ38" i="2"/>
  <c r="DP38" i="2"/>
  <c r="DO38" i="2"/>
  <c r="DN38" i="2"/>
  <c r="DM38" i="2"/>
  <c r="DL38" i="2"/>
  <c r="DK38" i="2"/>
  <c r="DJ38" i="2"/>
  <c r="DF38" i="2"/>
  <c r="DE38" i="2"/>
  <c r="DD38" i="2"/>
  <c r="DC38" i="2"/>
  <c r="DB38" i="2"/>
  <c r="DA38" i="2"/>
  <c r="CZ38" i="2"/>
  <c r="CY38" i="2"/>
  <c r="CX38" i="2"/>
  <c r="CW38" i="2"/>
  <c r="CV38" i="2"/>
  <c r="CT38" i="2"/>
  <c r="CS38" i="2"/>
  <c r="CF38" i="2"/>
  <c r="CE38" i="2"/>
  <c r="BR38" i="2"/>
  <c r="BQ38" i="2"/>
  <c r="BD38" i="2"/>
  <c r="BC38" i="2"/>
  <c r="AP38" i="2"/>
  <c r="AO38" i="2"/>
  <c r="AB38" i="2"/>
  <c r="AA38" i="2"/>
  <c r="N38" i="2"/>
  <c r="M38" i="2"/>
  <c r="IB37" i="2"/>
  <c r="IA37" i="2"/>
  <c r="HZ37" i="2"/>
  <c r="HY37" i="2"/>
  <c r="HX37" i="2"/>
  <c r="HW37" i="2"/>
  <c r="HV37" i="2"/>
  <c r="HU37" i="2"/>
  <c r="HT37" i="2"/>
  <c r="HS37" i="2"/>
  <c r="HR37" i="2"/>
  <c r="HN37" i="2"/>
  <c r="HM37" i="2"/>
  <c r="HL37" i="2"/>
  <c r="HK37" i="2"/>
  <c r="HJ37" i="2"/>
  <c r="HI37" i="2"/>
  <c r="HH37" i="2"/>
  <c r="HG37" i="2"/>
  <c r="HF37" i="2"/>
  <c r="HE37" i="2"/>
  <c r="HD37" i="2"/>
  <c r="GZ37" i="2"/>
  <c r="GY37" i="2"/>
  <c r="GX37" i="2"/>
  <c r="GW37" i="2"/>
  <c r="GV37" i="2"/>
  <c r="GU37" i="2"/>
  <c r="GT37" i="2"/>
  <c r="GS37" i="2"/>
  <c r="GR37" i="2"/>
  <c r="GQ37" i="2"/>
  <c r="GP37" i="2"/>
  <c r="GL37" i="2"/>
  <c r="GK37" i="2"/>
  <c r="GJ37" i="2"/>
  <c r="GI37" i="2"/>
  <c r="GH37" i="2"/>
  <c r="GG37" i="2"/>
  <c r="GF37" i="2"/>
  <c r="GE37" i="2"/>
  <c r="GD37" i="2"/>
  <c r="GC37" i="2"/>
  <c r="GB37" i="2"/>
  <c r="FX37" i="2"/>
  <c r="FW37" i="2"/>
  <c r="FV37" i="2"/>
  <c r="FU37" i="2"/>
  <c r="FT37" i="2"/>
  <c r="FS37" i="2"/>
  <c r="FR37" i="2"/>
  <c r="FQ37" i="2"/>
  <c r="FP37" i="2"/>
  <c r="FO37" i="2"/>
  <c r="FN37" i="2"/>
  <c r="FJ37" i="2"/>
  <c r="FI37" i="2"/>
  <c r="FH37" i="2"/>
  <c r="FG37" i="2"/>
  <c r="FF37" i="2"/>
  <c r="FE37" i="2"/>
  <c r="FD37" i="2"/>
  <c r="FC37" i="2"/>
  <c r="FB37" i="2"/>
  <c r="FA37" i="2"/>
  <c r="EZ37" i="2"/>
  <c r="EV37" i="2"/>
  <c r="EU37" i="2"/>
  <c r="ET37" i="2"/>
  <c r="ES37" i="2"/>
  <c r="ER37" i="2"/>
  <c r="EQ37" i="2"/>
  <c r="EP37" i="2"/>
  <c r="EO37" i="2"/>
  <c r="EN37" i="2"/>
  <c r="EM37" i="2"/>
  <c r="EL37" i="2"/>
  <c r="EH37" i="2"/>
  <c r="EG37" i="2"/>
  <c r="EF37" i="2"/>
  <c r="EE37" i="2"/>
  <c r="ED37" i="2"/>
  <c r="EC37" i="2"/>
  <c r="EB37" i="2"/>
  <c r="EA37" i="2"/>
  <c r="DZ37" i="2"/>
  <c r="DY37" i="2"/>
  <c r="DX37" i="2"/>
  <c r="EI37" i="2" s="1"/>
  <c r="DT37" i="2"/>
  <c r="DS37" i="2"/>
  <c r="DR37" i="2"/>
  <c r="DQ37" i="2"/>
  <c r="DP37" i="2"/>
  <c r="DO37" i="2"/>
  <c r="DN37" i="2"/>
  <c r="DM37" i="2"/>
  <c r="DL37" i="2"/>
  <c r="DK37" i="2"/>
  <c r="DJ37" i="2"/>
  <c r="DF37" i="2"/>
  <c r="DE37" i="2"/>
  <c r="DD37" i="2"/>
  <c r="DC37" i="2"/>
  <c r="DB37" i="2"/>
  <c r="DA37" i="2"/>
  <c r="CZ37" i="2"/>
  <c r="CY37" i="2"/>
  <c r="CX37" i="2"/>
  <c r="CW37" i="2"/>
  <c r="CV37" i="2"/>
  <c r="CT37" i="2"/>
  <c r="CS37" i="2"/>
  <c r="CF37" i="2"/>
  <c r="CE37" i="2"/>
  <c r="BR37" i="2"/>
  <c r="BQ37" i="2"/>
  <c r="BD37" i="2"/>
  <c r="BC37" i="2"/>
  <c r="AP37" i="2"/>
  <c r="AO37" i="2"/>
  <c r="AB37" i="2"/>
  <c r="AA37" i="2"/>
  <c r="N37" i="2"/>
  <c r="M37" i="2"/>
  <c r="IB36" i="2"/>
  <c r="IA36" i="2"/>
  <c r="HZ36" i="2"/>
  <c r="HY36" i="2"/>
  <c r="HX36" i="2"/>
  <c r="HW36" i="2"/>
  <c r="HV36" i="2"/>
  <c r="HU36" i="2"/>
  <c r="HT36" i="2"/>
  <c r="HS36" i="2"/>
  <c r="HR36" i="2"/>
  <c r="HN36" i="2"/>
  <c r="HM36" i="2"/>
  <c r="HL36" i="2"/>
  <c r="HK36" i="2"/>
  <c r="HJ36" i="2"/>
  <c r="HI36" i="2"/>
  <c r="HH36" i="2"/>
  <c r="HG36" i="2"/>
  <c r="HF36" i="2"/>
  <c r="HE36" i="2"/>
  <c r="HD36" i="2"/>
  <c r="GZ36" i="2"/>
  <c r="GY36" i="2"/>
  <c r="GX36" i="2"/>
  <c r="GW36" i="2"/>
  <c r="GV36" i="2"/>
  <c r="GU36" i="2"/>
  <c r="GT36" i="2"/>
  <c r="GS36" i="2"/>
  <c r="GR36" i="2"/>
  <c r="GQ36" i="2"/>
  <c r="GP36" i="2"/>
  <c r="GL36" i="2"/>
  <c r="GK36" i="2"/>
  <c r="GJ36" i="2"/>
  <c r="GI36" i="2"/>
  <c r="GH36" i="2"/>
  <c r="GG36" i="2"/>
  <c r="GF36" i="2"/>
  <c r="GE36" i="2"/>
  <c r="GD36" i="2"/>
  <c r="GC36" i="2"/>
  <c r="GB36" i="2"/>
  <c r="FX36" i="2"/>
  <c r="FW36" i="2"/>
  <c r="FV36" i="2"/>
  <c r="FU36" i="2"/>
  <c r="FT36" i="2"/>
  <c r="FS36" i="2"/>
  <c r="FR36" i="2"/>
  <c r="FQ36" i="2"/>
  <c r="FP36" i="2"/>
  <c r="FO36" i="2"/>
  <c r="FN36" i="2"/>
  <c r="FJ36" i="2"/>
  <c r="FI36" i="2"/>
  <c r="FH36" i="2"/>
  <c r="FG36" i="2"/>
  <c r="FF36" i="2"/>
  <c r="FE36" i="2"/>
  <c r="FD36" i="2"/>
  <c r="FC36" i="2"/>
  <c r="FB36" i="2"/>
  <c r="FA36" i="2"/>
  <c r="EZ36" i="2"/>
  <c r="EV36" i="2"/>
  <c r="EU36" i="2"/>
  <c r="ET36" i="2"/>
  <c r="ES36" i="2"/>
  <c r="ER36" i="2"/>
  <c r="EQ36" i="2"/>
  <c r="EP36" i="2"/>
  <c r="EO36" i="2"/>
  <c r="EN36" i="2"/>
  <c r="EM36" i="2"/>
  <c r="EW36" i="2" s="1"/>
  <c r="EL36" i="2"/>
  <c r="EH36" i="2"/>
  <c r="EG36" i="2"/>
  <c r="EF36" i="2"/>
  <c r="EE36" i="2"/>
  <c r="ED36" i="2"/>
  <c r="EC36" i="2"/>
  <c r="EB36" i="2"/>
  <c r="EA36" i="2"/>
  <c r="DZ36" i="2"/>
  <c r="DY36" i="2"/>
  <c r="DX36" i="2"/>
  <c r="DT36" i="2"/>
  <c r="DS36" i="2"/>
  <c r="DR36" i="2"/>
  <c r="DQ36" i="2"/>
  <c r="DP36" i="2"/>
  <c r="DO36" i="2"/>
  <c r="DN36" i="2"/>
  <c r="DM36" i="2"/>
  <c r="DL36" i="2"/>
  <c r="DK36" i="2"/>
  <c r="DJ36" i="2"/>
  <c r="DF36" i="2"/>
  <c r="DE36" i="2"/>
  <c r="DD36" i="2"/>
  <c r="DC36" i="2"/>
  <c r="DB36" i="2"/>
  <c r="DA36" i="2"/>
  <c r="CZ36" i="2"/>
  <c r="CY36" i="2"/>
  <c r="CX36" i="2"/>
  <c r="CW36" i="2"/>
  <c r="CV36" i="2"/>
  <c r="CT36" i="2"/>
  <c r="CS36" i="2"/>
  <c r="CF36" i="2"/>
  <c r="CE36" i="2"/>
  <c r="BR36" i="2"/>
  <c r="BQ36" i="2"/>
  <c r="BD36" i="2"/>
  <c r="BC36" i="2"/>
  <c r="AP36" i="2"/>
  <c r="AO36" i="2"/>
  <c r="AB36" i="2"/>
  <c r="AA36" i="2"/>
  <c r="N36" i="2"/>
  <c r="M36" i="2"/>
  <c r="IB35" i="2"/>
  <c r="IB39" i="2" s="1"/>
  <c r="IA35" i="2"/>
  <c r="IA39" i="2" s="1"/>
  <c r="HZ35" i="2"/>
  <c r="HY35" i="2"/>
  <c r="HX35" i="2"/>
  <c r="HW35" i="2"/>
  <c r="HV35" i="2"/>
  <c r="HV39" i="2" s="1"/>
  <c r="HU35" i="2"/>
  <c r="HU39" i="2" s="1"/>
  <c r="HT35" i="2"/>
  <c r="HT39" i="2" s="1"/>
  <c r="HS35" i="2"/>
  <c r="HS39" i="2" s="1"/>
  <c r="HR35" i="2"/>
  <c r="HN35" i="2"/>
  <c r="HM35" i="2"/>
  <c r="HL35" i="2"/>
  <c r="HK35" i="2"/>
  <c r="HK39" i="2" s="1"/>
  <c r="HJ35" i="2"/>
  <c r="HJ39" i="2" s="1"/>
  <c r="HI35" i="2"/>
  <c r="HI39" i="2" s="1"/>
  <c r="HH35" i="2"/>
  <c r="HH39" i="2" s="1"/>
  <c r="HG35" i="2"/>
  <c r="HF35" i="2"/>
  <c r="HE35" i="2"/>
  <c r="HD35" i="2"/>
  <c r="GZ35" i="2"/>
  <c r="GZ39" i="2" s="1"/>
  <c r="GY35" i="2"/>
  <c r="GY39" i="2" s="1"/>
  <c r="GX35" i="2"/>
  <c r="GX39" i="2" s="1"/>
  <c r="GW35" i="2"/>
  <c r="GW39" i="2" s="1"/>
  <c r="GV35" i="2"/>
  <c r="GU35" i="2"/>
  <c r="GT35" i="2"/>
  <c r="GS35" i="2"/>
  <c r="GR35" i="2"/>
  <c r="GR39" i="2" s="1"/>
  <c r="GQ35" i="2"/>
  <c r="GQ39" i="2" s="1"/>
  <c r="GP35" i="2"/>
  <c r="GL35" i="2"/>
  <c r="GL39" i="2" s="1"/>
  <c r="GK35" i="2"/>
  <c r="GJ35" i="2"/>
  <c r="GI35" i="2"/>
  <c r="GH35" i="2"/>
  <c r="GG35" i="2"/>
  <c r="GG39" i="2" s="1"/>
  <c r="GF35" i="2"/>
  <c r="GF39" i="2" s="1"/>
  <c r="GE35" i="2"/>
  <c r="GE39" i="2" s="1"/>
  <c r="GD35" i="2"/>
  <c r="GD39" i="2" s="1"/>
  <c r="GC35" i="2"/>
  <c r="GB35" i="2"/>
  <c r="FX35" i="2"/>
  <c r="FW35" i="2"/>
  <c r="FV35" i="2"/>
  <c r="FV39" i="2" s="1"/>
  <c r="FU35" i="2"/>
  <c r="FU39" i="2" s="1"/>
  <c r="FT35" i="2"/>
  <c r="FT39" i="2" s="1"/>
  <c r="FS35" i="2"/>
  <c r="FS39" i="2" s="1"/>
  <c r="FR35" i="2"/>
  <c r="FQ35" i="2"/>
  <c r="FP35" i="2"/>
  <c r="FO35" i="2"/>
  <c r="FN35" i="2"/>
  <c r="FJ35" i="2"/>
  <c r="FJ39" i="2" s="1"/>
  <c r="FI35" i="2"/>
  <c r="FI39" i="2" s="1"/>
  <c r="FH35" i="2"/>
  <c r="FH39" i="2" s="1"/>
  <c r="FG35" i="2"/>
  <c r="FF35" i="2"/>
  <c r="FE35" i="2"/>
  <c r="FD35" i="2"/>
  <c r="FC35" i="2"/>
  <c r="FC39" i="2" s="1"/>
  <c r="FB35" i="2"/>
  <c r="FB39" i="2" s="1"/>
  <c r="FA35" i="2"/>
  <c r="FA39" i="2" s="1"/>
  <c r="EZ35" i="2"/>
  <c r="EV35" i="2"/>
  <c r="EU35" i="2"/>
  <c r="ET35" i="2"/>
  <c r="ES35" i="2"/>
  <c r="ER35" i="2"/>
  <c r="ER39" i="2" s="1"/>
  <c r="EQ35" i="2"/>
  <c r="EQ39" i="2" s="1"/>
  <c r="EP35" i="2"/>
  <c r="EP39" i="2" s="1"/>
  <c r="EO35" i="2"/>
  <c r="EO39" i="2" s="1"/>
  <c r="EN35" i="2"/>
  <c r="EM35" i="2"/>
  <c r="EL35" i="2"/>
  <c r="EH35" i="2"/>
  <c r="EG35" i="2"/>
  <c r="EG39" i="2" s="1"/>
  <c r="EF35" i="2"/>
  <c r="EF39" i="2" s="1"/>
  <c r="EE35" i="2"/>
  <c r="EE39" i="2" s="1"/>
  <c r="ED35" i="2"/>
  <c r="ED39" i="2" s="1"/>
  <c r="EC35" i="2"/>
  <c r="EB35" i="2"/>
  <c r="EA35" i="2"/>
  <c r="DZ35" i="2"/>
  <c r="DY35" i="2"/>
  <c r="DY39" i="2" s="1"/>
  <c r="DX35" i="2"/>
  <c r="DT35" i="2"/>
  <c r="DT39" i="2" s="1"/>
  <c r="DS35" i="2"/>
  <c r="DS39" i="2" s="1"/>
  <c r="DR35" i="2"/>
  <c r="DQ35" i="2"/>
  <c r="DP35" i="2"/>
  <c r="DO35" i="2"/>
  <c r="DN35" i="2"/>
  <c r="DN39" i="2" s="1"/>
  <c r="DM35" i="2"/>
  <c r="DM39" i="2" s="1"/>
  <c r="DL35" i="2"/>
  <c r="DL39" i="2" s="1"/>
  <c r="DK35" i="2"/>
  <c r="DK39" i="2" s="1"/>
  <c r="DJ35" i="2"/>
  <c r="DF35" i="2"/>
  <c r="DE35" i="2"/>
  <c r="DD35" i="2"/>
  <c r="DC35" i="2"/>
  <c r="DC39" i="2" s="1"/>
  <c r="DB35" i="2"/>
  <c r="DB39" i="2" s="1"/>
  <c r="DA35" i="2"/>
  <c r="DA39" i="2" s="1"/>
  <c r="CZ35" i="2"/>
  <c r="CZ39" i="2" s="1"/>
  <c r="CY35" i="2"/>
  <c r="CX35" i="2"/>
  <c r="CW35" i="2"/>
  <c r="CV35" i="2"/>
  <c r="CT35" i="2"/>
  <c r="CT39" i="2" s="1"/>
  <c r="CS35" i="2"/>
  <c r="CS39" i="2" s="1"/>
  <c r="CF35" i="2"/>
  <c r="CF39" i="2" s="1"/>
  <c r="CE35" i="2"/>
  <c r="CE39" i="2" s="1"/>
  <c r="BR35" i="2"/>
  <c r="BQ35" i="2"/>
  <c r="BD35" i="2"/>
  <c r="BC35" i="2"/>
  <c r="AP35" i="2"/>
  <c r="AP39" i="2" s="1"/>
  <c r="AO35" i="2"/>
  <c r="AO39" i="2" s="1"/>
  <c r="AB35" i="2"/>
  <c r="AB39" i="2" s="1"/>
  <c r="AA35" i="2"/>
  <c r="AA39" i="2" s="1"/>
  <c r="N35" i="2"/>
  <c r="M35" i="2"/>
  <c r="CR34" i="2"/>
  <c r="CQ34" i="2"/>
  <c r="CP34" i="2"/>
  <c r="CO34" i="2"/>
  <c r="CN34" i="2"/>
  <c r="CM34" i="2"/>
  <c r="CL34" i="2"/>
  <c r="CK34" i="2"/>
  <c r="CJ34" i="2"/>
  <c r="CI34" i="2"/>
  <c r="CH34" i="2"/>
  <c r="CD34" i="2"/>
  <c r="CC34" i="2"/>
  <c r="CB34" i="2"/>
  <c r="CA34" i="2"/>
  <c r="BZ34" i="2"/>
  <c r="BY34" i="2"/>
  <c r="BX34" i="2"/>
  <c r="BW34" i="2"/>
  <c r="BV34" i="2"/>
  <c r="BU34" i="2"/>
  <c r="BT34" i="2"/>
  <c r="BP34" i="2"/>
  <c r="BO34" i="2"/>
  <c r="BN34" i="2"/>
  <c r="BM34" i="2"/>
  <c r="BL34" i="2"/>
  <c r="BK34" i="2"/>
  <c r="BJ34" i="2"/>
  <c r="BI34" i="2"/>
  <c r="BH34" i="2"/>
  <c r="BG34" i="2"/>
  <c r="BF34" i="2"/>
  <c r="BB34" i="2"/>
  <c r="BA34" i="2"/>
  <c r="AZ34" i="2"/>
  <c r="AY34" i="2"/>
  <c r="AX34" i="2"/>
  <c r="AW34" i="2"/>
  <c r="AV34" i="2"/>
  <c r="AU34" i="2"/>
  <c r="AT34" i="2"/>
  <c r="AS34" i="2"/>
  <c r="AR34" i="2"/>
  <c r="AN34" i="2"/>
  <c r="AM34" i="2"/>
  <c r="AL34" i="2"/>
  <c r="AK34" i="2"/>
  <c r="AJ34" i="2"/>
  <c r="AI34" i="2"/>
  <c r="AH34" i="2"/>
  <c r="AG34" i="2"/>
  <c r="AF34" i="2"/>
  <c r="AE34" i="2"/>
  <c r="AD34" i="2"/>
  <c r="Z34" i="2"/>
  <c r="Y34" i="2"/>
  <c r="X34" i="2"/>
  <c r="W34" i="2"/>
  <c r="V34" i="2"/>
  <c r="U34" i="2"/>
  <c r="T34" i="2"/>
  <c r="S34" i="2"/>
  <c r="R34" i="2"/>
  <c r="Q34" i="2"/>
  <c r="P34" i="2"/>
  <c r="L34" i="2"/>
  <c r="K34" i="2"/>
  <c r="J34" i="2"/>
  <c r="I34" i="2"/>
  <c r="H34" i="2"/>
  <c r="G34" i="2"/>
  <c r="F34" i="2"/>
  <c r="E34" i="2"/>
  <c r="D34" i="2"/>
  <c r="C34" i="2"/>
  <c r="B34" i="2"/>
  <c r="IB33" i="2"/>
  <c r="IA33" i="2"/>
  <c r="HZ33" i="2"/>
  <c r="HY33" i="2"/>
  <c r="HX33" i="2"/>
  <c r="HW33" i="2"/>
  <c r="HV33" i="2"/>
  <c r="HU33" i="2"/>
  <c r="HT33" i="2"/>
  <c r="HS33" i="2"/>
  <c r="HR33" i="2"/>
  <c r="HN33" i="2"/>
  <c r="HM33" i="2"/>
  <c r="HL33" i="2"/>
  <c r="HK33" i="2"/>
  <c r="HJ33" i="2"/>
  <c r="HI33" i="2"/>
  <c r="HH33" i="2"/>
  <c r="HG33" i="2"/>
  <c r="HF33" i="2"/>
  <c r="HE33" i="2"/>
  <c r="HD33" i="2"/>
  <c r="GZ33" i="2"/>
  <c r="GY33" i="2"/>
  <c r="GX33" i="2"/>
  <c r="GW33" i="2"/>
  <c r="GV33" i="2"/>
  <c r="GU33" i="2"/>
  <c r="GT33" i="2"/>
  <c r="GS33" i="2"/>
  <c r="GR33" i="2"/>
  <c r="GQ33" i="2"/>
  <c r="GP33" i="2"/>
  <c r="GL33" i="2"/>
  <c r="GK33" i="2"/>
  <c r="GJ33" i="2"/>
  <c r="GI33" i="2"/>
  <c r="GH33" i="2"/>
  <c r="GG33" i="2"/>
  <c r="GF33" i="2"/>
  <c r="GE33" i="2"/>
  <c r="GD33" i="2"/>
  <c r="GC33" i="2"/>
  <c r="GB33" i="2"/>
  <c r="FX33" i="2"/>
  <c r="FW33" i="2"/>
  <c r="FV33" i="2"/>
  <c r="FU33" i="2"/>
  <c r="FT33" i="2"/>
  <c r="FS33" i="2"/>
  <c r="FR33" i="2"/>
  <c r="FQ33" i="2"/>
  <c r="FP33" i="2"/>
  <c r="FO33" i="2"/>
  <c r="FN33" i="2"/>
  <c r="FY33" i="2" s="1"/>
  <c r="FJ33" i="2"/>
  <c r="FI33" i="2"/>
  <c r="FH33" i="2"/>
  <c r="FG33" i="2"/>
  <c r="FF33" i="2"/>
  <c r="FE33" i="2"/>
  <c r="FD33" i="2"/>
  <c r="FC33" i="2"/>
  <c r="FB33" i="2"/>
  <c r="FA33" i="2"/>
  <c r="EZ33" i="2"/>
  <c r="EV33" i="2"/>
  <c r="EU33" i="2"/>
  <c r="ET33" i="2"/>
  <c r="ES33" i="2"/>
  <c r="ER33" i="2"/>
  <c r="EQ33" i="2"/>
  <c r="EP33" i="2"/>
  <c r="EO33" i="2"/>
  <c r="EN33" i="2"/>
  <c r="EM33" i="2"/>
  <c r="EL33" i="2"/>
  <c r="EH33" i="2"/>
  <c r="EG33" i="2"/>
  <c r="EF33" i="2"/>
  <c r="EE33" i="2"/>
  <c r="ED33" i="2"/>
  <c r="EC33" i="2"/>
  <c r="EB33" i="2"/>
  <c r="EA33" i="2"/>
  <c r="DZ33" i="2"/>
  <c r="DY33" i="2"/>
  <c r="DX33" i="2"/>
  <c r="DT33" i="2"/>
  <c r="DS33" i="2"/>
  <c r="DR33" i="2"/>
  <c r="DQ33" i="2"/>
  <c r="DP33" i="2"/>
  <c r="DO33" i="2"/>
  <c r="DN33" i="2"/>
  <c r="DM33" i="2"/>
  <c r="DL33" i="2"/>
  <c r="DK33" i="2"/>
  <c r="DJ33" i="2"/>
  <c r="DF33" i="2"/>
  <c r="DE33" i="2"/>
  <c r="DD33" i="2"/>
  <c r="DC33" i="2"/>
  <c r="DB33" i="2"/>
  <c r="DA33" i="2"/>
  <c r="CZ33" i="2"/>
  <c r="CY33" i="2"/>
  <c r="CX33" i="2"/>
  <c r="CW33" i="2"/>
  <c r="CV33" i="2"/>
  <c r="CT33" i="2"/>
  <c r="CS33" i="2"/>
  <c r="CF33" i="2"/>
  <c r="CE33" i="2"/>
  <c r="BR33" i="2"/>
  <c r="BQ33" i="2"/>
  <c r="BD33" i="2"/>
  <c r="BC33" i="2"/>
  <c r="AP33" i="2"/>
  <c r="AO33" i="2"/>
  <c r="AB33" i="2"/>
  <c r="AA33" i="2"/>
  <c r="N33" i="2"/>
  <c r="M33" i="2"/>
  <c r="IB32" i="2"/>
  <c r="IA32" i="2"/>
  <c r="HZ32" i="2"/>
  <c r="HY32" i="2"/>
  <c r="HX32" i="2"/>
  <c r="HW32" i="2"/>
  <c r="HV32" i="2"/>
  <c r="HU32" i="2"/>
  <c r="HT32" i="2"/>
  <c r="HS32" i="2"/>
  <c r="HR32" i="2"/>
  <c r="HN32" i="2"/>
  <c r="HM32" i="2"/>
  <c r="HL32" i="2"/>
  <c r="HK32" i="2"/>
  <c r="HJ32" i="2"/>
  <c r="HI32" i="2"/>
  <c r="HH32" i="2"/>
  <c r="HG32" i="2"/>
  <c r="HF32" i="2"/>
  <c r="HE32" i="2"/>
  <c r="HD32" i="2"/>
  <c r="GZ32" i="2"/>
  <c r="GY32" i="2"/>
  <c r="GX32" i="2"/>
  <c r="GW32" i="2"/>
  <c r="GV32" i="2"/>
  <c r="GU32" i="2"/>
  <c r="GT32" i="2"/>
  <c r="GS32" i="2"/>
  <c r="GR32" i="2"/>
  <c r="GQ32" i="2"/>
  <c r="GP32" i="2"/>
  <c r="GL32" i="2"/>
  <c r="GK32" i="2"/>
  <c r="GJ32" i="2"/>
  <c r="GI32" i="2"/>
  <c r="GH32" i="2"/>
  <c r="GG32" i="2"/>
  <c r="GF32" i="2"/>
  <c r="GE32" i="2"/>
  <c r="GD32" i="2"/>
  <c r="GC32" i="2"/>
  <c r="GM32" i="2" s="1"/>
  <c r="GB32" i="2"/>
  <c r="FX32" i="2"/>
  <c r="FW32" i="2"/>
  <c r="FV32" i="2"/>
  <c r="FU32" i="2"/>
  <c r="FT32" i="2"/>
  <c r="FS32" i="2"/>
  <c r="FR32" i="2"/>
  <c r="FQ32" i="2"/>
  <c r="FP32" i="2"/>
  <c r="FO32" i="2"/>
  <c r="FN32" i="2"/>
  <c r="FJ32" i="2"/>
  <c r="FI32" i="2"/>
  <c r="FH32" i="2"/>
  <c r="FG32" i="2"/>
  <c r="FF32" i="2"/>
  <c r="FE32" i="2"/>
  <c r="FD32" i="2"/>
  <c r="FC32" i="2"/>
  <c r="FB32" i="2"/>
  <c r="FA32" i="2"/>
  <c r="EZ32" i="2"/>
  <c r="EV32" i="2"/>
  <c r="EU32" i="2"/>
  <c r="ET32" i="2"/>
  <c r="ES32" i="2"/>
  <c r="ER32" i="2"/>
  <c r="EQ32" i="2"/>
  <c r="EP32" i="2"/>
  <c r="EO32" i="2"/>
  <c r="EN32" i="2"/>
  <c r="EM32" i="2"/>
  <c r="EL32" i="2"/>
  <c r="EH32" i="2"/>
  <c r="EG32" i="2"/>
  <c r="EF32" i="2"/>
  <c r="EE32" i="2"/>
  <c r="ED32" i="2"/>
  <c r="EC32" i="2"/>
  <c r="EB32" i="2"/>
  <c r="EA32" i="2"/>
  <c r="DZ32" i="2"/>
  <c r="DY32" i="2"/>
  <c r="DX32" i="2"/>
  <c r="DT32" i="2"/>
  <c r="DS32" i="2"/>
  <c r="DR32" i="2"/>
  <c r="DQ32" i="2"/>
  <c r="DP32" i="2"/>
  <c r="DO32" i="2"/>
  <c r="DN32" i="2"/>
  <c r="DM32" i="2"/>
  <c r="DL32" i="2"/>
  <c r="DK32" i="2"/>
  <c r="DJ32" i="2"/>
  <c r="DF32" i="2"/>
  <c r="DE32" i="2"/>
  <c r="DD32" i="2"/>
  <c r="DC32" i="2"/>
  <c r="DB32" i="2"/>
  <c r="DA32" i="2"/>
  <c r="CZ32" i="2"/>
  <c r="CY32" i="2"/>
  <c r="CX32" i="2"/>
  <c r="CW32" i="2"/>
  <c r="CV32" i="2"/>
  <c r="CT32" i="2"/>
  <c r="CS32" i="2"/>
  <c r="CF32" i="2"/>
  <c r="CE32" i="2"/>
  <c r="BR32" i="2"/>
  <c r="BQ32" i="2"/>
  <c r="BD32" i="2"/>
  <c r="BC32" i="2"/>
  <c r="AP32" i="2"/>
  <c r="AO32" i="2"/>
  <c r="AB32" i="2"/>
  <c r="AA32" i="2"/>
  <c r="N32" i="2"/>
  <c r="M32" i="2"/>
  <c r="IB31" i="2"/>
  <c r="IA31" i="2"/>
  <c r="HZ31" i="2"/>
  <c r="HY31" i="2"/>
  <c r="HX31" i="2"/>
  <c r="HW31" i="2"/>
  <c r="HV31" i="2"/>
  <c r="HU31" i="2"/>
  <c r="HT31" i="2"/>
  <c r="HS31" i="2"/>
  <c r="HR31" i="2"/>
  <c r="HN31" i="2"/>
  <c r="HM31" i="2"/>
  <c r="HL31" i="2"/>
  <c r="HK31" i="2"/>
  <c r="HJ31" i="2"/>
  <c r="HI31" i="2"/>
  <c r="HH31" i="2"/>
  <c r="HG31" i="2"/>
  <c r="HF31" i="2"/>
  <c r="HE31" i="2"/>
  <c r="HD31" i="2"/>
  <c r="GZ31" i="2"/>
  <c r="GY31" i="2"/>
  <c r="GX31" i="2"/>
  <c r="GW31" i="2"/>
  <c r="GV31" i="2"/>
  <c r="GU31" i="2"/>
  <c r="GT31" i="2"/>
  <c r="GS31" i="2"/>
  <c r="GR31" i="2"/>
  <c r="GQ31" i="2"/>
  <c r="GP31" i="2"/>
  <c r="GL31" i="2"/>
  <c r="GK31" i="2"/>
  <c r="GJ31" i="2"/>
  <c r="GI31" i="2"/>
  <c r="GH31" i="2"/>
  <c r="GG31" i="2"/>
  <c r="GF31" i="2"/>
  <c r="GE31" i="2"/>
  <c r="GD31" i="2"/>
  <c r="GC31" i="2"/>
  <c r="GB31" i="2"/>
  <c r="FX31" i="2"/>
  <c r="FW31" i="2"/>
  <c r="FV31" i="2"/>
  <c r="FU31" i="2"/>
  <c r="FT31" i="2"/>
  <c r="FS31" i="2"/>
  <c r="FR31" i="2"/>
  <c r="FQ31" i="2"/>
  <c r="FP31" i="2"/>
  <c r="FO31" i="2"/>
  <c r="FN31" i="2"/>
  <c r="FY31" i="2" s="1"/>
  <c r="FJ31" i="2"/>
  <c r="FI31" i="2"/>
  <c r="FH31" i="2"/>
  <c r="FG31" i="2"/>
  <c r="FF31" i="2"/>
  <c r="FE31" i="2"/>
  <c r="FD31" i="2"/>
  <c r="FC31" i="2"/>
  <c r="FB31" i="2"/>
  <c r="FA31" i="2"/>
  <c r="EZ31" i="2"/>
  <c r="EV31" i="2"/>
  <c r="EU31" i="2"/>
  <c r="ET31" i="2"/>
  <c r="ES31" i="2"/>
  <c r="ER31" i="2"/>
  <c r="EQ31" i="2"/>
  <c r="EP31" i="2"/>
  <c r="EO31" i="2"/>
  <c r="EN31" i="2"/>
  <c r="EM31" i="2"/>
  <c r="EL31" i="2"/>
  <c r="EH31" i="2"/>
  <c r="EG31" i="2"/>
  <c r="EF31" i="2"/>
  <c r="EE31" i="2"/>
  <c r="ED31" i="2"/>
  <c r="EC31" i="2"/>
  <c r="EB31" i="2"/>
  <c r="EA31" i="2"/>
  <c r="DZ31" i="2"/>
  <c r="DY31" i="2"/>
  <c r="DX31" i="2"/>
  <c r="DT31" i="2"/>
  <c r="DS31" i="2"/>
  <c r="DR31" i="2"/>
  <c r="DQ31" i="2"/>
  <c r="DP31" i="2"/>
  <c r="DO31" i="2"/>
  <c r="DN31" i="2"/>
  <c r="DM31" i="2"/>
  <c r="DL31" i="2"/>
  <c r="DK31" i="2"/>
  <c r="DJ31" i="2"/>
  <c r="DF31" i="2"/>
  <c r="DE31" i="2"/>
  <c r="DD31" i="2"/>
  <c r="DC31" i="2"/>
  <c r="DB31" i="2"/>
  <c r="DA31" i="2"/>
  <c r="CZ31" i="2"/>
  <c r="CY31" i="2"/>
  <c r="CX31" i="2"/>
  <c r="CW31" i="2"/>
  <c r="CV31" i="2"/>
  <c r="CT31" i="2"/>
  <c r="CS31" i="2"/>
  <c r="CF31" i="2"/>
  <c r="CE31" i="2"/>
  <c r="BR31" i="2"/>
  <c r="BQ31" i="2"/>
  <c r="BD31" i="2"/>
  <c r="BC31" i="2"/>
  <c r="AP31" i="2"/>
  <c r="AO31" i="2"/>
  <c r="AB31" i="2"/>
  <c r="AA31" i="2"/>
  <c r="N31" i="2"/>
  <c r="M31" i="2"/>
  <c r="IB30" i="2"/>
  <c r="IA30" i="2"/>
  <c r="IA34" i="2" s="1"/>
  <c r="HZ30" i="2"/>
  <c r="HY30" i="2"/>
  <c r="HY34" i="2" s="1"/>
  <c r="HX30" i="2"/>
  <c r="HW30" i="2"/>
  <c r="HV30" i="2"/>
  <c r="HU30" i="2"/>
  <c r="HT30" i="2"/>
  <c r="HS30" i="2"/>
  <c r="HS34" i="2" s="1"/>
  <c r="HR30" i="2"/>
  <c r="HN30" i="2"/>
  <c r="HN34" i="2" s="1"/>
  <c r="HM30" i="2"/>
  <c r="HM34" i="2" s="1"/>
  <c r="HL30" i="2"/>
  <c r="HK30" i="2"/>
  <c r="HJ30" i="2"/>
  <c r="HI30" i="2"/>
  <c r="HH30" i="2"/>
  <c r="HH34" i="2" s="1"/>
  <c r="HG30" i="2"/>
  <c r="HG34" i="2" s="1"/>
  <c r="HF30" i="2"/>
  <c r="HE30" i="2"/>
  <c r="HE34" i="2" s="1"/>
  <c r="HD30" i="2"/>
  <c r="GZ30" i="2"/>
  <c r="GY30" i="2"/>
  <c r="GX30" i="2"/>
  <c r="GW30" i="2"/>
  <c r="GW34" i="2" s="1"/>
  <c r="GV30" i="2"/>
  <c r="GU30" i="2"/>
  <c r="GU34" i="2" s="1"/>
  <c r="GT30" i="2"/>
  <c r="GS30" i="2"/>
  <c r="GR30" i="2"/>
  <c r="GQ30" i="2"/>
  <c r="GP30" i="2"/>
  <c r="GL30" i="2"/>
  <c r="GL34" i="2" s="1"/>
  <c r="GK30" i="2"/>
  <c r="GK34" i="2" s="1"/>
  <c r="GJ30" i="2"/>
  <c r="GJ34" i="2" s="1"/>
  <c r="GI30" i="2"/>
  <c r="GI34" i="2" s="1"/>
  <c r="GH30" i="2"/>
  <c r="GG30" i="2"/>
  <c r="GF30" i="2"/>
  <c r="GE30" i="2"/>
  <c r="GD30" i="2"/>
  <c r="GD34" i="2" s="1"/>
  <c r="GC30" i="2"/>
  <c r="GC34" i="2" s="1"/>
  <c r="GB30" i="2"/>
  <c r="GB34" i="2" s="1"/>
  <c r="FX30" i="2"/>
  <c r="FW30" i="2"/>
  <c r="FV30" i="2"/>
  <c r="FU30" i="2"/>
  <c r="FT30" i="2"/>
  <c r="FS30" i="2"/>
  <c r="FS34" i="2" s="1"/>
  <c r="FR30" i="2"/>
  <c r="FQ30" i="2"/>
  <c r="FQ34" i="2" s="1"/>
  <c r="FP30" i="2"/>
  <c r="FO30" i="2"/>
  <c r="FN30" i="2"/>
  <c r="FJ30" i="2"/>
  <c r="FI30" i="2"/>
  <c r="FH30" i="2"/>
  <c r="FH34" i="2" s="1"/>
  <c r="FG30" i="2"/>
  <c r="FG34" i="2" s="1"/>
  <c r="FF30" i="2"/>
  <c r="FF34" i="2" s="1"/>
  <c r="FE30" i="2"/>
  <c r="FE34" i="2" s="1"/>
  <c r="FD30" i="2"/>
  <c r="FC30" i="2"/>
  <c r="FB30" i="2"/>
  <c r="FA30" i="2"/>
  <c r="EZ30" i="2"/>
  <c r="EZ34" i="2" s="1"/>
  <c r="EV30" i="2"/>
  <c r="EU30" i="2"/>
  <c r="EU34" i="2" s="1"/>
  <c r="ET30" i="2"/>
  <c r="ES30" i="2"/>
  <c r="ER30" i="2"/>
  <c r="EQ30" i="2"/>
  <c r="EP30" i="2"/>
  <c r="EO30" i="2"/>
  <c r="EO34" i="2" s="1"/>
  <c r="EN30" i="2"/>
  <c r="EM30" i="2"/>
  <c r="EM34" i="2" s="1"/>
  <c r="EL30" i="2"/>
  <c r="EH30" i="2"/>
  <c r="EG30" i="2"/>
  <c r="EF30" i="2"/>
  <c r="EE30" i="2"/>
  <c r="ED30" i="2"/>
  <c r="ED34" i="2" s="1"/>
  <c r="EC30" i="2"/>
  <c r="EC34" i="2" s="1"/>
  <c r="EB30" i="2"/>
  <c r="EB34" i="2" s="1"/>
  <c r="EA30" i="2"/>
  <c r="EA34" i="2" s="1"/>
  <c r="DZ30" i="2"/>
  <c r="DY30" i="2"/>
  <c r="DX30" i="2"/>
  <c r="DT30" i="2"/>
  <c r="DS30" i="2"/>
  <c r="DS34" i="2" s="1"/>
  <c r="DR30" i="2"/>
  <c r="DQ30" i="2"/>
  <c r="DQ34" i="2" s="1"/>
  <c r="DP30" i="2"/>
  <c r="DO30" i="2"/>
  <c r="DN30" i="2"/>
  <c r="DM30" i="2"/>
  <c r="DL30" i="2"/>
  <c r="DK30" i="2"/>
  <c r="DK34" i="2" s="1"/>
  <c r="DJ30" i="2"/>
  <c r="DF30" i="2"/>
  <c r="DF34" i="2" s="1"/>
  <c r="DE30" i="2"/>
  <c r="DE34" i="2" s="1"/>
  <c r="DD30" i="2"/>
  <c r="DC30" i="2"/>
  <c r="DB30" i="2"/>
  <c r="DA30" i="2"/>
  <c r="CZ30" i="2"/>
  <c r="CZ34" i="2" s="1"/>
  <c r="CY30" i="2"/>
  <c r="CY34" i="2" s="1"/>
  <c r="CX30" i="2"/>
  <c r="CW30" i="2"/>
  <c r="CW34" i="2" s="1"/>
  <c r="CV30" i="2"/>
  <c r="CT30" i="2"/>
  <c r="CS30" i="2"/>
  <c r="CF30" i="2"/>
  <c r="CE30" i="2"/>
  <c r="BR30" i="2"/>
  <c r="BQ30" i="2"/>
  <c r="BQ34" i="2" s="1"/>
  <c r="BD30" i="2"/>
  <c r="BD34" i="2" s="1"/>
  <c r="BC30" i="2"/>
  <c r="AP30" i="2"/>
  <c r="AO30" i="2"/>
  <c r="AB30" i="2"/>
  <c r="AA30" i="2"/>
  <c r="N30" i="2"/>
  <c r="M30" i="2"/>
  <c r="M34" i="2" s="1"/>
  <c r="CR29" i="2"/>
  <c r="CQ29" i="2"/>
  <c r="CP29" i="2"/>
  <c r="CO29" i="2"/>
  <c r="CN29" i="2"/>
  <c r="CM29" i="2"/>
  <c r="CL29" i="2"/>
  <c r="CL40" i="2" s="1"/>
  <c r="CK29" i="2"/>
  <c r="CJ29" i="2"/>
  <c r="CI29" i="2"/>
  <c r="CH29" i="2"/>
  <c r="CD29" i="2"/>
  <c r="CC29" i="2"/>
  <c r="CB29" i="2"/>
  <c r="CA29" i="2"/>
  <c r="CA40" i="2" s="1"/>
  <c r="BZ29" i="2"/>
  <c r="BY29" i="2"/>
  <c r="BX29" i="2"/>
  <c r="BW29" i="2"/>
  <c r="BV29" i="2"/>
  <c r="BU29" i="2"/>
  <c r="BT29" i="2"/>
  <c r="BP29" i="2"/>
  <c r="BP40" i="2" s="1"/>
  <c r="BO29" i="2"/>
  <c r="BN29" i="2"/>
  <c r="BM29" i="2"/>
  <c r="BL29" i="2"/>
  <c r="BK29" i="2"/>
  <c r="BJ29" i="2"/>
  <c r="BI29" i="2"/>
  <c r="BH29" i="2"/>
  <c r="BH40" i="2" s="1"/>
  <c r="BG29" i="2"/>
  <c r="BF29" i="2"/>
  <c r="BB29" i="2"/>
  <c r="BA29" i="2"/>
  <c r="AZ29" i="2"/>
  <c r="AY29" i="2"/>
  <c r="AX29" i="2"/>
  <c r="AW29" i="2"/>
  <c r="AW40" i="2" s="1"/>
  <c r="AV29" i="2"/>
  <c r="AU29" i="2"/>
  <c r="AT29" i="2"/>
  <c r="AS29" i="2"/>
  <c r="AR29" i="2"/>
  <c r="AN29" i="2"/>
  <c r="AM29" i="2"/>
  <c r="AL29" i="2"/>
  <c r="AL40" i="2" s="1"/>
  <c r="AK29" i="2"/>
  <c r="AJ29" i="2"/>
  <c r="AI29" i="2"/>
  <c r="AH29" i="2"/>
  <c r="AG29" i="2"/>
  <c r="AF29" i="2"/>
  <c r="AE29" i="2"/>
  <c r="AD29" i="2"/>
  <c r="AD40" i="2" s="1"/>
  <c r="Z29" i="2"/>
  <c r="Y29" i="2"/>
  <c r="X29" i="2"/>
  <c r="W29" i="2"/>
  <c r="V29" i="2"/>
  <c r="U29" i="2"/>
  <c r="T29" i="2"/>
  <c r="S29" i="2"/>
  <c r="S40" i="2" s="1"/>
  <c r="R29" i="2"/>
  <c r="Q29" i="2"/>
  <c r="P29" i="2"/>
  <c r="L29" i="2"/>
  <c r="K29" i="2"/>
  <c r="J29" i="2"/>
  <c r="I29" i="2"/>
  <c r="H29" i="2"/>
  <c r="H40" i="2" s="1"/>
  <c r="G29" i="2"/>
  <c r="F29" i="2"/>
  <c r="E29" i="2"/>
  <c r="D29" i="2"/>
  <c r="C29" i="2"/>
  <c r="B29" i="2"/>
  <c r="IB28" i="2"/>
  <c r="IA28" i="2"/>
  <c r="HZ28" i="2"/>
  <c r="HY28" i="2"/>
  <c r="HX28" i="2"/>
  <c r="HW28" i="2"/>
  <c r="HV28" i="2"/>
  <c r="HU28" i="2"/>
  <c r="HT28" i="2"/>
  <c r="HS28" i="2"/>
  <c r="IC28" i="2" s="1"/>
  <c r="HR28" i="2"/>
  <c r="HN28" i="2"/>
  <c r="HM28" i="2"/>
  <c r="HL28" i="2"/>
  <c r="HK28" i="2"/>
  <c r="HJ28" i="2"/>
  <c r="HI28" i="2"/>
  <c r="HH28" i="2"/>
  <c r="HG28" i="2"/>
  <c r="HF28" i="2"/>
  <c r="HE28" i="2"/>
  <c r="HD28" i="2"/>
  <c r="GZ28" i="2"/>
  <c r="GY28" i="2"/>
  <c r="GX28" i="2"/>
  <c r="GW28" i="2"/>
  <c r="GV28" i="2"/>
  <c r="GU28" i="2"/>
  <c r="GT28" i="2"/>
  <c r="GS28" i="2"/>
  <c r="GR28" i="2"/>
  <c r="GQ28" i="2"/>
  <c r="GP28" i="2"/>
  <c r="GL28" i="2"/>
  <c r="GK28" i="2"/>
  <c r="GJ28" i="2"/>
  <c r="GI28" i="2"/>
  <c r="GH28" i="2"/>
  <c r="GG28" i="2"/>
  <c r="GF28" i="2"/>
  <c r="GE28" i="2"/>
  <c r="GD28" i="2"/>
  <c r="GC28" i="2"/>
  <c r="GB28" i="2"/>
  <c r="FX28" i="2"/>
  <c r="FW28" i="2"/>
  <c r="FV28" i="2"/>
  <c r="FU28" i="2"/>
  <c r="FT28" i="2"/>
  <c r="FS28" i="2"/>
  <c r="FR28" i="2"/>
  <c r="FQ28" i="2"/>
  <c r="FP28" i="2"/>
  <c r="FO28" i="2"/>
  <c r="FN28" i="2"/>
  <c r="FJ28" i="2"/>
  <c r="FI28" i="2"/>
  <c r="FH28" i="2"/>
  <c r="FG28" i="2"/>
  <c r="FF28" i="2"/>
  <c r="FE28" i="2"/>
  <c r="FD28" i="2"/>
  <c r="FC28" i="2"/>
  <c r="FB28" i="2"/>
  <c r="FA28" i="2"/>
  <c r="EZ28" i="2"/>
  <c r="EV28" i="2"/>
  <c r="EU28" i="2"/>
  <c r="ET28" i="2"/>
  <c r="ES28" i="2"/>
  <c r="ER28" i="2"/>
  <c r="EQ28" i="2"/>
  <c r="EP28" i="2"/>
  <c r="EO28" i="2"/>
  <c r="EN28" i="2"/>
  <c r="EM28" i="2"/>
  <c r="EL28" i="2"/>
  <c r="EH28" i="2"/>
  <c r="EG28" i="2"/>
  <c r="EF28" i="2"/>
  <c r="EE28" i="2"/>
  <c r="ED28" i="2"/>
  <c r="EC28" i="2"/>
  <c r="EB28" i="2"/>
  <c r="EA28" i="2"/>
  <c r="DZ28" i="2"/>
  <c r="DY28" i="2"/>
  <c r="DX28" i="2"/>
  <c r="DT28" i="2"/>
  <c r="DS28" i="2"/>
  <c r="DR28" i="2"/>
  <c r="DQ28" i="2"/>
  <c r="DP28" i="2"/>
  <c r="DO28" i="2"/>
  <c r="DN28" i="2"/>
  <c r="DM28" i="2"/>
  <c r="DL28" i="2"/>
  <c r="DK28" i="2"/>
  <c r="DU28" i="2" s="1"/>
  <c r="DJ28" i="2"/>
  <c r="DF28" i="2"/>
  <c r="DE28" i="2"/>
  <c r="DD28" i="2"/>
  <c r="DC28" i="2"/>
  <c r="DB28" i="2"/>
  <c r="DA28" i="2"/>
  <c r="CZ28" i="2"/>
  <c r="CY28" i="2"/>
  <c r="CX28" i="2"/>
  <c r="CW28" i="2"/>
  <c r="CV28" i="2"/>
  <c r="CT28" i="2"/>
  <c r="CS28" i="2"/>
  <c r="CF28" i="2"/>
  <c r="CE28" i="2"/>
  <c r="BR28" i="2"/>
  <c r="BQ28" i="2"/>
  <c r="BD28" i="2"/>
  <c r="BC28" i="2"/>
  <c r="AP28" i="2"/>
  <c r="AO28" i="2"/>
  <c r="AB28" i="2"/>
  <c r="AA28" i="2"/>
  <c r="N28" i="2"/>
  <c r="M28" i="2"/>
  <c r="IB27" i="2"/>
  <c r="IA27" i="2"/>
  <c r="HZ27" i="2"/>
  <c r="HY27" i="2"/>
  <c r="HX27" i="2"/>
  <c r="HW27" i="2"/>
  <c r="HV27" i="2"/>
  <c r="HU27" i="2"/>
  <c r="HT27" i="2"/>
  <c r="HS27" i="2"/>
  <c r="HR27" i="2"/>
  <c r="HN27" i="2"/>
  <c r="HM27" i="2"/>
  <c r="HL27" i="2"/>
  <c r="HK27" i="2"/>
  <c r="HJ27" i="2"/>
  <c r="HI27" i="2"/>
  <c r="HH27" i="2"/>
  <c r="HG27" i="2"/>
  <c r="HF27" i="2"/>
  <c r="HE27" i="2"/>
  <c r="HD27" i="2"/>
  <c r="HO27" i="2" s="1"/>
  <c r="GZ27" i="2"/>
  <c r="GY27" i="2"/>
  <c r="GX27" i="2"/>
  <c r="GW27" i="2"/>
  <c r="GV27" i="2"/>
  <c r="GU27" i="2"/>
  <c r="GT27" i="2"/>
  <c r="GS27" i="2"/>
  <c r="GR27" i="2"/>
  <c r="GQ27" i="2"/>
  <c r="GP27" i="2"/>
  <c r="GL27" i="2"/>
  <c r="GK27" i="2"/>
  <c r="GJ27" i="2"/>
  <c r="GI27" i="2"/>
  <c r="GH27" i="2"/>
  <c r="GG27" i="2"/>
  <c r="GF27" i="2"/>
  <c r="GE27" i="2"/>
  <c r="GD27" i="2"/>
  <c r="GC27" i="2"/>
  <c r="GB27" i="2"/>
  <c r="FX27" i="2"/>
  <c r="FW27" i="2"/>
  <c r="FV27" i="2"/>
  <c r="FU27" i="2"/>
  <c r="FT27" i="2"/>
  <c r="FS27" i="2"/>
  <c r="FR27" i="2"/>
  <c r="FQ27" i="2"/>
  <c r="FP27" i="2"/>
  <c r="FO27" i="2"/>
  <c r="FN27" i="2"/>
  <c r="FJ27" i="2"/>
  <c r="FI27" i="2"/>
  <c r="FH27" i="2"/>
  <c r="FG27" i="2"/>
  <c r="FF27" i="2"/>
  <c r="FE27" i="2"/>
  <c r="FD27" i="2"/>
  <c r="FC27" i="2"/>
  <c r="FB27" i="2"/>
  <c r="FA27" i="2"/>
  <c r="EZ27" i="2"/>
  <c r="EV27" i="2"/>
  <c r="EU27" i="2"/>
  <c r="ET27" i="2"/>
  <c r="ES27" i="2"/>
  <c r="ER27" i="2"/>
  <c r="EQ27" i="2"/>
  <c r="EP27" i="2"/>
  <c r="EO27" i="2"/>
  <c r="EN27" i="2"/>
  <c r="EM27" i="2"/>
  <c r="EL27" i="2"/>
  <c r="EH27" i="2"/>
  <c r="EG27" i="2"/>
  <c r="EF27" i="2"/>
  <c r="EE27" i="2"/>
  <c r="ED27" i="2"/>
  <c r="EC27" i="2"/>
  <c r="EB27" i="2"/>
  <c r="EA27" i="2"/>
  <c r="DZ27" i="2"/>
  <c r="DY27" i="2"/>
  <c r="DX27" i="2"/>
  <c r="DT27" i="2"/>
  <c r="DS27" i="2"/>
  <c r="DR27" i="2"/>
  <c r="DQ27" i="2"/>
  <c r="DP27" i="2"/>
  <c r="DO27" i="2"/>
  <c r="DN27" i="2"/>
  <c r="DM27" i="2"/>
  <c r="DL27" i="2"/>
  <c r="DK27" i="2"/>
  <c r="DJ27" i="2"/>
  <c r="DF27" i="2"/>
  <c r="DE27" i="2"/>
  <c r="DD27" i="2"/>
  <c r="DC27" i="2"/>
  <c r="DB27" i="2"/>
  <c r="DA27" i="2"/>
  <c r="CZ27" i="2"/>
  <c r="CY27" i="2"/>
  <c r="CX27" i="2"/>
  <c r="CW27" i="2"/>
  <c r="CV27" i="2"/>
  <c r="DG27" i="2" s="1"/>
  <c r="CT27" i="2"/>
  <c r="CS27" i="2"/>
  <c r="CF27" i="2"/>
  <c r="CE27" i="2"/>
  <c r="BR27" i="2"/>
  <c r="BQ27" i="2"/>
  <c r="BD27" i="2"/>
  <c r="BC27" i="2"/>
  <c r="AP27" i="2"/>
  <c r="AO27" i="2"/>
  <c r="AB27" i="2"/>
  <c r="AA27" i="2"/>
  <c r="N27" i="2"/>
  <c r="M27" i="2"/>
  <c r="IB26" i="2"/>
  <c r="IA26" i="2"/>
  <c r="HZ26" i="2"/>
  <c r="HY26" i="2"/>
  <c r="HX26" i="2"/>
  <c r="HW26" i="2"/>
  <c r="HV26" i="2"/>
  <c r="HU26" i="2"/>
  <c r="HT26" i="2"/>
  <c r="HS26" i="2"/>
  <c r="IC26" i="2" s="1"/>
  <c r="HR26" i="2"/>
  <c r="HN26" i="2"/>
  <c r="HM26" i="2"/>
  <c r="HL26" i="2"/>
  <c r="HK26" i="2"/>
  <c r="HJ26" i="2"/>
  <c r="HI26" i="2"/>
  <c r="HH26" i="2"/>
  <c r="HG26" i="2"/>
  <c r="HF26" i="2"/>
  <c r="HE26" i="2"/>
  <c r="HD26" i="2"/>
  <c r="GZ26" i="2"/>
  <c r="GY26" i="2"/>
  <c r="GX26" i="2"/>
  <c r="GW26" i="2"/>
  <c r="GV26" i="2"/>
  <c r="GU26" i="2"/>
  <c r="GT26" i="2"/>
  <c r="GS26" i="2"/>
  <c r="GR26" i="2"/>
  <c r="GQ26" i="2"/>
  <c r="GP26" i="2"/>
  <c r="GL26" i="2"/>
  <c r="GK26" i="2"/>
  <c r="GJ26" i="2"/>
  <c r="GI26" i="2"/>
  <c r="GH26" i="2"/>
  <c r="GG26" i="2"/>
  <c r="GF26" i="2"/>
  <c r="GE26" i="2"/>
  <c r="GD26" i="2"/>
  <c r="GC26" i="2"/>
  <c r="GB26" i="2"/>
  <c r="FX26" i="2"/>
  <c r="FW26" i="2"/>
  <c r="FV26" i="2"/>
  <c r="FU26" i="2"/>
  <c r="FT26" i="2"/>
  <c r="FS26" i="2"/>
  <c r="FR26" i="2"/>
  <c r="FQ26" i="2"/>
  <c r="FP26" i="2"/>
  <c r="FO26" i="2"/>
  <c r="FN26" i="2"/>
  <c r="FJ26" i="2"/>
  <c r="FI26" i="2"/>
  <c r="FH26" i="2"/>
  <c r="FG26" i="2"/>
  <c r="FF26" i="2"/>
  <c r="FE26" i="2"/>
  <c r="FD26" i="2"/>
  <c r="FC26" i="2"/>
  <c r="FB26" i="2"/>
  <c r="FA26" i="2"/>
  <c r="EZ26" i="2"/>
  <c r="EV26" i="2"/>
  <c r="EU26" i="2"/>
  <c r="ET26" i="2"/>
  <c r="ES26" i="2"/>
  <c r="ER26" i="2"/>
  <c r="EQ26" i="2"/>
  <c r="EP26" i="2"/>
  <c r="EO26" i="2"/>
  <c r="EN26" i="2"/>
  <c r="EM26" i="2"/>
  <c r="EL26" i="2"/>
  <c r="EH26" i="2"/>
  <c r="EG26" i="2"/>
  <c r="EF26" i="2"/>
  <c r="EE26" i="2"/>
  <c r="ED26" i="2"/>
  <c r="EC26" i="2"/>
  <c r="EB26" i="2"/>
  <c r="EA26" i="2"/>
  <c r="DZ26" i="2"/>
  <c r="DY26" i="2"/>
  <c r="DX26" i="2"/>
  <c r="DT26" i="2"/>
  <c r="DS26" i="2"/>
  <c r="DR26" i="2"/>
  <c r="DQ26" i="2"/>
  <c r="DP26" i="2"/>
  <c r="DO26" i="2"/>
  <c r="DN26" i="2"/>
  <c r="DM26" i="2"/>
  <c r="DL26" i="2"/>
  <c r="DK26" i="2"/>
  <c r="DU26" i="2" s="1"/>
  <c r="DJ26" i="2"/>
  <c r="DF26" i="2"/>
  <c r="DE26" i="2"/>
  <c r="DD26" i="2"/>
  <c r="DC26" i="2"/>
  <c r="DB26" i="2"/>
  <c r="DA26" i="2"/>
  <c r="CZ26" i="2"/>
  <c r="CY26" i="2"/>
  <c r="CX26" i="2"/>
  <c r="CW26" i="2"/>
  <c r="CV26" i="2"/>
  <c r="CT26" i="2"/>
  <c r="CS26" i="2"/>
  <c r="CF26" i="2"/>
  <c r="CE26" i="2"/>
  <c r="BR26" i="2"/>
  <c r="BQ26" i="2"/>
  <c r="BD26" i="2"/>
  <c r="BC26" i="2"/>
  <c r="AP26" i="2"/>
  <c r="AO26" i="2"/>
  <c r="AB26" i="2"/>
  <c r="AA26" i="2"/>
  <c r="N26" i="2"/>
  <c r="M26" i="2"/>
  <c r="IB25" i="2"/>
  <c r="IA25" i="2"/>
  <c r="HZ25" i="2"/>
  <c r="HY25" i="2"/>
  <c r="HX25" i="2"/>
  <c r="HX29" i="2" s="1"/>
  <c r="HW25" i="2"/>
  <c r="HW29" i="2" s="1"/>
  <c r="HV25" i="2"/>
  <c r="HV29" i="2" s="1"/>
  <c r="HU25" i="2"/>
  <c r="HU29" i="2" s="1"/>
  <c r="HT25" i="2"/>
  <c r="HS25" i="2"/>
  <c r="HR25" i="2"/>
  <c r="HN25" i="2"/>
  <c r="HM25" i="2"/>
  <c r="HM29" i="2" s="1"/>
  <c r="HL25" i="2"/>
  <c r="HL29" i="2" s="1"/>
  <c r="HK25" i="2"/>
  <c r="HK29" i="2" s="1"/>
  <c r="HJ25" i="2"/>
  <c r="HJ29" i="2" s="1"/>
  <c r="HI25" i="2"/>
  <c r="HH25" i="2"/>
  <c r="HG25" i="2"/>
  <c r="HF25" i="2"/>
  <c r="HE25" i="2"/>
  <c r="HE29" i="2" s="1"/>
  <c r="HD25" i="2"/>
  <c r="HD29" i="2" s="1"/>
  <c r="GZ25" i="2"/>
  <c r="GZ29" i="2" s="1"/>
  <c r="GY25" i="2"/>
  <c r="GY29" i="2" s="1"/>
  <c r="GX25" i="2"/>
  <c r="GW25" i="2"/>
  <c r="GV25" i="2"/>
  <c r="GU25" i="2"/>
  <c r="GT25" i="2"/>
  <c r="GT29" i="2" s="1"/>
  <c r="GS25" i="2"/>
  <c r="GS29" i="2" s="1"/>
  <c r="GR25" i="2"/>
  <c r="GR29" i="2" s="1"/>
  <c r="GQ25" i="2"/>
  <c r="GQ29" i="2" s="1"/>
  <c r="GP25" i="2"/>
  <c r="GL25" i="2"/>
  <c r="GK25" i="2"/>
  <c r="GJ25" i="2"/>
  <c r="GI25" i="2"/>
  <c r="GI29" i="2" s="1"/>
  <c r="GH25" i="2"/>
  <c r="GH29" i="2" s="1"/>
  <c r="GG25" i="2"/>
  <c r="GG29" i="2" s="1"/>
  <c r="GF25" i="2"/>
  <c r="GF29" i="2" s="1"/>
  <c r="GE25" i="2"/>
  <c r="GD25" i="2"/>
  <c r="GC25" i="2"/>
  <c r="GB25" i="2"/>
  <c r="FX25" i="2"/>
  <c r="FX29" i="2" s="1"/>
  <c r="FW25" i="2"/>
  <c r="FW29" i="2" s="1"/>
  <c r="FV25" i="2"/>
  <c r="FV29" i="2" s="1"/>
  <c r="FU25" i="2"/>
  <c r="FU29" i="2" s="1"/>
  <c r="FT25" i="2"/>
  <c r="FS25" i="2"/>
  <c r="FR25" i="2"/>
  <c r="FQ25" i="2"/>
  <c r="FP25" i="2"/>
  <c r="FP29" i="2" s="1"/>
  <c r="FO25" i="2"/>
  <c r="FO29" i="2" s="1"/>
  <c r="FN25" i="2"/>
  <c r="FJ25" i="2"/>
  <c r="FJ29" i="2" s="1"/>
  <c r="FI25" i="2"/>
  <c r="FH25" i="2"/>
  <c r="FG25" i="2"/>
  <c r="FF25" i="2"/>
  <c r="FE25" i="2"/>
  <c r="FE29" i="2" s="1"/>
  <c r="FD25" i="2"/>
  <c r="FD29" i="2" s="1"/>
  <c r="FC25" i="2"/>
  <c r="FC29" i="2" s="1"/>
  <c r="FB25" i="2"/>
  <c r="FB29" i="2" s="1"/>
  <c r="FA25" i="2"/>
  <c r="EZ25" i="2"/>
  <c r="EV25" i="2"/>
  <c r="EU25" i="2"/>
  <c r="ET25" i="2"/>
  <c r="ET29" i="2" s="1"/>
  <c r="ES25" i="2"/>
  <c r="ES29" i="2" s="1"/>
  <c r="ER25" i="2"/>
  <c r="ER29" i="2" s="1"/>
  <c r="EQ25" i="2"/>
  <c r="EQ29" i="2" s="1"/>
  <c r="EP25" i="2"/>
  <c r="EO25" i="2"/>
  <c r="EN25" i="2"/>
  <c r="EM25" i="2"/>
  <c r="EL25" i="2"/>
  <c r="EH25" i="2"/>
  <c r="EH29" i="2" s="1"/>
  <c r="EG25" i="2"/>
  <c r="EG29" i="2" s="1"/>
  <c r="EF25" i="2"/>
  <c r="EF29" i="2" s="1"/>
  <c r="EE25" i="2"/>
  <c r="ED25" i="2"/>
  <c r="EC25" i="2"/>
  <c r="EB25" i="2"/>
  <c r="EA25" i="2"/>
  <c r="EA29" i="2" s="1"/>
  <c r="DZ25" i="2"/>
  <c r="DZ29" i="2" s="1"/>
  <c r="DY25" i="2"/>
  <c r="DY29" i="2" s="1"/>
  <c r="DX25" i="2"/>
  <c r="DX29" i="2" s="1"/>
  <c r="DT25" i="2"/>
  <c r="DS25" i="2"/>
  <c r="DR25" i="2"/>
  <c r="DQ25" i="2"/>
  <c r="DP25" i="2"/>
  <c r="DP29" i="2" s="1"/>
  <c r="DO25" i="2"/>
  <c r="DO29" i="2" s="1"/>
  <c r="DN25" i="2"/>
  <c r="DN29" i="2" s="1"/>
  <c r="DM25" i="2"/>
  <c r="DM29" i="2" s="1"/>
  <c r="DL25" i="2"/>
  <c r="DK25" i="2"/>
  <c r="DJ25" i="2"/>
  <c r="DF25" i="2"/>
  <c r="DE25" i="2"/>
  <c r="DE29" i="2" s="1"/>
  <c r="DD25" i="2"/>
  <c r="DD29" i="2" s="1"/>
  <c r="DC25" i="2"/>
  <c r="DC29" i="2" s="1"/>
  <c r="DB25" i="2"/>
  <c r="DB29" i="2" s="1"/>
  <c r="DA25" i="2"/>
  <c r="CZ25" i="2"/>
  <c r="CY25" i="2"/>
  <c r="CX25" i="2"/>
  <c r="CW25" i="2"/>
  <c r="CW29" i="2" s="1"/>
  <c r="CV25" i="2"/>
  <c r="CV29" i="2" s="1"/>
  <c r="CT25" i="2"/>
  <c r="CT29" i="2" s="1"/>
  <c r="CS25" i="2"/>
  <c r="CS29" i="2" s="1"/>
  <c r="CF25" i="2"/>
  <c r="CE25" i="2"/>
  <c r="BR25" i="2"/>
  <c r="BQ25" i="2"/>
  <c r="BD25" i="2"/>
  <c r="BD29" i="2" s="1"/>
  <c r="BC25" i="2"/>
  <c r="BC29" i="2" s="1"/>
  <c r="AP25" i="2"/>
  <c r="AP29" i="2" s="1"/>
  <c r="AO25" i="2"/>
  <c r="AO29" i="2" s="1"/>
  <c r="AB25" i="2"/>
  <c r="AA25" i="2"/>
  <c r="N25" i="2"/>
  <c r="M25" i="2"/>
  <c r="CR23" i="2"/>
  <c r="CQ23" i="2"/>
  <c r="CP23" i="2"/>
  <c r="CO23" i="2"/>
  <c r="CN23" i="2"/>
  <c r="CM23" i="2"/>
  <c r="CL23" i="2"/>
  <c r="CK23" i="2"/>
  <c r="CJ23" i="2"/>
  <c r="CI23" i="2"/>
  <c r="CH23" i="2"/>
  <c r="CD23" i="2"/>
  <c r="CC23" i="2"/>
  <c r="CB23" i="2"/>
  <c r="CA23" i="2"/>
  <c r="BZ23" i="2"/>
  <c r="BY23" i="2"/>
  <c r="BX23" i="2"/>
  <c r="BW23" i="2"/>
  <c r="BV23" i="2"/>
  <c r="BU23" i="2"/>
  <c r="BT23" i="2"/>
  <c r="BP23" i="2"/>
  <c r="BO23" i="2"/>
  <c r="BN23" i="2"/>
  <c r="BM23" i="2"/>
  <c r="BL23" i="2"/>
  <c r="BK23" i="2"/>
  <c r="BJ23" i="2"/>
  <c r="BI23" i="2"/>
  <c r="BH23" i="2"/>
  <c r="BG23" i="2"/>
  <c r="BF23" i="2"/>
  <c r="BB23" i="2"/>
  <c r="BA23" i="2"/>
  <c r="AZ23" i="2"/>
  <c r="AY23" i="2"/>
  <c r="AX23" i="2"/>
  <c r="AW23" i="2"/>
  <c r="AV23" i="2"/>
  <c r="AU23" i="2"/>
  <c r="AT23" i="2"/>
  <c r="AS23" i="2"/>
  <c r="AR23" i="2"/>
  <c r="AN23" i="2"/>
  <c r="AM23" i="2"/>
  <c r="AL23" i="2"/>
  <c r="AK23" i="2"/>
  <c r="AJ23" i="2"/>
  <c r="AI23" i="2"/>
  <c r="AH23" i="2"/>
  <c r="AG23" i="2"/>
  <c r="AF23" i="2"/>
  <c r="AE23" i="2"/>
  <c r="AD23" i="2"/>
  <c r="Z23" i="2"/>
  <c r="Y23" i="2"/>
  <c r="X23" i="2"/>
  <c r="W23" i="2"/>
  <c r="V23" i="2"/>
  <c r="U23" i="2"/>
  <c r="T23" i="2"/>
  <c r="S23" i="2"/>
  <c r="R23" i="2"/>
  <c r="Q23" i="2"/>
  <c r="P23" i="2"/>
  <c r="L23" i="2"/>
  <c r="K23" i="2"/>
  <c r="J23" i="2"/>
  <c r="I23" i="2"/>
  <c r="H23" i="2"/>
  <c r="G23" i="2"/>
  <c r="F23" i="2"/>
  <c r="E23" i="2"/>
  <c r="D23" i="2"/>
  <c r="C23" i="2"/>
  <c r="B23" i="2"/>
  <c r="IB22" i="2"/>
  <c r="IA22" i="2"/>
  <c r="HZ22" i="2"/>
  <c r="HY22" i="2"/>
  <c r="HX22" i="2"/>
  <c r="HW22" i="2"/>
  <c r="HV22" i="2"/>
  <c r="HU22" i="2"/>
  <c r="HT22" i="2"/>
  <c r="HS22" i="2"/>
  <c r="HR22" i="2"/>
  <c r="HN22" i="2"/>
  <c r="HM22" i="2"/>
  <c r="HL22" i="2"/>
  <c r="HK22" i="2"/>
  <c r="HJ22" i="2"/>
  <c r="HI22" i="2"/>
  <c r="HH22" i="2"/>
  <c r="HG22" i="2"/>
  <c r="HF22" i="2"/>
  <c r="HE22" i="2"/>
  <c r="HO22" i="2" s="1"/>
  <c r="HD22" i="2"/>
  <c r="GZ22" i="2"/>
  <c r="GY22" i="2"/>
  <c r="GX22" i="2"/>
  <c r="GW22" i="2"/>
  <c r="GV22" i="2"/>
  <c r="GU22" i="2"/>
  <c r="GT22" i="2"/>
  <c r="GS22" i="2"/>
  <c r="GR22" i="2"/>
  <c r="GQ22" i="2"/>
  <c r="GP22" i="2"/>
  <c r="GL22" i="2"/>
  <c r="GK22" i="2"/>
  <c r="GJ22" i="2"/>
  <c r="GI22" i="2"/>
  <c r="GH22" i="2"/>
  <c r="GG22" i="2"/>
  <c r="GF22" i="2"/>
  <c r="GE22" i="2"/>
  <c r="GD22" i="2"/>
  <c r="GC22" i="2"/>
  <c r="GB22" i="2"/>
  <c r="FX22" i="2"/>
  <c r="FW22" i="2"/>
  <c r="FV22" i="2"/>
  <c r="FU22" i="2"/>
  <c r="FT22" i="2"/>
  <c r="FS22" i="2"/>
  <c r="FR22" i="2"/>
  <c r="FQ22" i="2"/>
  <c r="FP22" i="2"/>
  <c r="FO22" i="2"/>
  <c r="FN22" i="2"/>
  <c r="FJ22" i="2"/>
  <c r="FI22" i="2"/>
  <c r="FH22" i="2"/>
  <c r="FG22" i="2"/>
  <c r="FF22" i="2"/>
  <c r="FE22" i="2"/>
  <c r="FD22" i="2"/>
  <c r="FC22" i="2"/>
  <c r="FB22" i="2"/>
  <c r="FA22" i="2"/>
  <c r="EZ22" i="2"/>
  <c r="EV22" i="2"/>
  <c r="EU22" i="2"/>
  <c r="ET22" i="2"/>
  <c r="ES22" i="2"/>
  <c r="ER22" i="2"/>
  <c r="EQ22" i="2"/>
  <c r="EP22" i="2"/>
  <c r="EO22" i="2"/>
  <c r="EN22" i="2"/>
  <c r="EM22" i="2"/>
  <c r="EL22" i="2"/>
  <c r="EH22" i="2"/>
  <c r="EG22" i="2"/>
  <c r="EF22" i="2"/>
  <c r="EE22" i="2"/>
  <c r="ED22" i="2"/>
  <c r="EC22" i="2"/>
  <c r="EB22" i="2"/>
  <c r="EA22" i="2"/>
  <c r="DZ22" i="2"/>
  <c r="DY22" i="2"/>
  <c r="DX22" i="2"/>
  <c r="DT22" i="2"/>
  <c r="DS22" i="2"/>
  <c r="DR22" i="2"/>
  <c r="DQ22" i="2"/>
  <c r="DP22" i="2"/>
  <c r="DO22" i="2"/>
  <c r="DN22" i="2"/>
  <c r="DM22" i="2"/>
  <c r="DL22" i="2"/>
  <c r="DK22" i="2"/>
  <c r="DJ22" i="2"/>
  <c r="DF22" i="2"/>
  <c r="DE22" i="2"/>
  <c r="DD22" i="2"/>
  <c r="DC22" i="2"/>
  <c r="DB22" i="2"/>
  <c r="DA22" i="2"/>
  <c r="CZ22" i="2"/>
  <c r="CY22" i="2"/>
  <c r="CX22" i="2"/>
  <c r="CW22" i="2"/>
  <c r="DG22" i="2" s="1"/>
  <c r="CV22" i="2"/>
  <c r="CT22" i="2"/>
  <c r="CS22" i="2"/>
  <c r="CF22" i="2"/>
  <c r="CE22" i="2"/>
  <c r="BR22" i="2"/>
  <c r="BQ22" i="2"/>
  <c r="BD22" i="2"/>
  <c r="BC22" i="2"/>
  <c r="AP22" i="2"/>
  <c r="AO22" i="2"/>
  <c r="AB22" i="2"/>
  <c r="AA22" i="2"/>
  <c r="N22" i="2"/>
  <c r="M22" i="2"/>
  <c r="IB21" i="2"/>
  <c r="IA21" i="2"/>
  <c r="HZ21" i="2"/>
  <c r="HY21" i="2"/>
  <c r="HX21" i="2"/>
  <c r="HW21" i="2"/>
  <c r="HV21" i="2"/>
  <c r="HU21" i="2"/>
  <c r="HT21" i="2"/>
  <c r="HS21" i="2"/>
  <c r="HR21" i="2"/>
  <c r="HN21" i="2"/>
  <c r="HM21" i="2"/>
  <c r="HL21" i="2"/>
  <c r="HK21" i="2"/>
  <c r="HJ21" i="2"/>
  <c r="HI21" i="2"/>
  <c r="HH21" i="2"/>
  <c r="HG21" i="2"/>
  <c r="HF21" i="2"/>
  <c r="HE21" i="2"/>
  <c r="HD21" i="2"/>
  <c r="GZ21" i="2"/>
  <c r="GY21" i="2"/>
  <c r="GX21" i="2"/>
  <c r="GW21" i="2"/>
  <c r="GV21" i="2"/>
  <c r="GU21" i="2"/>
  <c r="GT21" i="2"/>
  <c r="GS21" i="2"/>
  <c r="GR21" i="2"/>
  <c r="GQ21" i="2"/>
  <c r="GP21" i="2"/>
  <c r="HA21" i="2" s="1"/>
  <c r="GL21" i="2"/>
  <c r="GK21" i="2"/>
  <c r="GJ21" i="2"/>
  <c r="GI21" i="2"/>
  <c r="GH21" i="2"/>
  <c r="GG21" i="2"/>
  <c r="GF21" i="2"/>
  <c r="GE21" i="2"/>
  <c r="GD21" i="2"/>
  <c r="GC21" i="2"/>
  <c r="GB21" i="2"/>
  <c r="FX21" i="2"/>
  <c r="FW21" i="2"/>
  <c r="FV21" i="2"/>
  <c r="FU21" i="2"/>
  <c r="FT21" i="2"/>
  <c r="FS21" i="2"/>
  <c r="FR21" i="2"/>
  <c r="FQ21" i="2"/>
  <c r="FP21" i="2"/>
  <c r="FO21" i="2"/>
  <c r="FN21" i="2"/>
  <c r="FJ21" i="2"/>
  <c r="FI21" i="2"/>
  <c r="FH21" i="2"/>
  <c r="FG21" i="2"/>
  <c r="FF21" i="2"/>
  <c r="FE21" i="2"/>
  <c r="FD21" i="2"/>
  <c r="FC21" i="2"/>
  <c r="FB21" i="2"/>
  <c r="FA21" i="2"/>
  <c r="EZ21" i="2"/>
  <c r="EV21" i="2"/>
  <c r="EU21" i="2"/>
  <c r="ET21" i="2"/>
  <c r="ES21" i="2"/>
  <c r="ER21" i="2"/>
  <c r="EQ21" i="2"/>
  <c r="EP21" i="2"/>
  <c r="EO21" i="2"/>
  <c r="EN21" i="2"/>
  <c r="EM21" i="2"/>
  <c r="EL21" i="2"/>
  <c r="EH21" i="2"/>
  <c r="EG21" i="2"/>
  <c r="EF21" i="2"/>
  <c r="EE21" i="2"/>
  <c r="ED21" i="2"/>
  <c r="EC21" i="2"/>
  <c r="EB21" i="2"/>
  <c r="EA21" i="2"/>
  <c r="DZ21" i="2"/>
  <c r="DY21" i="2"/>
  <c r="DX21" i="2"/>
  <c r="DT21" i="2"/>
  <c r="DS21" i="2"/>
  <c r="DR21" i="2"/>
  <c r="DQ21" i="2"/>
  <c r="DP21" i="2"/>
  <c r="DO21" i="2"/>
  <c r="DN21" i="2"/>
  <c r="DM21" i="2"/>
  <c r="DL21" i="2"/>
  <c r="DK21" i="2"/>
  <c r="DJ21" i="2"/>
  <c r="DF21" i="2"/>
  <c r="DE21" i="2"/>
  <c r="DD21" i="2"/>
  <c r="DC21" i="2"/>
  <c r="DB21" i="2"/>
  <c r="DA21" i="2"/>
  <c r="CZ21" i="2"/>
  <c r="CY21" i="2"/>
  <c r="CX21" i="2"/>
  <c r="CW21" i="2"/>
  <c r="CV21" i="2"/>
  <c r="CT21" i="2"/>
  <c r="CS21" i="2"/>
  <c r="CF21" i="2"/>
  <c r="CE21" i="2"/>
  <c r="BR21" i="2"/>
  <c r="BQ21" i="2"/>
  <c r="BD21" i="2"/>
  <c r="BC21" i="2"/>
  <c r="AP21" i="2"/>
  <c r="AO21" i="2"/>
  <c r="AB21" i="2"/>
  <c r="AA21" i="2"/>
  <c r="N21" i="2"/>
  <c r="M21" i="2"/>
  <c r="IB20" i="2"/>
  <c r="IA20" i="2"/>
  <c r="HZ20" i="2"/>
  <c r="HY20" i="2"/>
  <c r="HX20" i="2"/>
  <c r="HW20" i="2"/>
  <c r="HV20" i="2"/>
  <c r="HU20" i="2"/>
  <c r="HT20" i="2"/>
  <c r="HS20" i="2"/>
  <c r="HR20" i="2"/>
  <c r="HN20" i="2"/>
  <c r="HM20" i="2"/>
  <c r="HL20" i="2"/>
  <c r="HK20" i="2"/>
  <c r="HJ20" i="2"/>
  <c r="HI20" i="2"/>
  <c r="HH20" i="2"/>
  <c r="HG20" i="2"/>
  <c r="HF20" i="2"/>
  <c r="HE20" i="2"/>
  <c r="HO20" i="2" s="1"/>
  <c r="HD20" i="2"/>
  <c r="GZ20" i="2"/>
  <c r="GY20" i="2"/>
  <c r="GX20" i="2"/>
  <c r="GW20" i="2"/>
  <c r="GV20" i="2"/>
  <c r="GU20" i="2"/>
  <c r="GT20" i="2"/>
  <c r="GS20" i="2"/>
  <c r="GR20" i="2"/>
  <c r="GQ20" i="2"/>
  <c r="GP20" i="2"/>
  <c r="GL20" i="2"/>
  <c r="GK20" i="2"/>
  <c r="GJ20" i="2"/>
  <c r="GI20" i="2"/>
  <c r="GH20" i="2"/>
  <c r="GG20" i="2"/>
  <c r="GF20" i="2"/>
  <c r="GE20" i="2"/>
  <c r="GD20" i="2"/>
  <c r="GC20" i="2"/>
  <c r="GB20" i="2"/>
  <c r="FX20" i="2"/>
  <c r="FW20" i="2"/>
  <c r="FV20" i="2"/>
  <c r="FU20" i="2"/>
  <c r="FT20" i="2"/>
  <c r="FS20" i="2"/>
  <c r="FR20" i="2"/>
  <c r="FQ20" i="2"/>
  <c r="FP20" i="2"/>
  <c r="FO20" i="2"/>
  <c r="FN20" i="2"/>
  <c r="FJ20" i="2"/>
  <c r="FI20" i="2"/>
  <c r="FH20" i="2"/>
  <c r="FG20" i="2"/>
  <c r="FF20" i="2"/>
  <c r="FE20" i="2"/>
  <c r="FD20" i="2"/>
  <c r="FC20" i="2"/>
  <c r="FB20" i="2"/>
  <c r="FA20" i="2"/>
  <c r="EZ20" i="2"/>
  <c r="EV20" i="2"/>
  <c r="EU20" i="2"/>
  <c r="ET20" i="2"/>
  <c r="ES20" i="2"/>
  <c r="ER20" i="2"/>
  <c r="EQ20" i="2"/>
  <c r="EP20" i="2"/>
  <c r="EO20" i="2"/>
  <c r="EN20" i="2"/>
  <c r="EM20" i="2"/>
  <c r="EL20" i="2"/>
  <c r="EH20" i="2"/>
  <c r="EG20" i="2"/>
  <c r="EF20" i="2"/>
  <c r="EE20" i="2"/>
  <c r="ED20" i="2"/>
  <c r="EC20" i="2"/>
  <c r="EB20" i="2"/>
  <c r="EA20" i="2"/>
  <c r="DZ20" i="2"/>
  <c r="DY20" i="2"/>
  <c r="DX20" i="2"/>
  <c r="DT20" i="2"/>
  <c r="DS20" i="2"/>
  <c r="DR20" i="2"/>
  <c r="DQ20" i="2"/>
  <c r="DP20" i="2"/>
  <c r="DO20" i="2"/>
  <c r="DN20" i="2"/>
  <c r="DM20" i="2"/>
  <c r="DL20" i="2"/>
  <c r="DK20" i="2"/>
  <c r="DJ20" i="2"/>
  <c r="DF20" i="2"/>
  <c r="DE20" i="2"/>
  <c r="DD20" i="2"/>
  <c r="DC20" i="2"/>
  <c r="DB20" i="2"/>
  <c r="DA20" i="2"/>
  <c r="CZ20" i="2"/>
  <c r="CY20" i="2"/>
  <c r="CX20" i="2"/>
  <c r="CW20" i="2"/>
  <c r="DG20" i="2" s="1"/>
  <c r="CV20" i="2"/>
  <c r="CT20" i="2"/>
  <c r="CS20" i="2"/>
  <c r="CF20" i="2"/>
  <c r="CE20" i="2"/>
  <c r="BR20" i="2"/>
  <c r="BQ20" i="2"/>
  <c r="BD20" i="2"/>
  <c r="BC20" i="2"/>
  <c r="AP20" i="2"/>
  <c r="AO20" i="2"/>
  <c r="AB20" i="2"/>
  <c r="AA20" i="2"/>
  <c r="N20" i="2"/>
  <c r="M20" i="2"/>
  <c r="IB19" i="2"/>
  <c r="IB23" i="2" s="1"/>
  <c r="IA19" i="2"/>
  <c r="IA23" i="2" s="1"/>
  <c r="HZ19" i="2"/>
  <c r="HZ23" i="2" s="1"/>
  <c r="HY19" i="2"/>
  <c r="HX19" i="2"/>
  <c r="HW19" i="2"/>
  <c r="HV19" i="2"/>
  <c r="HU19" i="2"/>
  <c r="HU23" i="2" s="1"/>
  <c r="HT19" i="2"/>
  <c r="HT23" i="2" s="1"/>
  <c r="HS19" i="2"/>
  <c r="HS23" i="2" s="1"/>
  <c r="HR19" i="2"/>
  <c r="HN19" i="2"/>
  <c r="HM19" i="2"/>
  <c r="HL19" i="2"/>
  <c r="HK19" i="2"/>
  <c r="HJ19" i="2"/>
  <c r="HJ23" i="2" s="1"/>
  <c r="HI19" i="2"/>
  <c r="HI23" i="2" s="1"/>
  <c r="HH19" i="2"/>
  <c r="HH23" i="2" s="1"/>
  <c r="HG19" i="2"/>
  <c r="HG23" i="2" s="1"/>
  <c r="HF19" i="2"/>
  <c r="HE19" i="2"/>
  <c r="HD19" i="2"/>
  <c r="GZ19" i="2"/>
  <c r="GY19" i="2"/>
  <c r="GY23" i="2" s="1"/>
  <c r="GX19" i="2"/>
  <c r="GX23" i="2" s="1"/>
  <c r="GW19" i="2"/>
  <c r="GW23" i="2" s="1"/>
  <c r="GV19" i="2"/>
  <c r="GV23" i="2" s="1"/>
  <c r="GU19" i="2"/>
  <c r="GT19" i="2"/>
  <c r="GS19" i="2"/>
  <c r="GR19" i="2"/>
  <c r="GQ19" i="2"/>
  <c r="GQ23" i="2" s="1"/>
  <c r="GP19" i="2"/>
  <c r="HA19" i="2" s="1"/>
  <c r="GL19" i="2"/>
  <c r="GL23" i="2" s="1"/>
  <c r="GK19" i="2"/>
  <c r="GK23" i="2" s="1"/>
  <c r="GJ19" i="2"/>
  <c r="GI19" i="2"/>
  <c r="GH19" i="2"/>
  <c r="GG19" i="2"/>
  <c r="GF19" i="2"/>
  <c r="GF23" i="2" s="1"/>
  <c r="GE19" i="2"/>
  <c r="GE23" i="2" s="1"/>
  <c r="GD19" i="2"/>
  <c r="GD23" i="2" s="1"/>
  <c r="GC19" i="2"/>
  <c r="GC23" i="2" s="1"/>
  <c r="GB19" i="2"/>
  <c r="FX19" i="2"/>
  <c r="FW19" i="2"/>
  <c r="FV19" i="2"/>
  <c r="FU19" i="2"/>
  <c r="FU23" i="2" s="1"/>
  <c r="FT19" i="2"/>
  <c r="FT23" i="2" s="1"/>
  <c r="FS19" i="2"/>
  <c r="FS23" i="2" s="1"/>
  <c r="FR19" i="2"/>
  <c r="FR23" i="2" s="1"/>
  <c r="FQ19" i="2"/>
  <c r="FP19" i="2"/>
  <c r="FO19" i="2"/>
  <c r="FN19" i="2"/>
  <c r="FJ19" i="2"/>
  <c r="FJ23" i="2" s="1"/>
  <c r="FI19" i="2"/>
  <c r="FI23" i="2" s="1"/>
  <c r="FH19" i="2"/>
  <c r="FH23" i="2" s="1"/>
  <c r="FG19" i="2"/>
  <c r="FG23" i="2" s="1"/>
  <c r="FF19" i="2"/>
  <c r="FE19" i="2"/>
  <c r="FD19" i="2"/>
  <c r="FC19" i="2"/>
  <c r="FB19" i="2"/>
  <c r="FB23" i="2" s="1"/>
  <c r="FA19" i="2"/>
  <c r="FA23" i="2" s="1"/>
  <c r="EZ19" i="2"/>
  <c r="EZ23" i="2" s="1"/>
  <c r="EV19" i="2"/>
  <c r="EV23" i="2" s="1"/>
  <c r="EU19" i="2"/>
  <c r="ET19" i="2"/>
  <c r="ES19" i="2"/>
  <c r="ER19" i="2"/>
  <c r="EQ19" i="2"/>
  <c r="EQ23" i="2" s="1"/>
  <c r="EP19" i="2"/>
  <c r="EP23" i="2" s="1"/>
  <c r="EO19" i="2"/>
  <c r="EO23" i="2" s="1"/>
  <c r="EN19" i="2"/>
  <c r="EN23" i="2" s="1"/>
  <c r="EM19" i="2"/>
  <c r="EL19" i="2"/>
  <c r="EH19" i="2"/>
  <c r="EG19" i="2"/>
  <c r="EF19" i="2"/>
  <c r="EF23" i="2" s="1"/>
  <c r="EE19" i="2"/>
  <c r="EE23" i="2" s="1"/>
  <c r="ED19" i="2"/>
  <c r="ED23" i="2" s="1"/>
  <c r="EC19" i="2"/>
  <c r="EC23" i="2" s="1"/>
  <c r="EB19" i="2"/>
  <c r="EA19" i="2"/>
  <c r="DZ19" i="2"/>
  <c r="DY19" i="2"/>
  <c r="DX19" i="2"/>
  <c r="DX23" i="2" s="1"/>
  <c r="DT19" i="2"/>
  <c r="DT23" i="2" s="1"/>
  <c r="DS19" i="2"/>
  <c r="DS23" i="2" s="1"/>
  <c r="DR19" i="2"/>
  <c r="DR23" i="2" s="1"/>
  <c r="DQ19" i="2"/>
  <c r="DP19" i="2"/>
  <c r="DO19" i="2"/>
  <c r="DN19" i="2"/>
  <c r="DM19" i="2"/>
  <c r="DM23" i="2" s="1"/>
  <c r="DL19" i="2"/>
  <c r="DL23" i="2" s="1"/>
  <c r="DK19" i="2"/>
  <c r="DK23" i="2" s="1"/>
  <c r="DJ19" i="2"/>
  <c r="DF19" i="2"/>
  <c r="DE19" i="2"/>
  <c r="DD19" i="2"/>
  <c r="DC19" i="2"/>
  <c r="DB19" i="2"/>
  <c r="DB23" i="2" s="1"/>
  <c r="DA19" i="2"/>
  <c r="DA23" i="2" s="1"/>
  <c r="CZ19" i="2"/>
  <c r="CZ23" i="2" s="1"/>
  <c r="CY19" i="2"/>
  <c r="CY23" i="2" s="1"/>
  <c r="CX19" i="2"/>
  <c r="CW19" i="2"/>
  <c r="CV19" i="2"/>
  <c r="CT19" i="2"/>
  <c r="CS19" i="2"/>
  <c r="CS23" i="2" s="1"/>
  <c r="CF19" i="2"/>
  <c r="CF23" i="2" s="1"/>
  <c r="CE19" i="2"/>
  <c r="CE23" i="2" s="1"/>
  <c r="BR19" i="2"/>
  <c r="BR23" i="2" s="1"/>
  <c r="BQ19" i="2"/>
  <c r="BD19" i="2"/>
  <c r="BC19" i="2"/>
  <c r="AP19" i="2"/>
  <c r="AO19" i="2"/>
  <c r="AO23" i="2" s="1"/>
  <c r="AB19" i="2"/>
  <c r="AB23" i="2" s="1"/>
  <c r="AA19" i="2"/>
  <c r="AA23" i="2" s="1"/>
  <c r="N19" i="2"/>
  <c r="N23" i="2" s="1"/>
  <c r="M19" i="2"/>
  <c r="CR18" i="2"/>
  <c r="CQ18" i="2"/>
  <c r="CP18" i="2"/>
  <c r="CO18" i="2"/>
  <c r="CN18" i="2"/>
  <c r="CM18" i="2"/>
  <c r="CL18" i="2"/>
  <c r="CK18" i="2"/>
  <c r="CJ18" i="2"/>
  <c r="CI18" i="2"/>
  <c r="CH18" i="2"/>
  <c r="CD18" i="2"/>
  <c r="CC18" i="2"/>
  <c r="CB18" i="2"/>
  <c r="CA18" i="2"/>
  <c r="BZ18" i="2"/>
  <c r="BY18" i="2"/>
  <c r="BX18" i="2"/>
  <c r="BW18" i="2"/>
  <c r="BV18" i="2"/>
  <c r="BU18" i="2"/>
  <c r="BT18" i="2"/>
  <c r="BP18" i="2"/>
  <c r="BO18" i="2"/>
  <c r="BN18" i="2"/>
  <c r="BM18" i="2"/>
  <c r="BL18" i="2"/>
  <c r="BK18" i="2"/>
  <c r="BJ18" i="2"/>
  <c r="BI18" i="2"/>
  <c r="BH18" i="2"/>
  <c r="BG18" i="2"/>
  <c r="BF18" i="2"/>
  <c r="BB18" i="2"/>
  <c r="BA18" i="2"/>
  <c r="AZ18" i="2"/>
  <c r="AY18" i="2"/>
  <c r="AX18" i="2"/>
  <c r="AW18" i="2"/>
  <c r="AV18" i="2"/>
  <c r="AU18" i="2"/>
  <c r="AT18" i="2"/>
  <c r="AS18" i="2"/>
  <c r="AR18" i="2"/>
  <c r="AN18" i="2"/>
  <c r="AM18" i="2"/>
  <c r="AL18" i="2"/>
  <c r="AK18" i="2"/>
  <c r="AJ18" i="2"/>
  <c r="AI18" i="2"/>
  <c r="AH18" i="2"/>
  <c r="AG18" i="2"/>
  <c r="AF18" i="2"/>
  <c r="AE18" i="2"/>
  <c r="AD18" i="2"/>
  <c r="Z18" i="2"/>
  <c r="Y18" i="2"/>
  <c r="X18" i="2"/>
  <c r="W18" i="2"/>
  <c r="V18" i="2"/>
  <c r="U18" i="2"/>
  <c r="T18" i="2"/>
  <c r="S18" i="2"/>
  <c r="R18" i="2"/>
  <c r="Q18" i="2"/>
  <c r="P18" i="2"/>
  <c r="L18" i="2"/>
  <c r="K18" i="2"/>
  <c r="J18" i="2"/>
  <c r="I18" i="2"/>
  <c r="H18" i="2"/>
  <c r="G18" i="2"/>
  <c r="F18" i="2"/>
  <c r="E18" i="2"/>
  <c r="D18" i="2"/>
  <c r="C18" i="2"/>
  <c r="B18" i="2"/>
  <c r="IB17" i="2"/>
  <c r="IA17" i="2"/>
  <c r="HZ17" i="2"/>
  <c r="HY17" i="2"/>
  <c r="HX17" i="2"/>
  <c r="HW17" i="2"/>
  <c r="HV17" i="2"/>
  <c r="HU17" i="2"/>
  <c r="HT17" i="2"/>
  <c r="HS17" i="2"/>
  <c r="HR17" i="2"/>
  <c r="HN17" i="2"/>
  <c r="HM17" i="2"/>
  <c r="HL17" i="2"/>
  <c r="HK17" i="2"/>
  <c r="HJ17" i="2"/>
  <c r="HI17" i="2"/>
  <c r="HH17" i="2"/>
  <c r="HG17" i="2"/>
  <c r="HF17" i="2"/>
  <c r="HE17" i="2"/>
  <c r="HD17" i="2"/>
  <c r="GZ17" i="2"/>
  <c r="GY17" i="2"/>
  <c r="GX17" i="2"/>
  <c r="GW17" i="2"/>
  <c r="GV17" i="2"/>
  <c r="GU17" i="2"/>
  <c r="GT17" i="2"/>
  <c r="GS17" i="2"/>
  <c r="GR17" i="2"/>
  <c r="GQ17" i="2"/>
  <c r="GP17" i="2"/>
  <c r="GL17" i="2"/>
  <c r="GK17" i="2"/>
  <c r="GJ17" i="2"/>
  <c r="GI17" i="2"/>
  <c r="GH17" i="2"/>
  <c r="GG17" i="2"/>
  <c r="GF17" i="2"/>
  <c r="GE17" i="2"/>
  <c r="GD17" i="2"/>
  <c r="GC17" i="2"/>
  <c r="GB17" i="2"/>
  <c r="FX17" i="2"/>
  <c r="FW17" i="2"/>
  <c r="FV17" i="2"/>
  <c r="FU17" i="2"/>
  <c r="FT17" i="2"/>
  <c r="FS17" i="2"/>
  <c r="FR17" i="2"/>
  <c r="FQ17" i="2"/>
  <c r="FP17" i="2"/>
  <c r="FO17" i="2"/>
  <c r="FN17" i="2"/>
  <c r="FJ17" i="2"/>
  <c r="FI17" i="2"/>
  <c r="FH17" i="2"/>
  <c r="FG17" i="2"/>
  <c r="FF17" i="2"/>
  <c r="FE17" i="2"/>
  <c r="FD17" i="2"/>
  <c r="FC17" i="2"/>
  <c r="FB17" i="2"/>
  <c r="FA17" i="2"/>
  <c r="EZ17" i="2"/>
  <c r="EV17" i="2"/>
  <c r="EU17" i="2"/>
  <c r="ET17" i="2"/>
  <c r="ES17" i="2"/>
  <c r="ER17" i="2"/>
  <c r="EQ17" i="2"/>
  <c r="EP17" i="2"/>
  <c r="EO17" i="2"/>
  <c r="EN17" i="2"/>
  <c r="EM17" i="2"/>
  <c r="EL17" i="2"/>
  <c r="EH17" i="2"/>
  <c r="EG17" i="2"/>
  <c r="EF17" i="2"/>
  <c r="EE17" i="2"/>
  <c r="ED17" i="2"/>
  <c r="EC17" i="2"/>
  <c r="EB17" i="2"/>
  <c r="EA17" i="2"/>
  <c r="DZ17" i="2"/>
  <c r="DY17" i="2"/>
  <c r="DX17" i="2"/>
  <c r="EI17" i="2" s="1"/>
  <c r="DT17" i="2"/>
  <c r="DS17" i="2"/>
  <c r="DR17" i="2"/>
  <c r="DQ17" i="2"/>
  <c r="DP17" i="2"/>
  <c r="DO17" i="2"/>
  <c r="DN17" i="2"/>
  <c r="DM17" i="2"/>
  <c r="DL17" i="2"/>
  <c r="DK17" i="2"/>
  <c r="DJ17" i="2"/>
  <c r="DF17" i="2"/>
  <c r="DE17" i="2"/>
  <c r="DD17" i="2"/>
  <c r="DC17" i="2"/>
  <c r="DB17" i="2"/>
  <c r="DA17" i="2"/>
  <c r="CZ17" i="2"/>
  <c r="CY17" i="2"/>
  <c r="CX17" i="2"/>
  <c r="CW17" i="2"/>
  <c r="CV17" i="2"/>
  <c r="CT17" i="2"/>
  <c r="CS17" i="2"/>
  <c r="CF17" i="2"/>
  <c r="CE17" i="2"/>
  <c r="BR17" i="2"/>
  <c r="BQ17" i="2"/>
  <c r="BD17" i="2"/>
  <c r="BC17" i="2"/>
  <c r="AP17" i="2"/>
  <c r="AO17" i="2"/>
  <c r="AB17" i="2"/>
  <c r="AA17" i="2"/>
  <c r="N17" i="2"/>
  <c r="M17" i="2"/>
  <c r="IB16" i="2"/>
  <c r="IA16" i="2"/>
  <c r="HZ16" i="2"/>
  <c r="HY16" i="2"/>
  <c r="HX16" i="2"/>
  <c r="HW16" i="2"/>
  <c r="HV16" i="2"/>
  <c r="HU16" i="2"/>
  <c r="HT16" i="2"/>
  <c r="HS16" i="2"/>
  <c r="HR16" i="2"/>
  <c r="HN16" i="2"/>
  <c r="HM16" i="2"/>
  <c r="HL16" i="2"/>
  <c r="HK16" i="2"/>
  <c r="HJ16" i="2"/>
  <c r="HI16" i="2"/>
  <c r="HH16" i="2"/>
  <c r="HG16" i="2"/>
  <c r="HF16" i="2"/>
  <c r="HE16" i="2"/>
  <c r="HD16" i="2"/>
  <c r="GZ16" i="2"/>
  <c r="GY16" i="2"/>
  <c r="GX16" i="2"/>
  <c r="GW16" i="2"/>
  <c r="GV16" i="2"/>
  <c r="GU16" i="2"/>
  <c r="GT16" i="2"/>
  <c r="GS16" i="2"/>
  <c r="GR16" i="2"/>
  <c r="GQ16" i="2"/>
  <c r="GP16" i="2"/>
  <c r="GL16" i="2"/>
  <c r="GK16" i="2"/>
  <c r="GJ16" i="2"/>
  <c r="GI16" i="2"/>
  <c r="GH16" i="2"/>
  <c r="GG16" i="2"/>
  <c r="GF16" i="2"/>
  <c r="GE16" i="2"/>
  <c r="GD16" i="2"/>
  <c r="GC16" i="2"/>
  <c r="GB16" i="2"/>
  <c r="FX16" i="2"/>
  <c r="FW16" i="2"/>
  <c r="FV16" i="2"/>
  <c r="FU16" i="2"/>
  <c r="FT16" i="2"/>
  <c r="FS16" i="2"/>
  <c r="FR16" i="2"/>
  <c r="FQ16" i="2"/>
  <c r="FP16" i="2"/>
  <c r="FO16" i="2"/>
  <c r="FN16" i="2"/>
  <c r="FJ16" i="2"/>
  <c r="FI16" i="2"/>
  <c r="FH16" i="2"/>
  <c r="FG16" i="2"/>
  <c r="FF16" i="2"/>
  <c r="FE16" i="2"/>
  <c r="FD16" i="2"/>
  <c r="FC16" i="2"/>
  <c r="FB16" i="2"/>
  <c r="FA16" i="2"/>
  <c r="EZ16" i="2"/>
  <c r="EV16" i="2"/>
  <c r="EU16" i="2"/>
  <c r="ET16" i="2"/>
  <c r="ES16" i="2"/>
  <c r="ER16" i="2"/>
  <c r="EQ16" i="2"/>
  <c r="EP16" i="2"/>
  <c r="EO16" i="2"/>
  <c r="EN16" i="2"/>
  <c r="EM16" i="2"/>
  <c r="EW16" i="2" s="1"/>
  <c r="EL16" i="2"/>
  <c r="EH16" i="2"/>
  <c r="EG16" i="2"/>
  <c r="EF16" i="2"/>
  <c r="EE16" i="2"/>
  <c r="ED16" i="2"/>
  <c r="EC16" i="2"/>
  <c r="EB16" i="2"/>
  <c r="EA16" i="2"/>
  <c r="DZ16" i="2"/>
  <c r="DY16" i="2"/>
  <c r="DX16" i="2"/>
  <c r="DT16" i="2"/>
  <c r="DS16" i="2"/>
  <c r="DR16" i="2"/>
  <c r="DQ16" i="2"/>
  <c r="DP16" i="2"/>
  <c r="DO16" i="2"/>
  <c r="DN16" i="2"/>
  <c r="DM16" i="2"/>
  <c r="DL16" i="2"/>
  <c r="DK16" i="2"/>
  <c r="DJ16" i="2"/>
  <c r="DF16" i="2"/>
  <c r="DE16" i="2"/>
  <c r="DD16" i="2"/>
  <c r="DC16" i="2"/>
  <c r="DB16" i="2"/>
  <c r="DA16" i="2"/>
  <c r="CZ16" i="2"/>
  <c r="CY16" i="2"/>
  <c r="CX16" i="2"/>
  <c r="CW16" i="2"/>
  <c r="CV16" i="2"/>
  <c r="CT16" i="2"/>
  <c r="CS16" i="2"/>
  <c r="CF16" i="2"/>
  <c r="CE16" i="2"/>
  <c r="BR16" i="2"/>
  <c r="BQ16" i="2"/>
  <c r="BD16" i="2"/>
  <c r="BC16" i="2"/>
  <c r="AP16" i="2"/>
  <c r="AO16" i="2"/>
  <c r="AB16" i="2"/>
  <c r="AA16" i="2"/>
  <c r="N16" i="2"/>
  <c r="M16" i="2"/>
  <c r="IB15" i="2"/>
  <c r="IA15" i="2"/>
  <c r="HZ15" i="2"/>
  <c r="HY15" i="2"/>
  <c r="HX15" i="2"/>
  <c r="HW15" i="2"/>
  <c r="HV15" i="2"/>
  <c r="HU15" i="2"/>
  <c r="HT15" i="2"/>
  <c r="HS15" i="2"/>
  <c r="HR15" i="2"/>
  <c r="HN15" i="2"/>
  <c r="HM15" i="2"/>
  <c r="HL15" i="2"/>
  <c r="HK15" i="2"/>
  <c r="HJ15" i="2"/>
  <c r="HI15" i="2"/>
  <c r="HH15" i="2"/>
  <c r="HG15" i="2"/>
  <c r="HF15" i="2"/>
  <c r="HE15" i="2"/>
  <c r="HD15" i="2"/>
  <c r="GZ15" i="2"/>
  <c r="GY15" i="2"/>
  <c r="GX15" i="2"/>
  <c r="GW15" i="2"/>
  <c r="GV15" i="2"/>
  <c r="GU15" i="2"/>
  <c r="GT15" i="2"/>
  <c r="GS15" i="2"/>
  <c r="GR15" i="2"/>
  <c r="GQ15" i="2"/>
  <c r="GP15" i="2"/>
  <c r="GL15" i="2"/>
  <c r="GK15" i="2"/>
  <c r="GJ15" i="2"/>
  <c r="GI15" i="2"/>
  <c r="GH15" i="2"/>
  <c r="GG15" i="2"/>
  <c r="GF15" i="2"/>
  <c r="GE15" i="2"/>
  <c r="GD15" i="2"/>
  <c r="GC15" i="2"/>
  <c r="GB15" i="2"/>
  <c r="FX15" i="2"/>
  <c r="FW15" i="2"/>
  <c r="FV15" i="2"/>
  <c r="FU15" i="2"/>
  <c r="FT15" i="2"/>
  <c r="FS15" i="2"/>
  <c r="FR15" i="2"/>
  <c r="FQ15" i="2"/>
  <c r="FP15" i="2"/>
  <c r="FO15" i="2"/>
  <c r="FN15" i="2"/>
  <c r="FJ15" i="2"/>
  <c r="FI15" i="2"/>
  <c r="FH15" i="2"/>
  <c r="FG15" i="2"/>
  <c r="FF15" i="2"/>
  <c r="FE15" i="2"/>
  <c r="FD15" i="2"/>
  <c r="FC15" i="2"/>
  <c r="FB15" i="2"/>
  <c r="FA15" i="2"/>
  <c r="EZ15" i="2"/>
  <c r="EV15" i="2"/>
  <c r="EU15" i="2"/>
  <c r="ET15" i="2"/>
  <c r="ES15" i="2"/>
  <c r="ER15" i="2"/>
  <c r="EQ15" i="2"/>
  <c r="EP15" i="2"/>
  <c r="EO15" i="2"/>
  <c r="EN15" i="2"/>
  <c r="EM15" i="2"/>
  <c r="EL15" i="2"/>
  <c r="EH15" i="2"/>
  <c r="EG15" i="2"/>
  <c r="EF15" i="2"/>
  <c r="EE15" i="2"/>
  <c r="ED15" i="2"/>
  <c r="EC15" i="2"/>
  <c r="EB15" i="2"/>
  <c r="EA15" i="2"/>
  <c r="DZ15" i="2"/>
  <c r="DY15" i="2"/>
  <c r="DX15" i="2"/>
  <c r="EI15" i="2" s="1"/>
  <c r="DT15" i="2"/>
  <c r="DS15" i="2"/>
  <c r="DR15" i="2"/>
  <c r="DQ15" i="2"/>
  <c r="DP15" i="2"/>
  <c r="DO15" i="2"/>
  <c r="DN15" i="2"/>
  <c r="DM15" i="2"/>
  <c r="DL15" i="2"/>
  <c r="DK15" i="2"/>
  <c r="DJ15" i="2"/>
  <c r="DF15" i="2"/>
  <c r="DE15" i="2"/>
  <c r="DD15" i="2"/>
  <c r="DC15" i="2"/>
  <c r="DB15" i="2"/>
  <c r="DA15" i="2"/>
  <c r="CZ15" i="2"/>
  <c r="CY15" i="2"/>
  <c r="CX15" i="2"/>
  <c r="CW15" i="2"/>
  <c r="CV15" i="2"/>
  <c r="CT15" i="2"/>
  <c r="CS15" i="2"/>
  <c r="CF15" i="2"/>
  <c r="CE15" i="2"/>
  <c r="BR15" i="2"/>
  <c r="BQ15" i="2"/>
  <c r="BD15" i="2"/>
  <c r="BC15" i="2"/>
  <c r="AP15" i="2"/>
  <c r="AO15" i="2"/>
  <c r="AB15" i="2"/>
  <c r="AA15" i="2"/>
  <c r="N15" i="2"/>
  <c r="M15" i="2"/>
  <c r="IB14" i="2"/>
  <c r="IA14" i="2"/>
  <c r="HZ14" i="2"/>
  <c r="HZ18" i="2" s="1"/>
  <c r="HY14" i="2"/>
  <c r="HY18" i="2" s="1"/>
  <c r="HX14" i="2"/>
  <c r="HX18" i="2" s="1"/>
  <c r="HW14" i="2"/>
  <c r="HW18" i="2" s="1"/>
  <c r="HV14" i="2"/>
  <c r="HU14" i="2"/>
  <c r="HT14" i="2"/>
  <c r="HS14" i="2"/>
  <c r="HR14" i="2"/>
  <c r="HR18" i="2" s="1"/>
  <c r="HN14" i="2"/>
  <c r="HM14" i="2"/>
  <c r="HM18" i="2" s="1"/>
  <c r="HL14" i="2"/>
  <c r="HK14" i="2"/>
  <c r="HJ14" i="2"/>
  <c r="HI14" i="2"/>
  <c r="HH14" i="2"/>
  <c r="HG14" i="2"/>
  <c r="HG18" i="2" s="1"/>
  <c r="HF14" i="2"/>
  <c r="HE14" i="2"/>
  <c r="HE18" i="2" s="1"/>
  <c r="HD14" i="2"/>
  <c r="GZ14" i="2"/>
  <c r="GY14" i="2"/>
  <c r="GX14" i="2"/>
  <c r="GW14" i="2"/>
  <c r="GV14" i="2"/>
  <c r="GV18" i="2" s="1"/>
  <c r="GU14" i="2"/>
  <c r="GU18" i="2" s="1"/>
  <c r="GT14" i="2"/>
  <c r="GT18" i="2" s="1"/>
  <c r="GS14" i="2"/>
  <c r="GS18" i="2" s="1"/>
  <c r="GR14" i="2"/>
  <c r="GQ14" i="2"/>
  <c r="GP14" i="2"/>
  <c r="GL14" i="2"/>
  <c r="GK14" i="2"/>
  <c r="GK18" i="2" s="1"/>
  <c r="GJ14" i="2"/>
  <c r="GI14" i="2"/>
  <c r="GI18" i="2" s="1"/>
  <c r="GH14" i="2"/>
  <c r="GG14" i="2"/>
  <c r="GF14" i="2"/>
  <c r="GE14" i="2"/>
  <c r="GD14" i="2"/>
  <c r="GC14" i="2"/>
  <c r="GC18" i="2" s="1"/>
  <c r="GB14" i="2"/>
  <c r="FX14" i="2"/>
  <c r="FX18" i="2" s="1"/>
  <c r="FW14" i="2"/>
  <c r="FW18" i="2" s="1"/>
  <c r="FV14" i="2"/>
  <c r="FU14" i="2"/>
  <c r="FT14" i="2"/>
  <c r="FS14" i="2"/>
  <c r="FR14" i="2"/>
  <c r="FR18" i="2" s="1"/>
  <c r="FQ14" i="2"/>
  <c r="FQ18" i="2" s="1"/>
  <c r="FP14" i="2"/>
  <c r="FP18" i="2" s="1"/>
  <c r="FO14" i="2"/>
  <c r="FO18" i="2" s="1"/>
  <c r="FN14" i="2"/>
  <c r="FJ14" i="2"/>
  <c r="FI14" i="2"/>
  <c r="FH14" i="2"/>
  <c r="FG14" i="2"/>
  <c r="FG18" i="2" s="1"/>
  <c r="FF14" i="2"/>
  <c r="FF18" i="2" s="1"/>
  <c r="FE14" i="2"/>
  <c r="FE18" i="2" s="1"/>
  <c r="FD14" i="2"/>
  <c r="FD18" i="2" s="1"/>
  <c r="FC14" i="2"/>
  <c r="FB14" i="2"/>
  <c r="FA14" i="2"/>
  <c r="EZ14" i="2"/>
  <c r="EV14" i="2"/>
  <c r="EV18" i="2" s="1"/>
  <c r="EU14" i="2"/>
  <c r="EU18" i="2" s="1"/>
  <c r="ET14" i="2"/>
  <c r="ET18" i="2" s="1"/>
  <c r="ES14" i="2"/>
  <c r="ES18" i="2" s="1"/>
  <c r="ER14" i="2"/>
  <c r="EQ14" i="2"/>
  <c r="EP14" i="2"/>
  <c r="EO14" i="2"/>
  <c r="EN14" i="2"/>
  <c r="EN18" i="2" s="1"/>
  <c r="EM14" i="2"/>
  <c r="EM18" i="2" s="1"/>
  <c r="EL14" i="2"/>
  <c r="EL18" i="2" s="1"/>
  <c r="EH14" i="2"/>
  <c r="EH18" i="2" s="1"/>
  <c r="EG14" i="2"/>
  <c r="EF14" i="2"/>
  <c r="EE14" i="2"/>
  <c r="ED14" i="2"/>
  <c r="EC14" i="2"/>
  <c r="EC18" i="2" s="1"/>
  <c r="EB14" i="2"/>
  <c r="EB18" i="2" s="1"/>
  <c r="EA14" i="2"/>
  <c r="EA18" i="2" s="1"/>
  <c r="DZ14" i="2"/>
  <c r="DY14" i="2"/>
  <c r="DX14" i="2"/>
  <c r="DT14" i="2"/>
  <c r="DS14" i="2"/>
  <c r="DR14" i="2"/>
  <c r="DR18" i="2" s="1"/>
  <c r="DQ14" i="2"/>
  <c r="DQ18" i="2" s="1"/>
  <c r="DP14" i="2"/>
  <c r="DP18" i="2" s="1"/>
  <c r="DO14" i="2"/>
  <c r="DO18" i="2" s="1"/>
  <c r="DN14" i="2"/>
  <c r="DM14" i="2"/>
  <c r="DL14" i="2"/>
  <c r="DK14" i="2"/>
  <c r="DJ14" i="2"/>
  <c r="DJ18" i="2" s="1"/>
  <c r="DF14" i="2"/>
  <c r="DF18" i="2" s="1"/>
  <c r="DE14" i="2"/>
  <c r="DE18" i="2" s="1"/>
  <c r="DD14" i="2"/>
  <c r="DD18" i="2" s="1"/>
  <c r="DC14" i="2"/>
  <c r="DB14" i="2"/>
  <c r="DA14" i="2"/>
  <c r="CZ14" i="2"/>
  <c r="CY14" i="2"/>
  <c r="CY18" i="2" s="1"/>
  <c r="CX14" i="2"/>
  <c r="CW14" i="2"/>
  <c r="CW18" i="2" s="1"/>
  <c r="CV14" i="2"/>
  <c r="CV18" i="2" s="1"/>
  <c r="CT14" i="2"/>
  <c r="CS14" i="2"/>
  <c r="CF14" i="2"/>
  <c r="CE14" i="2"/>
  <c r="BR14" i="2"/>
  <c r="BR18" i="2" s="1"/>
  <c r="BQ14" i="2"/>
  <c r="BQ18" i="2" s="1"/>
  <c r="BD14" i="2"/>
  <c r="BD18" i="2" s="1"/>
  <c r="BC14" i="2"/>
  <c r="BC18" i="2" s="1"/>
  <c r="AP14" i="2"/>
  <c r="AO14" i="2"/>
  <c r="AB14" i="2"/>
  <c r="AA14" i="2"/>
  <c r="N14" i="2"/>
  <c r="N18" i="2" s="1"/>
  <c r="M14" i="2"/>
  <c r="M18" i="2" s="1"/>
  <c r="CR13" i="2"/>
  <c r="CQ13" i="2"/>
  <c r="CP13" i="2"/>
  <c r="CO13" i="2"/>
  <c r="CN13" i="2"/>
  <c r="CM13" i="2"/>
  <c r="CL13" i="2"/>
  <c r="CK13" i="2"/>
  <c r="CK73" i="2" s="1"/>
  <c r="CJ13" i="2"/>
  <c r="CI13" i="2"/>
  <c r="CH13" i="2"/>
  <c r="CD13" i="2"/>
  <c r="CC13" i="2"/>
  <c r="CB13" i="2"/>
  <c r="CA13" i="2"/>
  <c r="BZ13" i="2"/>
  <c r="BZ73" i="2" s="1"/>
  <c r="BY13" i="2"/>
  <c r="BX13" i="2"/>
  <c r="BW13" i="2"/>
  <c r="BV13" i="2"/>
  <c r="BU13" i="2"/>
  <c r="BT13" i="2"/>
  <c r="BP13" i="2"/>
  <c r="BO13" i="2"/>
  <c r="BO73" i="2" s="1"/>
  <c r="BN13" i="2"/>
  <c r="BM13" i="2"/>
  <c r="BL13" i="2"/>
  <c r="BK13" i="2"/>
  <c r="BJ13" i="2"/>
  <c r="BI13" i="2"/>
  <c r="BH13" i="2"/>
  <c r="BG13" i="2"/>
  <c r="BG73" i="2" s="1"/>
  <c r="BF13" i="2"/>
  <c r="BB13" i="2"/>
  <c r="BA13" i="2"/>
  <c r="AZ13" i="2"/>
  <c r="AY13" i="2"/>
  <c r="AX13" i="2"/>
  <c r="AW13" i="2"/>
  <c r="AV13" i="2"/>
  <c r="AV73" i="2" s="1"/>
  <c r="AU13" i="2"/>
  <c r="AT13" i="2"/>
  <c r="AS13" i="2"/>
  <c r="AR13" i="2"/>
  <c r="AN13" i="2"/>
  <c r="AM13" i="2"/>
  <c r="AL13" i="2"/>
  <c r="AK13" i="2"/>
  <c r="AK73" i="2" s="1"/>
  <c r="AJ13" i="2"/>
  <c r="AI13" i="2"/>
  <c r="AH13" i="2"/>
  <c r="AG13" i="2"/>
  <c r="AF13" i="2"/>
  <c r="AE13" i="2"/>
  <c r="AD13" i="2"/>
  <c r="Z13" i="2"/>
  <c r="Z73" i="2" s="1"/>
  <c r="Y13" i="2"/>
  <c r="X13" i="2"/>
  <c r="W13" i="2"/>
  <c r="V13" i="2"/>
  <c r="U13" i="2"/>
  <c r="T13" i="2"/>
  <c r="S13" i="2"/>
  <c r="R13" i="2"/>
  <c r="R73" i="2" s="1"/>
  <c r="Q13" i="2"/>
  <c r="P13" i="2"/>
  <c r="L13" i="2"/>
  <c r="K13" i="2"/>
  <c r="J13" i="2"/>
  <c r="I13" i="2"/>
  <c r="H13" i="2"/>
  <c r="G13" i="2"/>
  <c r="G73" i="2" s="1"/>
  <c r="F13" i="2"/>
  <c r="E13" i="2"/>
  <c r="D13" i="2"/>
  <c r="C13" i="2"/>
  <c r="B13" i="2"/>
  <c r="IB12" i="2"/>
  <c r="IA12" i="2"/>
  <c r="HZ12" i="2"/>
  <c r="HY12" i="2"/>
  <c r="HX12" i="2"/>
  <c r="HW12" i="2"/>
  <c r="HV12" i="2"/>
  <c r="HU12" i="2"/>
  <c r="HT12" i="2"/>
  <c r="HS12" i="2"/>
  <c r="HR12" i="2"/>
  <c r="HN12" i="2"/>
  <c r="HM12" i="2"/>
  <c r="HL12" i="2"/>
  <c r="HK12" i="2"/>
  <c r="HJ12" i="2"/>
  <c r="HI12" i="2"/>
  <c r="HH12" i="2"/>
  <c r="HG12" i="2"/>
  <c r="HF12" i="2"/>
  <c r="HE12" i="2"/>
  <c r="HD12" i="2"/>
  <c r="GZ12" i="2"/>
  <c r="GY12" i="2"/>
  <c r="GX12" i="2"/>
  <c r="GW12" i="2"/>
  <c r="GV12" i="2"/>
  <c r="GU12" i="2"/>
  <c r="GT12" i="2"/>
  <c r="GS12" i="2"/>
  <c r="GR12" i="2"/>
  <c r="GQ12" i="2"/>
  <c r="GP12" i="2"/>
  <c r="GL12" i="2"/>
  <c r="GK12" i="2"/>
  <c r="GJ12" i="2"/>
  <c r="GI12" i="2"/>
  <c r="GH12" i="2"/>
  <c r="GG12" i="2"/>
  <c r="GF12" i="2"/>
  <c r="GE12" i="2"/>
  <c r="GD12" i="2"/>
  <c r="GC12" i="2"/>
  <c r="GM12" i="2" s="1"/>
  <c r="GB12" i="2"/>
  <c r="FX12" i="2"/>
  <c r="FW12" i="2"/>
  <c r="FV12" i="2"/>
  <c r="FU12" i="2"/>
  <c r="FT12" i="2"/>
  <c r="FS12" i="2"/>
  <c r="FR12" i="2"/>
  <c r="FQ12" i="2"/>
  <c r="FP12" i="2"/>
  <c r="FO12" i="2"/>
  <c r="FN12" i="2"/>
  <c r="FJ12" i="2"/>
  <c r="FI12" i="2"/>
  <c r="FH12" i="2"/>
  <c r="FG12" i="2"/>
  <c r="FF12" i="2"/>
  <c r="FE12" i="2"/>
  <c r="FD12" i="2"/>
  <c r="FC12" i="2"/>
  <c r="FB12" i="2"/>
  <c r="FA12" i="2"/>
  <c r="EZ12" i="2"/>
  <c r="EV12" i="2"/>
  <c r="EU12" i="2"/>
  <c r="ET12" i="2"/>
  <c r="ES12" i="2"/>
  <c r="ER12" i="2"/>
  <c r="EQ12" i="2"/>
  <c r="EP12" i="2"/>
  <c r="EO12" i="2"/>
  <c r="EN12" i="2"/>
  <c r="EM12" i="2"/>
  <c r="EL12" i="2"/>
  <c r="EH12" i="2"/>
  <c r="EG12" i="2"/>
  <c r="EF12" i="2"/>
  <c r="EE12" i="2"/>
  <c r="ED12" i="2"/>
  <c r="EC12" i="2"/>
  <c r="EB12" i="2"/>
  <c r="EA12" i="2"/>
  <c r="DZ12" i="2"/>
  <c r="DY12" i="2"/>
  <c r="DX12" i="2"/>
  <c r="DT12" i="2"/>
  <c r="DS12" i="2"/>
  <c r="DR12" i="2"/>
  <c r="DQ12" i="2"/>
  <c r="DP12" i="2"/>
  <c r="DO12" i="2"/>
  <c r="DN12" i="2"/>
  <c r="DM12" i="2"/>
  <c r="DL12" i="2"/>
  <c r="DK12" i="2"/>
  <c r="DJ12" i="2"/>
  <c r="DF12" i="2"/>
  <c r="DE12" i="2"/>
  <c r="DD12" i="2"/>
  <c r="DC12" i="2"/>
  <c r="DB12" i="2"/>
  <c r="DA12" i="2"/>
  <c r="CZ12" i="2"/>
  <c r="CY12" i="2"/>
  <c r="CX12" i="2"/>
  <c r="CW12" i="2"/>
  <c r="CV12" i="2"/>
  <c r="CT12" i="2"/>
  <c r="CS12" i="2"/>
  <c r="CF12" i="2"/>
  <c r="CE12" i="2"/>
  <c r="BR12" i="2"/>
  <c r="BQ12" i="2"/>
  <c r="BD12" i="2"/>
  <c r="BC12" i="2"/>
  <c r="AP12" i="2"/>
  <c r="AO12" i="2"/>
  <c r="AB12" i="2"/>
  <c r="AA12" i="2"/>
  <c r="N12" i="2"/>
  <c r="M12" i="2"/>
  <c r="IB11" i="2"/>
  <c r="IA11" i="2"/>
  <c r="HZ11" i="2"/>
  <c r="HY11" i="2"/>
  <c r="HX11" i="2"/>
  <c r="HW11" i="2"/>
  <c r="HV11" i="2"/>
  <c r="HU11" i="2"/>
  <c r="HT11" i="2"/>
  <c r="HS11" i="2"/>
  <c r="HR11" i="2"/>
  <c r="HN11" i="2"/>
  <c r="HM11" i="2"/>
  <c r="HL11" i="2"/>
  <c r="HK11" i="2"/>
  <c r="HJ11" i="2"/>
  <c r="HI11" i="2"/>
  <c r="HH11" i="2"/>
  <c r="HG11" i="2"/>
  <c r="HF11" i="2"/>
  <c r="HE11" i="2"/>
  <c r="HD11" i="2"/>
  <c r="GZ11" i="2"/>
  <c r="GY11" i="2"/>
  <c r="GX11" i="2"/>
  <c r="GW11" i="2"/>
  <c r="GV11" i="2"/>
  <c r="GU11" i="2"/>
  <c r="GT11" i="2"/>
  <c r="GS11" i="2"/>
  <c r="GR11" i="2"/>
  <c r="GQ11" i="2"/>
  <c r="GP11" i="2"/>
  <c r="GL11" i="2"/>
  <c r="GK11" i="2"/>
  <c r="GJ11" i="2"/>
  <c r="GI11" i="2"/>
  <c r="GH11" i="2"/>
  <c r="GG11" i="2"/>
  <c r="GF11" i="2"/>
  <c r="GE11" i="2"/>
  <c r="GD11" i="2"/>
  <c r="GC11" i="2"/>
  <c r="GB11" i="2"/>
  <c r="FX11" i="2"/>
  <c r="FW11" i="2"/>
  <c r="FV11" i="2"/>
  <c r="FU11" i="2"/>
  <c r="FT11" i="2"/>
  <c r="FS11" i="2"/>
  <c r="FR11" i="2"/>
  <c r="FQ11" i="2"/>
  <c r="FP11" i="2"/>
  <c r="FO11" i="2"/>
  <c r="FN11" i="2"/>
  <c r="FY11" i="2" s="1"/>
  <c r="FJ11" i="2"/>
  <c r="FI11" i="2"/>
  <c r="FH11" i="2"/>
  <c r="FG11" i="2"/>
  <c r="FF11" i="2"/>
  <c r="FE11" i="2"/>
  <c r="FD11" i="2"/>
  <c r="FC11" i="2"/>
  <c r="FB11" i="2"/>
  <c r="FA11" i="2"/>
  <c r="EZ11" i="2"/>
  <c r="EV11" i="2"/>
  <c r="EU11" i="2"/>
  <c r="ET11" i="2"/>
  <c r="ES11" i="2"/>
  <c r="ER11" i="2"/>
  <c r="EQ11" i="2"/>
  <c r="EP11" i="2"/>
  <c r="EO11" i="2"/>
  <c r="EN11" i="2"/>
  <c r="EM11" i="2"/>
  <c r="EL11" i="2"/>
  <c r="EH11" i="2"/>
  <c r="EG11" i="2"/>
  <c r="EF11" i="2"/>
  <c r="EE11" i="2"/>
  <c r="ED11" i="2"/>
  <c r="EC11" i="2"/>
  <c r="EB11" i="2"/>
  <c r="EA11" i="2"/>
  <c r="DZ11" i="2"/>
  <c r="DY11" i="2"/>
  <c r="DX11" i="2"/>
  <c r="DT11" i="2"/>
  <c r="DS11" i="2"/>
  <c r="DR11" i="2"/>
  <c r="DQ11" i="2"/>
  <c r="DP11" i="2"/>
  <c r="DO11" i="2"/>
  <c r="DN11" i="2"/>
  <c r="DM11" i="2"/>
  <c r="DL11" i="2"/>
  <c r="DK11" i="2"/>
  <c r="DJ11" i="2"/>
  <c r="DF11" i="2"/>
  <c r="DE11" i="2"/>
  <c r="DD11" i="2"/>
  <c r="DC11" i="2"/>
  <c r="DB11" i="2"/>
  <c r="DA11" i="2"/>
  <c r="CZ11" i="2"/>
  <c r="CY11" i="2"/>
  <c r="CX11" i="2"/>
  <c r="CW11" i="2"/>
  <c r="CV11" i="2"/>
  <c r="CT11" i="2"/>
  <c r="CS11" i="2"/>
  <c r="CF11" i="2"/>
  <c r="CE11" i="2"/>
  <c r="BR11" i="2"/>
  <c r="BQ11" i="2"/>
  <c r="BD11" i="2"/>
  <c r="BC11" i="2"/>
  <c r="AP11" i="2"/>
  <c r="AO11" i="2"/>
  <c r="AB11" i="2"/>
  <c r="AA11" i="2"/>
  <c r="N11" i="2"/>
  <c r="M11" i="2"/>
  <c r="IB10" i="2"/>
  <c r="IA10" i="2"/>
  <c r="HZ10" i="2"/>
  <c r="HY10" i="2"/>
  <c r="HX10" i="2"/>
  <c r="HW10" i="2"/>
  <c r="HV10" i="2"/>
  <c r="HU10" i="2"/>
  <c r="HT10" i="2"/>
  <c r="HS10" i="2"/>
  <c r="HR10" i="2"/>
  <c r="HN10" i="2"/>
  <c r="HM10" i="2"/>
  <c r="HL10" i="2"/>
  <c r="HK10" i="2"/>
  <c r="HJ10" i="2"/>
  <c r="HI10" i="2"/>
  <c r="HH10" i="2"/>
  <c r="HG10" i="2"/>
  <c r="HF10" i="2"/>
  <c r="HE10" i="2"/>
  <c r="HD10" i="2"/>
  <c r="GZ10" i="2"/>
  <c r="GY10" i="2"/>
  <c r="GX10" i="2"/>
  <c r="GW10" i="2"/>
  <c r="GV10" i="2"/>
  <c r="GU10" i="2"/>
  <c r="GT10" i="2"/>
  <c r="GS10" i="2"/>
  <c r="GR10" i="2"/>
  <c r="GQ10" i="2"/>
  <c r="GP10" i="2"/>
  <c r="GL10" i="2"/>
  <c r="GK10" i="2"/>
  <c r="GJ10" i="2"/>
  <c r="GI10" i="2"/>
  <c r="GH10" i="2"/>
  <c r="GG10" i="2"/>
  <c r="GF10" i="2"/>
  <c r="GE10" i="2"/>
  <c r="GD10" i="2"/>
  <c r="GC10" i="2"/>
  <c r="GM10" i="2" s="1"/>
  <c r="GB10" i="2"/>
  <c r="FX10" i="2"/>
  <c r="FW10" i="2"/>
  <c r="FV10" i="2"/>
  <c r="FU10" i="2"/>
  <c r="FT10" i="2"/>
  <c r="FS10" i="2"/>
  <c r="FR10" i="2"/>
  <c r="FQ10" i="2"/>
  <c r="FP10" i="2"/>
  <c r="FO10" i="2"/>
  <c r="FN10" i="2"/>
  <c r="FJ10" i="2"/>
  <c r="FI10" i="2"/>
  <c r="FH10" i="2"/>
  <c r="FG10" i="2"/>
  <c r="FF10" i="2"/>
  <c r="FE10" i="2"/>
  <c r="FD10" i="2"/>
  <c r="FC10" i="2"/>
  <c r="FB10" i="2"/>
  <c r="FA10" i="2"/>
  <c r="EZ10" i="2"/>
  <c r="EV10" i="2"/>
  <c r="EU10" i="2"/>
  <c r="ET10" i="2"/>
  <c r="ES10" i="2"/>
  <c r="ER10" i="2"/>
  <c r="EQ10" i="2"/>
  <c r="EP10" i="2"/>
  <c r="EO10" i="2"/>
  <c r="EN10" i="2"/>
  <c r="EM10" i="2"/>
  <c r="EL10" i="2"/>
  <c r="EH10" i="2"/>
  <c r="EG10" i="2"/>
  <c r="EF10" i="2"/>
  <c r="EE10" i="2"/>
  <c r="ED10" i="2"/>
  <c r="EC10" i="2"/>
  <c r="EB10" i="2"/>
  <c r="EA10" i="2"/>
  <c r="DZ10" i="2"/>
  <c r="DY10" i="2"/>
  <c r="DX10" i="2"/>
  <c r="DT10" i="2"/>
  <c r="DS10" i="2"/>
  <c r="DR10" i="2"/>
  <c r="DQ10" i="2"/>
  <c r="DP10" i="2"/>
  <c r="DO10" i="2"/>
  <c r="DN10" i="2"/>
  <c r="DM10" i="2"/>
  <c r="DL10" i="2"/>
  <c r="DK10" i="2"/>
  <c r="DJ10" i="2"/>
  <c r="DF10" i="2"/>
  <c r="DE10" i="2"/>
  <c r="DD10" i="2"/>
  <c r="DC10" i="2"/>
  <c r="DB10" i="2"/>
  <c r="DA10" i="2"/>
  <c r="CZ10" i="2"/>
  <c r="CY10" i="2"/>
  <c r="CX10" i="2"/>
  <c r="CW10" i="2"/>
  <c r="CV10" i="2"/>
  <c r="CT10" i="2"/>
  <c r="CS10" i="2"/>
  <c r="CG10" i="2"/>
  <c r="CG11" i="2" s="1"/>
  <c r="CG12" i="2" s="1"/>
  <c r="CG14" i="2" s="1"/>
  <c r="CG15" i="2" s="1"/>
  <c r="CG16" i="2" s="1"/>
  <c r="CG17" i="2" s="1"/>
  <c r="CG19" i="2" s="1"/>
  <c r="CG20" i="2" s="1"/>
  <c r="CG21" i="2" s="1"/>
  <c r="CG22" i="2" s="1"/>
  <c r="CG25" i="2" s="1"/>
  <c r="CG26" i="2" s="1"/>
  <c r="CG27" i="2" s="1"/>
  <c r="CG28" i="2" s="1"/>
  <c r="CG30" i="2" s="1"/>
  <c r="CG31" i="2" s="1"/>
  <c r="CG32" i="2" s="1"/>
  <c r="CG33" i="2" s="1"/>
  <c r="CG35" i="2" s="1"/>
  <c r="CG36" i="2" s="1"/>
  <c r="CG37" i="2" s="1"/>
  <c r="CG38" i="2" s="1"/>
  <c r="CG41" i="2" s="1"/>
  <c r="CG42" i="2" s="1"/>
  <c r="CG43" i="2" s="1"/>
  <c r="CG44" i="2" s="1"/>
  <c r="CG46" i="2" s="1"/>
  <c r="CG47" i="2" s="1"/>
  <c r="CG48" i="2" s="1"/>
  <c r="CG49" i="2" s="1"/>
  <c r="CG51" i="2" s="1"/>
  <c r="CG52" i="2" s="1"/>
  <c r="CG53" i="2" s="1"/>
  <c r="CG54" i="2" s="1"/>
  <c r="CG57" i="2" s="1"/>
  <c r="CG58" i="2" s="1"/>
  <c r="CG59" i="2" s="1"/>
  <c r="CG60" i="2" s="1"/>
  <c r="CG62" i="2" s="1"/>
  <c r="CG63" i="2" s="1"/>
  <c r="CG64" i="2" s="1"/>
  <c r="CG65" i="2" s="1"/>
  <c r="CG67" i="2" s="1"/>
  <c r="CG68" i="2" s="1"/>
  <c r="CG69" i="2" s="1"/>
  <c r="CG70" i="2" s="1"/>
  <c r="CF10" i="2"/>
  <c r="CE10" i="2"/>
  <c r="BS10" i="2"/>
  <c r="BS11" i="2" s="1"/>
  <c r="BS12" i="2" s="1"/>
  <c r="BS14" i="2" s="1"/>
  <c r="BS15" i="2" s="1"/>
  <c r="BS16" i="2" s="1"/>
  <c r="BS17" i="2" s="1"/>
  <c r="BS19" i="2" s="1"/>
  <c r="BS20" i="2" s="1"/>
  <c r="BS21" i="2" s="1"/>
  <c r="BS22" i="2" s="1"/>
  <c r="BS25" i="2" s="1"/>
  <c r="BS26" i="2" s="1"/>
  <c r="BS27" i="2" s="1"/>
  <c r="BS28" i="2" s="1"/>
  <c r="BS30" i="2" s="1"/>
  <c r="BS31" i="2" s="1"/>
  <c r="BS32" i="2" s="1"/>
  <c r="BS33" i="2" s="1"/>
  <c r="BS35" i="2" s="1"/>
  <c r="BS36" i="2" s="1"/>
  <c r="BS37" i="2" s="1"/>
  <c r="BS38" i="2" s="1"/>
  <c r="BS41" i="2" s="1"/>
  <c r="BS42" i="2" s="1"/>
  <c r="BS43" i="2" s="1"/>
  <c r="BS44" i="2" s="1"/>
  <c r="BS46" i="2" s="1"/>
  <c r="BS47" i="2" s="1"/>
  <c r="BS48" i="2" s="1"/>
  <c r="BS49" i="2" s="1"/>
  <c r="BS51" i="2" s="1"/>
  <c r="BS52" i="2" s="1"/>
  <c r="BS53" i="2" s="1"/>
  <c r="BS54" i="2" s="1"/>
  <c r="BS57" i="2" s="1"/>
  <c r="BS58" i="2" s="1"/>
  <c r="BS59" i="2" s="1"/>
  <c r="BS60" i="2" s="1"/>
  <c r="BS62" i="2" s="1"/>
  <c r="BS63" i="2" s="1"/>
  <c r="BS64" i="2" s="1"/>
  <c r="BS65" i="2" s="1"/>
  <c r="BS67" i="2" s="1"/>
  <c r="BS68" i="2" s="1"/>
  <c r="BS69" i="2" s="1"/>
  <c r="BS70" i="2" s="1"/>
  <c r="BR10" i="2"/>
  <c r="BQ10" i="2"/>
  <c r="BE10" i="2"/>
  <c r="BE11" i="2" s="1"/>
  <c r="BE12" i="2" s="1"/>
  <c r="BE14" i="2" s="1"/>
  <c r="BE15" i="2" s="1"/>
  <c r="BE16" i="2" s="1"/>
  <c r="BE17" i="2" s="1"/>
  <c r="BE19" i="2" s="1"/>
  <c r="BE20" i="2" s="1"/>
  <c r="BE21" i="2" s="1"/>
  <c r="BE22" i="2" s="1"/>
  <c r="BE25" i="2" s="1"/>
  <c r="BE26" i="2" s="1"/>
  <c r="BE27" i="2" s="1"/>
  <c r="BE28" i="2" s="1"/>
  <c r="BE30" i="2" s="1"/>
  <c r="BE31" i="2" s="1"/>
  <c r="BE32" i="2" s="1"/>
  <c r="BE33" i="2" s="1"/>
  <c r="BE35" i="2" s="1"/>
  <c r="BE36" i="2" s="1"/>
  <c r="BE37" i="2" s="1"/>
  <c r="BE38" i="2" s="1"/>
  <c r="BE41" i="2" s="1"/>
  <c r="BE42" i="2" s="1"/>
  <c r="BE43" i="2" s="1"/>
  <c r="BE44" i="2" s="1"/>
  <c r="BE46" i="2" s="1"/>
  <c r="BE47" i="2" s="1"/>
  <c r="BE48" i="2" s="1"/>
  <c r="BE49" i="2" s="1"/>
  <c r="BE51" i="2" s="1"/>
  <c r="BE52" i="2" s="1"/>
  <c r="BE53" i="2" s="1"/>
  <c r="BE54" i="2" s="1"/>
  <c r="BE57" i="2" s="1"/>
  <c r="BE58" i="2" s="1"/>
  <c r="BE59" i="2" s="1"/>
  <c r="BE60" i="2" s="1"/>
  <c r="BE62" i="2" s="1"/>
  <c r="BE63" i="2" s="1"/>
  <c r="BE64" i="2" s="1"/>
  <c r="BE65" i="2" s="1"/>
  <c r="BE67" i="2" s="1"/>
  <c r="BE68" i="2" s="1"/>
  <c r="BE69" i="2" s="1"/>
  <c r="BE70" i="2" s="1"/>
  <c r="BD10" i="2"/>
  <c r="BC10" i="2"/>
  <c r="AQ10" i="2"/>
  <c r="AQ11" i="2" s="1"/>
  <c r="AQ12" i="2" s="1"/>
  <c r="AQ14" i="2" s="1"/>
  <c r="AQ15" i="2" s="1"/>
  <c r="AQ16" i="2" s="1"/>
  <c r="AQ17" i="2" s="1"/>
  <c r="AQ19" i="2" s="1"/>
  <c r="AQ20" i="2" s="1"/>
  <c r="AQ21" i="2" s="1"/>
  <c r="AQ22" i="2" s="1"/>
  <c r="AQ25" i="2" s="1"/>
  <c r="AQ26" i="2" s="1"/>
  <c r="AQ27" i="2" s="1"/>
  <c r="AQ28" i="2" s="1"/>
  <c r="AQ30" i="2" s="1"/>
  <c r="AQ31" i="2" s="1"/>
  <c r="AQ32" i="2" s="1"/>
  <c r="AQ33" i="2" s="1"/>
  <c r="AQ35" i="2" s="1"/>
  <c r="AQ36" i="2" s="1"/>
  <c r="AQ37" i="2" s="1"/>
  <c r="AQ38" i="2" s="1"/>
  <c r="AQ41" i="2" s="1"/>
  <c r="AQ42" i="2" s="1"/>
  <c r="AQ43" i="2" s="1"/>
  <c r="AQ44" i="2" s="1"/>
  <c r="AQ46" i="2" s="1"/>
  <c r="AQ47" i="2" s="1"/>
  <c r="AQ48" i="2" s="1"/>
  <c r="AQ49" i="2" s="1"/>
  <c r="AQ51" i="2" s="1"/>
  <c r="AQ52" i="2" s="1"/>
  <c r="AQ53" i="2" s="1"/>
  <c r="AQ54" i="2" s="1"/>
  <c r="AQ57" i="2" s="1"/>
  <c r="AQ58" i="2" s="1"/>
  <c r="AQ59" i="2" s="1"/>
  <c r="AQ60" i="2" s="1"/>
  <c r="AQ62" i="2" s="1"/>
  <c r="AQ63" i="2" s="1"/>
  <c r="AQ64" i="2" s="1"/>
  <c r="AQ65" i="2" s="1"/>
  <c r="AQ67" i="2" s="1"/>
  <c r="AQ68" i="2" s="1"/>
  <c r="AQ69" i="2" s="1"/>
  <c r="AQ70" i="2" s="1"/>
  <c r="AP10" i="2"/>
  <c r="AO10" i="2"/>
  <c r="AC10" i="2"/>
  <c r="AC11" i="2" s="1"/>
  <c r="AC12" i="2" s="1"/>
  <c r="AC14" i="2" s="1"/>
  <c r="AC15" i="2" s="1"/>
  <c r="AC16" i="2" s="1"/>
  <c r="AC17" i="2" s="1"/>
  <c r="AC19" i="2" s="1"/>
  <c r="AC20" i="2" s="1"/>
  <c r="AC21" i="2" s="1"/>
  <c r="AC22" i="2" s="1"/>
  <c r="AC25" i="2" s="1"/>
  <c r="AC26" i="2" s="1"/>
  <c r="AC27" i="2" s="1"/>
  <c r="AC28" i="2" s="1"/>
  <c r="AC30" i="2" s="1"/>
  <c r="AC31" i="2" s="1"/>
  <c r="AC32" i="2" s="1"/>
  <c r="AC33" i="2" s="1"/>
  <c r="AC35" i="2" s="1"/>
  <c r="AC36" i="2" s="1"/>
  <c r="AC37" i="2" s="1"/>
  <c r="AC38" i="2" s="1"/>
  <c r="AC41" i="2" s="1"/>
  <c r="AC42" i="2" s="1"/>
  <c r="AC43" i="2" s="1"/>
  <c r="AC44" i="2" s="1"/>
  <c r="AC46" i="2" s="1"/>
  <c r="AC47" i="2" s="1"/>
  <c r="AC48" i="2" s="1"/>
  <c r="AC49" i="2" s="1"/>
  <c r="AC51" i="2" s="1"/>
  <c r="AC52" i="2" s="1"/>
  <c r="AC53" i="2" s="1"/>
  <c r="AC54" i="2" s="1"/>
  <c r="AC57" i="2" s="1"/>
  <c r="AC58" i="2" s="1"/>
  <c r="AC59" i="2" s="1"/>
  <c r="AC60" i="2" s="1"/>
  <c r="AC62" i="2" s="1"/>
  <c r="AC63" i="2" s="1"/>
  <c r="AC64" i="2" s="1"/>
  <c r="AC65" i="2" s="1"/>
  <c r="AC67" i="2" s="1"/>
  <c r="AC68" i="2" s="1"/>
  <c r="AC69" i="2" s="1"/>
  <c r="AC70" i="2" s="1"/>
  <c r="AB10" i="2"/>
  <c r="AA10" i="2"/>
  <c r="O10" i="2"/>
  <c r="O11" i="2" s="1"/>
  <c r="O12" i="2" s="1"/>
  <c r="O14" i="2" s="1"/>
  <c r="O15" i="2" s="1"/>
  <c r="O16" i="2" s="1"/>
  <c r="O17" i="2" s="1"/>
  <c r="O19" i="2" s="1"/>
  <c r="O20" i="2" s="1"/>
  <c r="O21" i="2" s="1"/>
  <c r="O22" i="2" s="1"/>
  <c r="O25" i="2" s="1"/>
  <c r="O26" i="2" s="1"/>
  <c r="O27" i="2" s="1"/>
  <c r="O28" i="2" s="1"/>
  <c r="O30" i="2" s="1"/>
  <c r="O31" i="2" s="1"/>
  <c r="O32" i="2" s="1"/>
  <c r="O33" i="2" s="1"/>
  <c r="O35" i="2" s="1"/>
  <c r="O36" i="2" s="1"/>
  <c r="O37" i="2" s="1"/>
  <c r="O38" i="2" s="1"/>
  <c r="O41" i="2" s="1"/>
  <c r="O42" i="2" s="1"/>
  <c r="O43" i="2" s="1"/>
  <c r="O44" i="2" s="1"/>
  <c r="O46" i="2" s="1"/>
  <c r="O47" i="2" s="1"/>
  <c r="O48" i="2" s="1"/>
  <c r="O49" i="2" s="1"/>
  <c r="O51" i="2" s="1"/>
  <c r="O52" i="2" s="1"/>
  <c r="O53" i="2" s="1"/>
  <c r="O54" i="2" s="1"/>
  <c r="O57" i="2" s="1"/>
  <c r="O58" i="2" s="1"/>
  <c r="O59" i="2" s="1"/>
  <c r="O60" i="2" s="1"/>
  <c r="O62" i="2" s="1"/>
  <c r="O63" i="2" s="1"/>
  <c r="O64" i="2" s="1"/>
  <c r="O65" i="2" s="1"/>
  <c r="O67" i="2" s="1"/>
  <c r="O68" i="2" s="1"/>
  <c r="O69" i="2" s="1"/>
  <c r="O70" i="2" s="1"/>
  <c r="N10" i="2"/>
  <c r="M10" i="2"/>
  <c r="A10" i="2"/>
  <c r="A11" i="2" s="1"/>
  <c r="A12" i="2" s="1"/>
  <c r="A14" i="2" s="1"/>
  <c r="A15" i="2" s="1"/>
  <c r="A16" i="2" s="1"/>
  <c r="A17" i="2" s="1"/>
  <c r="A19" i="2" s="1"/>
  <c r="A20" i="2" s="1"/>
  <c r="A21" i="2" s="1"/>
  <c r="A22" i="2" s="1"/>
  <c r="A25" i="2" s="1"/>
  <c r="A26" i="2" s="1"/>
  <c r="A27" i="2" s="1"/>
  <c r="A28" i="2" s="1"/>
  <c r="A30" i="2" s="1"/>
  <c r="A31" i="2" s="1"/>
  <c r="A32" i="2" s="1"/>
  <c r="A33" i="2" s="1"/>
  <c r="A35" i="2" s="1"/>
  <c r="A36" i="2" s="1"/>
  <c r="A37" i="2" s="1"/>
  <c r="A38" i="2" s="1"/>
  <c r="A41" i="2" s="1"/>
  <c r="A42" i="2" s="1"/>
  <c r="A43" i="2" s="1"/>
  <c r="A44" i="2" s="1"/>
  <c r="A46" i="2" s="1"/>
  <c r="A47" i="2" s="1"/>
  <c r="A48" i="2" s="1"/>
  <c r="A49" i="2" s="1"/>
  <c r="A51" i="2" s="1"/>
  <c r="A52" i="2" s="1"/>
  <c r="A53" i="2" s="1"/>
  <c r="A54" i="2" s="1"/>
  <c r="A57" i="2" s="1"/>
  <c r="A58" i="2" s="1"/>
  <c r="A59" i="2" s="1"/>
  <c r="A60" i="2" s="1"/>
  <c r="A62" i="2" s="1"/>
  <c r="A63" i="2" s="1"/>
  <c r="A64" i="2" s="1"/>
  <c r="A65" i="2" s="1"/>
  <c r="A67" i="2" s="1"/>
  <c r="A68" i="2" s="1"/>
  <c r="A69" i="2" s="1"/>
  <c r="A70" i="2" s="1"/>
  <c r="IB9" i="2"/>
  <c r="IA9" i="2"/>
  <c r="HZ9" i="2"/>
  <c r="HY9" i="2"/>
  <c r="HX9" i="2"/>
  <c r="HW9" i="2"/>
  <c r="HV9" i="2"/>
  <c r="HU9" i="2"/>
  <c r="HU13" i="2" s="1"/>
  <c r="HT9" i="2"/>
  <c r="HS9" i="2"/>
  <c r="HR9" i="2"/>
  <c r="HQ9" i="2"/>
  <c r="HN9" i="2"/>
  <c r="HM9" i="2"/>
  <c r="HL9" i="2"/>
  <c r="HL13" i="2" s="1"/>
  <c r="HK9" i="2"/>
  <c r="HJ9" i="2"/>
  <c r="HJ13" i="2" s="1"/>
  <c r="HI9" i="2"/>
  <c r="HH9" i="2"/>
  <c r="HG9" i="2"/>
  <c r="HF9" i="2"/>
  <c r="HE9" i="2"/>
  <c r="HD9" i="2"/>
  <c r="HC9" i="2"/>
  <c r="GZ9" i="2"/>
  <c r="GY9" i="2"/>
  <c r="GX9" i="2"/>
  <c r="GW9" i="2"/>
  <c r="GV9" i="2"/>
  <c r="GU9" i="2"/>
  <c r="GT9" i="2"/>
  <c r="GS9" i="2"/>
  <c r="GS13" i="2" s="1"/>
  <c r="GR9" i="2"/>
  <c r="GQ9" i="2"/>
  <c r="GP9" i="2"/>
  <c r="GO9" i="2"/>
  <c r="GL9" i="2"/>
  <c r="GK9" i="2"/>
  <c r="GJ9" i="2"/>
  <c r="GI9" i="2"/>
  <c r="GI13" i="2" s="1"/>
  <c r="GH9" i="2"/>
  <c r="GH13" i="2" s="1"/>
  <c r="GG9" i="2"/>
  <c r="GF9" i="2"/>
  <c r="GE9" i="2"/>
  <c r="GE13" i="2" s="1"/>
  <c r="GD9" i="2"/>
  <c r="GC9" i="2"/>
  <c r="GB9" i="2"/>
  <c r="GA9" i="2"/>
  <c r="FX9" i="2"/>
  <c r="FW9" i="2"/>
  <c r="FV9" i="2"/>
  <c r="FU9" i="2"/>
  <c r="FT9" i="2"/>
  <c r="FS9" i="2"/>
  <c r="FR9" i="2"/>
  <c r="FQ9" i="2"/>
  <c r="FQ13" i="2" s="1"/>
  <c r="FP9" i="2"/>
  <c r="FO9" i="2"/>
  <c r="FN9" i="2"/>
  <c r="FM9" i="2"/>
  <c r="FJ9" i="2"/>
  <c r="FI9" i="2"/>
  <c r="FH9" i="2"/>
  <c r="FH13" i="2" s="1"/>
  <c r="FG9" i="2"/>
  <c r="FF9" i="2"/>
  <c r="FF13" i="2" s="1"/>
  <c r="FE9" i="2"/>
  <c r="FD9" i="2"/>
  <c r="FC9" i="2"/>
  <c r="FB9" i="2"/>
  <c r="FA9" i="2"/>
  <c r="EZ9" i="2"/>
  <c r="EY9" i="2"/>
  <c r="EV9" i="2"/>
  <c r="EU9" i="2"/>
  <c r="ET9" i="2"/>
  <c r="ES9" i="2"/>
  <c r="ER9" i="2"/>
  <c r="EQ9" i="2"/>
  <c r="EP9" i="2"/>
  <c r="EO9" i="2"/>
  <c r="EO13" i="2" s="1"/>
  <c r="EN9" i="2"/>
  <c r="EM9" i="2"/>
  <c r="EL9" i="2"/>
  <c r="EK9" i="2"/>
  <c r="EH9" i="2"/>
  <c r="EG9" i="2"/>
  <c r="EF9" i="2"/>
  <c r="EF13" i="2" s="1"/>
  <c r="EE9" i="2"/>
  <c r="EE13" i="2" s="1"/>
  <c r="ED9" i="2"/>
  <c r="ED13" i="2" s="1"/>
  <c r="EC9" i="2"/>
  <c r="EB9" i="2"/>
  <c r="EA9" i="2"/>
  <c r="EA13" i="2" s="1"/>
  <c r="DZ9" i="2"/>
  <c r="DY9" i="2"/>
  <c r="DX9" i="2"/>
  <c r="DW9" i="2"/>
  <c r="DT9" i="2"/>
  <c r="DS9" i="2"/>
  <c r="DR9" i="2"/>
  <c r="DQ9" i="2"/>
  <c r="DP9" i="2"/>
  <c r="DO9" i="2"/>
  <c r="DN9" i="2"/>
  <c r="DM9" i="2"/>
  <c r="DM13" i="2" s="1"/>
  <c r="DL9" i="2"/>
  <c r="DK9" i="2"/>
  <c r="DJ9" i="2"/>
  <c r="DI9" i="2"/>
  <c r="DF9" i="2"/>
  <c r="DE9" i="2"/>
  <c r="DD9" i="2"/>
  <c r="DD13" i="2" s="1"/>
  <c r="DC9" i="2"/>
  <c r="DB9" i="2"/>
  <c r="DB13" i="2" s="1"/>
  <c r="DA9" i="2"/>
  <c r="CZ9" i="2"/>
  <c r="CY9" i="2"/>
  <c r="CX9" i="2"/>
  <c r="CW9" i="2"/>
  <c r="CV9" i="2"/>
  <c r="CU9" i="2"/>
  <c r="CT9" i="2"/>
  <c r="CT13" i="2" s="1"/>
  <c r="CS9" i="2"/>
  <c r="CF9" i="2"/>
  <c r="CE9" i="2"/>
  <c r="BR9" i="2"/>
  <c r="BQ9" i="2"/>
  <c r="BD9" i="2"/>
  <c r="BC9" i="2"/>
  <c r="AP9" i="2"/>
  <c r="AP13" i="2" s="1"/>
  <c r="AO9" i="2"/>
  <c r="AB9" i="2"/>
  <c r="AA9" i="2"/>
  <c r="N9" i="2"/>
  <c r="M9" i="2"/>
  <c r="IB8" i="2"/>
  <c r="IA8" i="2"/>
  <c r="HZ8" i="2"/>
  <c r="HY8" i="2"/>
  <c r="HX8" i="2"/>
  <c r="HW8" i="2"/>
  <c r="HV8" i="2"/>
  <c r="HU8" i="2"/>
  <c r="HT8" i="2"/>
  <c r="HS8" i="2"/>
  <c r="HR8" i="2"/>
  <c r="HN8" i="2"/>
  <c r="HM8" i="2"/>
  <c r="HL8" i="2"/>
  <c r="HK8" i="2"/>
  <c r="HJ8" i="2"/>
  <c r="HI8" i="2"/>
  <c r="HH8" i="2"/>
  <c r="HG8" i="2"/>
  <c r="HF8" i="2"/>
  <c r="HE8" i="2"/>
  <c r="HD8" i="2"/>
  <c r="GZ8" i="2"/>
  <c r="GY8" i="2"/>
  <c r="GX8" i="2"/>
  <c r="GW8" i="2"/>
  <c r="GV8" i="2"/>
  <c r="GU8" i="2"/>
  <c r="GT8" i="2"/>
  <c r="GS8" i="2"/>
  <c r="GR8" i="2"/>
  <c r="GQ8" i="2"/>
  <c r="GP8" i="2"/>
  <c r="GL8" i="2"/>
  <c r="GK8" i="2"/>
  <c r="GJ8" i="2"/>
  <c r="GI8" i="2"/>
  <c r="GH8" i="2"/>
  <c r="GG8" i="2"/>
  <c r="GF8" i="2"/>
  <c r="GE8" i="2"/>
  <c r="GD8" i="2"/>
  <c r="GC8" i="2"/>
  <c r="GB8" i="2"/>
  <c r="FX8" i="2"/>
  <c r="FW8" i="2"/>
  <c r="FV8" i="2"/>
  <c r="FU8" i="2"/>
  <c r="FT8" i="2"/>
  <c r="FS8" i="2"/>
  <c r="FR8" i="2"/>
  <c r="FQ8" i="2"/>
  <c r="FP8" i="2"/>
  <c r="FO8" i="2"/>
  <c r="FN8" i="2"/>
  <c r="FJ8" i="2"/>
  <c r="FI8" i="2"/>
  <c r="FH8" i="2"/>
  <c r="FG8" i="2"/>
  <c r="FF8" i="2"/>
  <c r="FE8" i="2"/>
  <c r="FD8" i="2"/>
  <c r="FC8" i="2"/>
  <c r="FB8" i="2"/>
  <c r="FA8" i="2"/>
  <c r="EZ8" i="2"/>
  <c r="EV8" i="2"/>
  <c r="EU8" i="2"/>
  <c r="ET8" i="2"/>
  <c r="ES8" i="2"/>
  <c r="ER8" i="2"/>
  <c r="EQ8" i="2"/>
  <c r="EP8" i="2"/>
  <c r="EO8" i="2"/>
  <c r="EN8" i="2"/>
  <c r="EM8" i="2"/>
  <c r="EL8" i="2"/>
  <c r="EH8" i="2"/>
  <c r="EG8" i="2"/>
  <c r="EF8" i="2"/>
  <c r="EE8" i="2"/>
  <c r="ED8" i="2"/>
  <c r="EC8" i="2"/>
  <c r="EB8" i="2"/>
  <c r="EA8" i="2"/>
  <c r="DZ8" i="2"/>
  <c r="DY8" i="2"/>
  <c r="DX8" i="2"/>
  <c r="DT8" i="2"/>
  <c r="DS8" i="2"/>
  <c r="DR8" i="2"/>
  <c r="DQ8" i="2"/>
  <c r="DP8" i="2"/>
  <c r="DO8" i="2"/>
  <c r="DN8" i="2"/>
  <c r="DM8" i="2"/>
  <c r="DL8" i="2"/>
  <c r="DK8" i="2"/>
  <c r="DJ8" i="2"/>
  <c r="DF8" i="2"/>
  <c r="DE8" i="2"/>
  <c r="DD8" i="2"/>
  <c r="DC8" i="2"/>
  <c r="DB8" i="2"/>
  <c r="DA8" i="2"/>
  <c r="CZ8" i="2"/>
  <c r="CY8" i="2"/>
  <c r="CX8" i="2"/>
  <c r="CW8" i="2"/>
  <c r="CV8" i="2"/>
  <c r="HR7" i="2"/>
  <c r="HD7" i="2"/>
  <c r="GP7" i="2"/>
  <c r="GB7" i="2"/>
  <c r="FN7" i="2"/>
  <c r="EZ7" i="2"/>
  <c r="EL7" i="2"/>
  <c r="DX7" i="2"/>
  <c r="DJ7" i="2"/>
  <c r="CV7" i="2"/>
  <c r="CH7" i="2"/>
  <c r="BT7" i="2"/>
  <c r="BF7" i="2"/>
  <c r="AR7" i="2"/>
  <c r="AD7" i="2"/>
  <c r="P7" i="2"/>
  <c r="B7" i="2"/>
  <c r="IP71" i="1"/>
  <c r="IO71" i="1"/>
  <c r="IN71" i="1"/>
  <c r="IM71" i="1"/>
  <c r="IL71" i="1"/>
  <c r="IK71" i="1"/>
  <c r="IJ71" i="1"/>
  <c r="II71" i="1"/>
  <c r="IH71" i="1"/>
  <c r="IG71" i="1"/>
  <c r="IF71" i="1"/>
  <c r="IB71" i="1"/>
  <c r="IA71" i="1"/>
  <c r="HZ71" i="1"/>
  <c r="HY71" i="1"/>
  <c r="HX71" i="1"/>
  <c r="HW71" i="1"/>
  <c r="HV71" i="1"/>
  <c r="HU71" i="1"/>
  <c r="HT71" i="1"/>
  <c r="HS71" i="1"/>
  <c r="HR71" i="1"/>
  <c r="HN71" i="1"/>
  <c r="HM71" i="1"/>
  <c r="HL71" i="1"/>
  <c r="HK71" i="1"/>
  <c r="HJ71" i="1"/>
  <c r="HI71" i="1"/>
  <c r="HH71" i="1"/>
  <c r="HG71" i="1"/>
  <c r="HF71" i="1"/>
  <c r="HE71" i="1"/>
  <c r="HD71" i="1"/>
  <c r="GZ71" i="1"/>
  <c r="GY71" i="1"/>
  <c r="GX71" i="1"/>
  <c r="GW71" i="1"/>
  <c r="GV71" i="1"/>
  <c r="GU71" i="1"/>
  <c r="GT71" i="1"/>
  <c r="GS71" i="1"/>
  <c r="GR71" i="1"/>
  <c r="GQ71" i="1"/>
  <c r="GP71" i="1"/>
  <c r="GL71" i="1"/>
  <c r="GK71" i="1"/>
  <c r="GJ71" i="1"/>
  <c r="GI71" i="1"/>
  <c r="GH71" i="1"/>
  <c r="GG71" i="1"/>
  <c r="GF71" i="1"/>
  <c r="GE71" i="1"/>
  <c r="GD71" i="1"/>
  <c r="GC71" i="1"/>
  <c r="GB71" i="1"/>
  <c r="FX71" i="1"/>
  <c r="FW71" i="1"/>
  <c r="FV71" i="1"/>
  <c r="FU71" i="1"/>
  <c r="FT71" i="1"/>
  <c r="FS71" i="1"/>
  <c r="FR71" i="1"/>
  <c r="FQ71" i="1"/>
  <c r="FP71" i="1"/>
  <c r="FO71" i="1"/>
  <c r="FN71" i="1"/>
  <c r="FJ71" i="1"/>
  <c r="FI71" i="1"/>
  <c r="FH71" i="1"/>
  <c r="FG71" i="1"/>
  <c r="FF71" i="1"/>
  <c r="FE71" i="1"/>
  <c r="FD71" i="1"/>
  <c r="FC71" i="1"/>
  <c r="FB71" i="1"/>
  <c r="FA71" i="1"/>
  <c r="EZ71" i="1"/>
  <c r="EV71" i="1"/>
  <c r="EU71" i="1"/>
  <c r="ET71" i="1"/>
  <c r="ES71" i="1"/>
  <c r="ER71" i="1"/>
  <c r="EQ71" i="1"/>
  <c r="EP71" i="1"/>
  <c r="EO71" i="1"/>
  <c r="EN71" i="1"/>
  <c r="EM71" i="1"/>
  <c r="EL71" i="1"/>
  <c r="EH71" i="1"/>
  <c r="EG71" i="1"/>
  <c r="EF71" i="1"/>
  <c r="EE71" i="1"/>
  <c r="ED71" i="1"/>
  <c r="EC71" i="1"/>
  <c r="EB71" i="1"/>
  <c r="EA71" i="1"/>
  <c r="DZ71" i="1"/>
  <c r="DY71" i="1"/>
  <c r="DX71" i="1"/>
  <c r="DT71" i="1"/>
  <c r="DS71" i="1"/>
  <c r="DR71" i="1"/>
  <c r="DQ71" i="1"/>
  <c r="DP71" i="1"/>
  <c r="DO71" i="1"/>
  <c r="DN71" i="1"/>
  <c r="DM71" i="1"/>
  <c r="DL71" i="1"/>
  <c r="DK71" i="1"/>
  <c r="DJ71" i="1"/>
  <c r="DF71" i="1"/>
  <c r="DE71" i="1"/>
  <c r="DD71" i="1"/>
  <c r="DC71" i="1"/>
  <c r="DB71" i="1"/>
  <c r="DA71" i="1"/>
  <c r="CZ71" i="1"/>
  <c r="CY71" i="1"/>
  <c r="CX71" i="1"/>
  <c r="CW71" i="1"/>
  <c r="CV71" i="1"/>
  <c r="CR71" i="1"/>
  <c r="CQ71" i="1"/>
  <c r="CP71" i="1"/>
  <c r="CO71" i="1"/>
  <c r="CN71" i="1"/>
  <c r="CM71" i="1"/>
  <c r="CL71" i="1"/>
  <c r="CK71" i="1"/>
  <c r="CJ71" i="1"/>
  <c r="CI71" i="1"/>
  <c r="CH71" i="1"/>
  <c r="CD71" i="1"/>
  <c r="CC71" i="1"/>
  <c r="CB71" i="1"/>
  <c r="CA71" i="1"/>
  <c r="BZ71" i="1"/>
  <c r="BY71" i="1"/>
  <c r="BX71" i="1"/>
  <c r="BW71" i="1"/>
  <c r="BV71" i="1"/>
  <c r="BU71" i="1"/>
  <c r="BT71" i="1"/>
  <c r="BP71" i="1"/>
  <c r="BO71" i="1"/>
  <c r="BN71" i="1"/>
  <c r="BM71" i="1"/>
  <c r="BL71" i="1"/>
  <c r="BK71" i="1"/>
  <c r="BJ71" i="1"/>
  <c r="BI71" i="1"/>
  <c r="BH71" i="1"/>
  <c r="BG71" i="1"/>
  <c r="BF71" i="1"/>
  <c r="BB71" i="1"/>
  <c r="BA71" i="1"/>
  <c r="AZ71" i="1"/>
  <c r="AY71" i="1"/>
  <c r="AX71" i="1"/>
  <c r="AW71" i="1"/>
  <c r="AV71" i="1"/>
  <c r="AU71" i="1"/>
  <c r="AT71" i="1"/>
  <c r="AS71" i="1"/>
  <c r="AR71" i="1"/>
  <c r="AN71" i="1"/>
  <c r="AM71" i="1"/>
  <c r="AL71" i="1"/>
  <c r="AK71" i="1"/>
  <c r="AJ71" i="1"/>
  <c r="AI71" i="1"/>
  <c r="AH71" i="1"/>
  <c r="AG71" i="1"/>
  <c r="AF71" i="1"/>
  <c r="AE71" i="1"/>
  <c r="AD71" i="1"/>
  <c r="Z71" i="1"/>
  <c r="Y71" i="1"/>
  <c r="X71" i="1"/>
  <c r="W71" i="1"/>
  <c r="V71" i="1"/>
  <c r="U71" i="1"/>
  <c r="T71" i="1"/>
  <c r="S71" i="1"/>
  <c r="R71" i="1"/>
  <c r="Q71" i="1"/>
  <c r="P71" i="1"/>
  <c r="L71" i="1"/>
  <c r="K71" i="1"/>
  <c r="J71" i="1"/>
  <c r="I71" i="1"/>
  <c r="H71" i="1"/>
  <c r="G71" i="1"/>
  <c r="F71" i="1"/>
  <c r="E71" i="1"/>
  <c r="D71" i="1"/>
  <c r="C71" i="1"/>
  <c r="B71" i="1"/>
  <c r="IR70" i="1"/>
  <c r="IQ70" i="1"/>
  <c r="ID70" i="1"/>
  <c r="IC70" i="1"/>
  <c r="HP70" i="1"/>
  <c r="HO70" i="1"/>
  <c r="HB70" i="1"/>
  <c r="HA70" i="1"/>
  <c r="GN70" i="1"/>
  <c r="GM70" i="1"/>
  <c r="FZ70" i="1"/>
  <c r="FY70" i="1"/>
  <c r="FL70" i="1"/>
  <c r="FK70" i="1"/>
  <c r="EX70" i="1"/>
  <c r="EW70" i="1"/>
  <c r="EJ70" i="1"/>
  <c r="EI70" i="1"/>
  <c r="DV70" i="1"/>
  <c r="DU70" i="1"/>
  <c r="DH70" i="1"/>
  <c r="DG70" i="1"/>
  <c r="CT70" i="1"/>
  <c r="CS70" i="1"/>
  <c r="CF70" i="1"/>
  <c r="CE70" i="1"/>
  <c r="BR70" i="1"/>
  <c r="BQ70" i="1"/>
  <c r="BD70" i="1"/>
  <c r="BC70" i="1"/>
  <c r="AP70" i="1"/>
  <c r="AO70" i="1"/>
  <c r="AB70" i="1"/>
  <c r="AA70" i="1"/>
  <c r="N70" i="1"/>
  <c r="M70" i="1"/>
  <c r="IR69" i="1"/>
  <c r="IQ69" i="1"/>
  <c r="ID69" i="1"/>
  <c r="IC69" i="1"/>
  <c r="HP69" i="1"/>
  <c r="HO69" i="1"/>
  <c r="HB69" i="1"/>
  <c r="HA69" i="1"/>
  <c r="GN69" i="1"/>
  <c r="GM69" i="1"/>
  <c r="FZ69" i="1"/>
  <c r="FY69" i="1"/>
  <c r="FL69" i="1"/>
  <c r="FK69" i="1"/>
  <c r="EX69" i="1"/>
  <c r="EW69" i="1"/>
  <c r="EJ69" i="1"/>
  <c r="EI69" i="1"/>
  <c r="DV69" i="1"/>
  <c r="DU69" i="1"/>
  <c r="DH69" i="1"/>
  <c r="DG69" i="1"/>
  <c r="CT69" i="1"/>
  <c r="CS69" i="1"/>
  <c r="CF69" i="1"/>
  <c r="CE69" i="1"/>
  <c r="BR69" i="1"/>
  <c r="BQ69" i="1"/>
  <c r="BD69" i="1"/>
  <c r="BC69" i="1"/>
  <c r="AP69" i="1"/>
  <c r="AO69" i="1"/>
  <c r="AB69" i="1"/>
  <c r="AA69" i="1"/>
  <c r="N69" i="1"/>
  <c r="M69" i="1"/>
  <c r="IR68" i="1"/>
  <c r="IQ68" i="1"/>
  <c r="ID68" i="1"/>
  <c r="IC68" i="1"/>
  <c r="HP68" i="1"/>
  <c r="HO68" i="1"/>
  <c r="HB68" i="1"/>
  <c r="HA68" i="1"/>
  <c r="GN68" i="1"/>
  <c r="GM68" i="1"/>
  <c r="FZ68" i="1"/>
  <c r="FY68" i="1"/>
  <c r="FL68" i="1"/>
  <c r="FK68" i="1"/>
  <c r="EX68" i="1"/>
  <c r="EW68" i="1"/>
  <c r="EJ68" i="1"/>
  <c r="EI68" i="1"/>
  <c r="DV68" i="1"/>
  <c r="DU68" i="1"/>
  <c r="DH68" i="1"/>
  <c r="DG68" i="1"/>
  <c r="CT68" i="1"/>
  <c r="CS68" i="1"/>
  <c r="CF68" i="1"/>
  <c r="CE68" i="1"/>
  <c r="BR68" i="1"/>
  <c r="BQ68" i="1"/>
  <c r="BD68" i="1"/>
  <c r="BC68" i="1"/>
  <c r="AP68" i="1"/>
  <c r="AO68" i="1"/>
  <c r="AB68" i="1"/>
  <c r="AA68" i="1"/>
  <c r="N68" i="1"/>
  <c r="M68" i="1"/>
  <c r="IR67" i="1"/>
  <c r="IR71" i="1" s="1"/>
  <c r="IQ67" i="1"/>
  <c r="IQ71" i="1" s="1"/>
  <c r="ID67" i="1"/>
  <c r="IC67" i="1"/>
  <c r="HP67" i="1"/>
  <c r="HO67" i="1"/>
  <c r="HB67" i="1"/>
  <c r="HB71" i="1" s="1"/>
  <c r="HA67" i="1"/>
  <c r="HA71" i="1" s="1"/>
  <c r="GN67" i="1"/>
  <c r="GN71" i="1" s="1"/>
  <c r="GM67" i="1"/>
  <c r="GM71" i="1" s="1"/>
  <c r="FZ67" i="1"/>
  <c r="FY67" i="1"/>
  <c r="FL67" i="1"/>
  <c r="FK67" i="1"/>
  <c r="EX67" i="1"/>
  <c r="EX71" i="1" s="1"/>
  <c r="EW67" i="1"/>
  <c r="EW71" i="1" s="1"/>
  <c r="EJ67" i="1"/>
  <c r="EJ71" i="1" s="1"/>
  <c r="EI67" i="1"/>
  <c r="EI71" i="1" s="1"/>
  <c r="DV67" i="1"/>
  <c r="DU67" i="1"/>
  <c r="DH67" i="1"/>
  <c r="DG67" i="1"/>
  <c r="CT67" i="1"/>
  <c r="CT71" i="1" s="1"/>
  <c r="CS67" i="1"/>
  <c r="CS71" i="1" s="1"/>
  <c r="CF67" i="1"/>
  <c r="CF71" i="1" s="1"/>
  <c r="CE67" i="1"/>
  <c r="CE71" i="1" s="1"/>
  <c r="BR67" i="1"/>
  <c r="BQ67" i="1"/>
  <c r="BD67" i="1"/>
  <c r="BC67" i="1"/>
  <c r="AP67" i="1"/>
  <c r="AP71" i="1" s="1"/>
  <c r="AO67" i="1"/>
  <c r="AO71" i="1" s="1"/>
  <c r="AB67" i="1"/>
  <c r="AB71" i="1" s="1"/>
  <c r="AA67" i="1"/>
  <c r="AA71" i="1" s="1"/>
  <c r="N67" i="1"/>
  <c r="M67" i="1"/>
  <c r="IP66" i="1"/>
  <c r="IO66" i="1"/>
  <c r="IN66" i="1"/>
  <c r="IM66" i="1"/>
  <c r="IL66" i="1"/>
  <c r="IK66" i="1"/>
  <c r="IJ66" i="1"/>
  <c r="II66" i="1"/>
  <c r="IH66" i="1"/>
  <c r="IG66" i="1"/>
  <c r="IF66" i="1"/>
  <c r="IB66" i="1"/>
  <c r="IA66" i="1"/>
  <c r="HZ66" i="1"/>
  <c r="HY66" i="1"/>
  <c r="HX66" i="1"/>
  <c r="HW66" i="1"/>
  <c r="HV66" i="1"/>
  <c r="HU66" i="1"/>
  <c r="HT66" i="1"/>
  <c r="HS66" i="1"/>
  <c r="HR66" i="1"/>
  <c r="HN66" i="1"/>
  <c r="HM66" i="1"/>
  <c r="HL66" i="1"/>
  <c r="HK66" i="1"/>
  <c r="HJ66" i="1"/>
  <c r="HI66" i="1"/>
  <c r="HH66" i="1"/>
  <c r="HG66" i="1"/>
  <c r="HF66" i="1"/>
  <c r="HE66" i="1"/>
  <c r="HD66" i="1"/>
  <c r="GZ66" i="1"/>
  <c r="GY66" i="1"/>
  <c r="GX66" i="1"/>
  <c r="GW66" i="1"/>
  <c r="GV66" i="1"/>
  <c r="GU66" i="1"/>
  <c r="GT66" i="1"/>
  <c r="GS66" i="1"/>
  <c r="GR66" i="1"/>
  <c r="GQ66" i="1"/>
  <c r="GP66" i="1"/>
  <c r="GL66" i="1"/>
  <c r="GK66" i="1"/>
  <c r="GJ66" i="1"/>
  <c r="GI66" i="1"/>
  <c r="GH66" i="1"/>
  <c r="GG66" i="1"/>
  <c r="GF66" i="1"/>
  <c r="GE66" i="1"/>
  <c r="GD66" i="1"/>
  <c r="GC66" i="1"/>
  <c r="GB66" i="1"/>
  <c r="FX66" i="1"/>
  <c r="FW66" i="1"/>
  <c r="FV66" i="1"/>
  <c r="FU66" i="1"/>
  <c r="FT66" i="1"/>
  <c r="FS66" i="1"/>
  <c r="FR66" i="1"/>
  <c r="FQ66" i="1"/>
  <c r="FP66" i="1"/>
  <c r="FO66" i="1"/>
  <c r="FN66" i="1"/>
  <c r="FJ66" i="1"/>
  <c r="FI66" i="1"/>
  <c r="FH66" i="1"/>
  <c r="FG66" i="1"/>
  <c r="FF66" i="1"/>
  <c r="FE66" i="1"/>
  <c r="FD66" i="1"/>
  <c r="FC66" i="1"/>
  <c r="FB66" i="1"/>
  <c r="FA66" i="1"/>
  <c r="EZ66" i="1"/>
  <c r="EV66" i="1"/>
  <c r="EU66" i="1"/>
  <c r="ET66" i="1"/>
  <c r="ES66" i="1"/>
  <c r="ER66" i="1"/>
  <c r="EQ66" i="1"/>
  <c r="EP66" i="1"/>
  <c r="EO66" i="1"/>
  <c r="EN66" i="1"/>
  <c r="EM66" i="1"/>
  <c r="EL66" i="1"/>
  <c r="EH66" i="1"/>
  <c r="EG66" i="1"/>
  <c r="EF66" i="1"/>
  <c r="EE66" i="1"/>
  <c r="ED66" i="1"/>
  <c r="EC66" i="1"/>
  <c r="EB66" i="1"/>
  <c r="EA66" i="1"/>
  <c r="DZ66" i="1"/>
  <c r="DY66" i="1"/>
  <c r="DX66" i="1"/>
  <c r="DT66" i="1"/>
  <c r="DS66" i="1"/>
  <c r="DR66" i="1"/>
  <c r="DQ66" i="1"/>
  <c r="DP66" i="1"/>
  <c r="DO66" i="1"/>
  <c r="DN66" i="1"/>
  <c r="DM66" i="1"/>
  <c r="DL66" i="1"/>
  <c r="DK66" i="1"/>
  <c r="DJ66" i="1"/>
  <c r="DF66" i="1"/>
  <c r="DE66" i="1"/>
  <c r="DD66" i="1"/>
  <c r="DC66" i="1"/>
  <c r="DB66" i="1"/>
  <c r="DA66" i="1"/>
  <c r="CZ66" i="1"/>
  <c r="CY66" i="1"/>
  <c r="CX66" i="1"/>
  <c r="CW66" i="1"/>
  <c r="CV66" i="1"/>
  <c r="CR66" i="1"/>
  <c r="CQ66" i="1"/>
  <c r="CP66" i="1"/>
  <c r="CO66" i="1"/>
  <c r="CN66" i="1"/>
  <c r="CM66" i="1"/>
  <c r="CL66" i="1"/>
  <c r="CK66" i="1"/>
  <c r="CJ66" i="1"/>
  <c r="CI66" i="1"/>
  <c r="CH66" i="1"/>
  <c r="CD66" i="1"/>
  <c r="CC66" i="1"/>
  <c r="CB66" i="1"/>
  <c r="CA66" i="1"/>
  <c r="BZ66" i="1"/>
  <c r="BY66" i="1"/>
  <c r="BX66" i="1"/>
  <c r="BW66" i="1"/>
  <c r="BV66" i="1"/>
  <c r="BU66" i="1"/>
  <c r="BT66" i="1"/>
  <c r="BP66" i="1"/>
  <c r="BO66" i="1"/>
  <c r="BN66" i="1"/>
  <c r="BM66" i="1"/>
  <c r="BL66" i="1"/>
  <c r="BK66" i="1"/>
  <c r="BJ66" i="1"/>
  <c r="BI66" i="1"/>
  <c r="BH66" i="1"/>
  <c r="BG66" i="1"/>
  <c r="BF66" i="1"/>
  <c r="BB66" i="1"/>
  <c r="BA66" i="1"/>
  <c r="AZ66" i="1"/>
  <c r="AY66" i="1"/>
  <c r="AX66" i="1"/>
  <c r="AW66" i="1"/>
  <c r="AV66" i="1"/>
  <c r="AU66" i="1"/>
  <c r="AT66" i="1"/>
  <c r="AS66" i="1"/>
  <c r="AR66" i="1"/>
  <c r="AN66" i="1"/>
  <c r="AM66" i="1"/>
  <c r="AL66" i="1"/>
  <c r="AK66" i="1"/>
  <c r="AJ66" i="1"/>
  <c r="AI66" i="1"/>
  <c r="AH66" i="1"/>
  <c r="AG66" i="1"/>
  <c r="AF66" i="1"/>
  <c r="AE66" i="1"/>
  <c r="AD66" i="1"/>
  <c r="Z66" i="1"/>
  <c r="Y66" i="1"/>
  <c r="X66" i="1"/>
  <c r="W66" i="1"/>
  <c r="V66" i="1"/>
  <c r="U66" i="1"/>
  <c r="T66" i="1"/>
  <c r="S66" i="1"/>
  <c r="R66" i="1"/>
  <c r="Q66" i="1"/>
  <c r="P66" i="1"/>
  <c r="L66" i="1"/>
  <c r="K66" i="1"/>
  <c r="J66" i="1"/>
  <c r="I66" i="1"/>
  <c r="H66" i="1"/>
  <c r="G66" i="1"/>
  <c r="F66" i="1"/>
  <c r="E66" i="1"/>
  <c r="D66" i="1"/>
  <c r="C66" i="1"/>
  <c r="B66" i="1"/>
  <c r="IR65" i="1"/>
  <c r="IQ65" i="1"/>
  <c r="ID65" i="1"/>
  <c r="IC65" i="1"/>
  <c r="HP65" i="1"/>
  <c r="HO65" i="1"/>
  <c r="HB65" i="1"/>
  <c r="HA65" i="1"/>
  <c r="GN65" i="1"/>
  <c r="GM65" i="1"/>
  <c r="FZ65" i="1"/>
  <c r="FY65" i="1"/>
  <c r="FL65" i="1"/>
  <c r="FK65" i="1"/>
  <c r="EX65" i="1"/>
  <c r="EW65" i="1"/>
  <c r="EJ65" i="1"/>
  <c r="EI65" i="1"/>
  <c r="DV65" i="1"/>
  <c r="DU65" i="1"/>
  <c r="DH65" i="1"/>
  <c r="DG65" i="1"/>
  <c r="CT65" i="1"/>
  <c r="CS65" i="1"/>
  <c r="CF65" i="1"/>
  <c r="CE65" i="1"/>
  <c r="BR65" i="1"/>
  <c r="BQ65" i="1"/>
  <c r="BD65" i="1"/>
  <c r="BC65" i="1"/>
  <c r="AP65" i="1"/>
  <c r="AO65" i="1"/>
  <c r="AB65" i="1"/>
  <c r="AA65" i="1"/>
  <c r="N65" i="1"/>
  <c r="M65" i="1"/>
  <c r="IR64" i="1"/>
  <c r="IQ64" i="1"/>
  <c r="ID64" i="1"/>
  <c r="IC64" i="1"/>
  <c r="HP64" i="1"/>
  <c r="HO64" i="1"/>
  <c r="HB64" i="1"/>
  <c r="HA64" i="1"/>
  <c r="GN64" i="1"/>
  <c r="GM64" i="1"/>
  <c r="FZ64" i="1"/>
  <c r="FY64" i="1"/>
  <c r="FL64" i="1"/>
  <c r="FK64" i="1"/>
  <c r="EX64" i="1"/>
  <c r="EW64" i="1"/>
  <c r="EJ64" i="1"/>
  <c r="EI64" i="1"/>
  <c r="DV64" i="1"/>
  <c r="DU64" i="1"/>
  <c r="DH64" i="1"/>
  <c r="DG64" i="1"/>
  <c r="CT64" i="1"/>
  <c r="CS64" i="1"/>
  <c r="CF64" i="1"/>
  <c r="CE64" i="1"/>
  <c r="BR64" i="1"/>
  <c r="BQ64" i="1"/>
  <c r="BD64" i="1"/>
  <c r="BC64" i="1"/>
  <c r="AP64" i="1"/>
  <c r="AO64" i="1"/>
  <c r="AB64" i="1"/>
  <c r="AA64" i="1"/>
  <c r="N64" i="1"/>
  <c r="M64" i="1"/>
  <c r="IR63" i="1"/>
  <c r="IQ63" i="1"/>
  <c r="ID63" i="1"/>
  <c r="IC63" i="1"/>
  <c r="HP63" i="1"/>
  <c r="HO63" i="1"/>
  <c r="HB63" i="1"/>
  <c r="HA63" i="1"/>
  <c r="GN63" i="1"/>
  <c r="GM63" i="1"/>
  <c r="FZ63" i="1"/>
  <c r="FY63" i="1"/>
  <c r="FL63" i="1"/>
  <c r="FK63" i="1"/>
  <c r="EX63" i="1"/>
  <c r="EW63" i="1"/>
  <c r="EJ63" i="1"/>
  <c r="EI63" i="1"/>
  <c r="DV63" i="1"/>
  <c r="DU63" i="1"/>
  <c r="DH63" i="1"/>
  <c r="DG63" i="1"/>
  <c r="CT63" i="1"/>
  <c r="CS63" i="1"/>
  <c r="CF63" i="1"/>
  <c r="CE63" i="1"/>
  <c r="BR63" i="1"/>
  <c r="BQ63" i="1"/>
  <c r="BD63" i="1"/>
  <c r="BC63" i="1"/>
  <c r="AP63" i="1"/>
  <c r="AO63" i="1"/>
  <c r="AB63" i="1"/>
  <c r="AA63" i="1"/>
  <c r="N63" i="1"/>
  <c r="M63" i="1"/>
  <c r="IR62" i="1"/>
  <c r="IR66" i="1" s="1"/>
  <c r="IQ62" i="1"/>
  <c r="IQ66" i="1" s="1"/>
  <c r="ID62" i="1"/>
  <c r="ID66" i="1" s="1"/>
  <c r="IC62" i="1"/>
  <c r="IC66" i="1" s="1"/>
  <c r="HP62" i="1"/>
  <c r="HO62" i="1"/>
  <c r="HB62" i="1"/>
  <c r="HA62" i="1"/>
  <c r="GN62" i="1"/>
  <c r="GN66" i="1" s="1"/>
  <c r="GM62" i="1"/>
  <c r="GM66" i="1" s="1"/>
  <c r="FZ62" i="1"/>
  <c r="FZ66" i="1" s="1"/>
  <c r="FY62" i="1"/>
  <c r="FY66" i="1" s="1"/>
  <c r="FL62" i="1"/>
  <c r="FK62" i="1"/>
  <c r="EX62" i="1"/>
  <c r="EW62" i="1"/>
  <c r="EJ62" i="1"/>
  <c r="EJ66" i="1" s="1"/>
  <c r="EI62" i="1"/>
  <c r="EI66" i="1" s="1"/>
  <c r="DV62" i="1"/>
  <c r="DV66" i="1" s="1"/>
  <c r="DU62" i="1"/>
  <c r="DU66" i="1" s="1"/>
  <c r="DH62" i="1"/>
  <c r="DG62" i="1"/>
  <c r="CT62" i="1"/>
  <c r="CS62" i="1"/>
  <c r="CF62" i="1"/>
  <c r="CF66" i="1" s="1"/>
  <c r="CE62" i="1"/>
  <c r="CE66" i="1" s="1"/>
  <c r="BR62" i="1"/>
  <c r="BR66" i="1" s="1"/>
  <c r="BQ62" i="1"/>
  <c r="BQ66" i="1" s="1"/>
  <c r="BD62" i="1"/>
  <c r="BC62" i="1"/>
  <c r="AP62" i="1"/>
  <c r="AO62" i="1"/>
  <c r="AB62" i="1"/>
  <c r="AB66" i="1" s="1"/>
  <c r="AA62" i="1"/>
  <c r="AA66" i="1" s="1"/>
  <c r="N62" i="1"/>
  <c r="N66" i="1" s="1"/>
  <c r="M62" i="1"/>
  <c r="M66" i="1" s="1"/>
  <c r="IP61" i="1"/>
  <c r="IP72" i="1" s="1"/>
  <c r="IO61" i="1"/>
  <c r="IN61" i="1"/>
  <c r="IM61" i="1"/>
  <c r="IL61" i="1"/>
  <c r="IK61" i="1"/>
  <c r="IJ61" i="1"/>
  <c r="IJ72" i="1" s="1"/>
  <c r="II61" i="1"/>
  <c r="II72" i="1" s="1"/>
  <c r="IH61" i="1"/>
  <c r="IH72" i="1" s="1"/>
  <c r="IG61" i="1"/>
  <c r="IF61" i="1"/>
  <c r="IB61" i="1"/>
  <c r="IA61" i="1"/>
  <c r="HZ61" i="1"/>
  <c r="HY61" i="1"/>
  <c r="HY72" i="1" s="1"/>
  <c r="HX61" i="1"/>
  <c r="HX72" i="1" s="1"/>
  <c r="HW61" i="1"/>
  <c r="HW72" i="1" s="1"/>
  <c r="HV61" i="1"/>
  <c r="HU61" i="1"/>
  <c r="HT61" i="1"/>
  <c r="HS61" i="1"/>
  <c r="HR61" i="1"/>
  <c r="HN61" i="1"/>
  <c r="HN72" i="1" s="1"/>
  <c r="HM61" i="1"/>
  <c r="HM72" i="1" s="1"/>
  <c r="HL61" i="1"/>
  <c r="HL72" i="1" s="1"/>
  <c r="HK61" i="1"/>
  <c r="HJ61" i="1"/>
  <c r="HI61" i="1"/>
  <c r="HH61" i="1"/>
  <c r="HG61" i="1"/>
  <c r="HF61" i="1"/>
  <c r="HF72" i="1" s="1"/>
  <c r="HE61" i="1"/>
  <c r="HE72" i="1" s="1"/>
  <c r="HD61" i="1"/>
  <c r="HD72" i="1" s="1"/>
  <c r="GZ61" i="1"/>
  <c r="GY61" i="1"/>
  <c r="GX61" i="1"/>
  <c r="GW61" i="1"/>
  <c r="GV61" i="1"/>
  <c r="GU61" i="1"/>
  <c r="GU72" i="1" s="1"/>
  <c r="GT61" i="1"/>
  <c r="GT72" i="1" s="1"/>
  <c r="GS61" i="1"/>
  <c r="GS72" i="1" s="1"/>
  <c r="GR61" i="1"/>
  <c r="GQ61" i="1"/>
  <c r="GP61" i="1"/>
  <c r="GL61" i="1"/>
  <c r="GK61" i="1"/>
  <c r="GJ61" i="1"/>
  <c r="GJ72" i="1" s="1"/>
  <c r="GI61" i="1"/>
  <c r="GI72" i="1" s="1"/>
  <c r="GH61" i="1"/>
  <c r="GH72" i="1" s="1"/>
  <c r="GG61" i="1"/>
  <c r="GF61" i="1"/>
  <c r="GE61" i="1"/>
  <c r="GD61" i="1"/>
  <c r="GC61" i="1"/>
  <c r="GB61" i="1"/>
  <c r="GB72" i="1" s="1"/>
  <c r="FX61" i="1"/>
  <c r="FX72" i="1" s="1"/>
  <c r="FW61" i="1"/>
  <c r="FW72" i="1" s="1"/>
  <c r="FV61" i="1"/>
  <c r="FU61" i="1"/>
  <c r="FT61" i="1"/>
  <c r="FS61" i="1"/>
  <c r="FR61" i="1"/>
  <c r="FQ61" i="1"/>
  <c r="FQ72" i="1" s="1"/>
  <c r="FP61" i="1"/>
  <c r="FP72" i="1" s="1"/>
  <c r="FO61" i="1"/>
  <c r="FO72" i="1" s="1"/>
  <c r="FN61" i="1"/>
  <c r="FJ61" i="1"/>
  <c r="FI61" i="1"/>
  <c r="FH61" i="1"/>
  <c r="FG61" i="1"/>
  <c r="FF61" i="1"/>
  <c r="FF72" i="1" s="1"/>
  <c r="FE61" i="1"/>
  <c r="FE72" i="1" s="1"/>
  <c r="FD61" i="1"/>
  <c r="FD72" i="1" s="1"/>
  <c r="FC61" i="1"/>
  <c r="FB61" i="1"/>
  <c r="FA61" i="1"/>
  <c r="EZ61" i="1"/>
  <c r="EV61" i="1"/>
  <c r="EU61" i="1"/>
  <c r="EU72" i="1" s="1"/>
  <c r="ET61" i="1"/>
  <c r="ET72" i="1" s="1"/>
  <c r="ES61" i="1"/>
  <c r="ES72" i="1" s="1"/>
  <c r="ER61" i="1"/>
  <c r="EQ61" i="1"/>
  <c r="EP61" i="1"/>
  <c r="EO61" i="1"/>
  <c r="EN61" i="1"/>
  <c r="EM61" i="1"/>
  <c r="EM72" i="1" s="1"/>
  <c r="EL61" i="1"/>
  <c r="EL72" i="1" s="1"/>
  <c r="EH61" i="1"/>
  <c r="EH72" i="1" s="1"/>
  <c r="EG61" i="1"/>
  <c r="EF61" i="1"/>
  <c r="EE61" i="1"/>
  <c r="ED61" i="1"/>
  <c r="EC61" i="1"/>
  <c r="EB61" i="1"/>
  <c r="EB72" i="1" s="1"/>
  <c r="EA61" i="1"/>
  <c r="EA72" i="1" s="1"/>
  <c r="DZ61" i="1"/>
  <c r="DZ72" i="1" s="1"/>
  <c r="DY61" i="1"/>
  <c r="DX61" i="1"/>
  <c r="DT61" i="1"/>
  <c r="DS61" i="1"/>
  <c r="DR61" i="1"/>
  <c r="DQ61" i="1"/>
  <c r="DQ72" i="1" s="1"/>
  <c r="DP61" i="1"/>
  <c r="DP72" i="1" s="1"/>
  <c r="DO61" i="1"/>
  <c r="DO72" i="1" s="1"/>
  <c r="DN61" i="1"/>
  <c r="DM61" i="1"/>
  <c r="DL61" i="1"/>
  <c r="DK61" i="1"/>
  <c r="DJ61" i="1"/>
  <c r="DF61" i="1"/>
  <c r="DF72" i="1" s="1"/>
  <c r="DE61" i="1"/>
  <c r="DE72" i="1" s="1"/>
  <c r="DD61" i="1"/>
  <c r="DD72" i="1" s="1"/>
  <c r="DC61" i="1"/>
  <c r="DB61" i="1"/>
  <c r="DA61" i="1"/>
  <c r="CZ61" i="1"/>
  <c r="CY61" i="1"/>
  <c r="CX61" i="1"/>
  <c r="CX72" i="1" s="1"/>
  <c r="CW61" i="1"/>
  <c r="CW72" i="1" s="1"/>
  <c r="CV61" i="1"/>
  <c r="CV72" i="1" s="1"/>
  <c r="CR61" i="1"/>
  <c r="CQ61" i="1"/>
  <c r="CP61" i="1"/>
  <c r="CO61" i="1"/>
  <c r="CN61" i="1"/>
  <c r="CM61" i="1"/>
  <c r="CM72" i="1" s="1"/>
  <c r="CL61" i="1"/>
  <c r="CL72" i="1" s="1"/>
  <c r="CK61" i="1"/>
  <c r="CK72" i="1" s="1"/>
  <c r="CJ61" i="1"/>
  <c r="CI61" i="1"/>
  <c r="CH61" i="1"/>
  <c r="CD61" i="1"/>
  <c r="CC61" i="1"/>
  <c r="CB61" i="1"/>
  <c r="CB72" i="1" s="1"/>
  <c r="CA61" i="1"/>
  <c r="CA72" i="1" s="1"/>
  <c r="BZ61" i="1"/>
  <c r="BZ72" i="1" s="1"/>
  <c r="BY61" i="1"/>
  <c r="BX61" i="1"/>
  <c r="BW61" i="1"/>
  <c r="BV61" i="1"/>
  <c r="BU61" i="1"/>
  <c r="BT61" i="1"/>
  <c r="BT72" i="1" s="1"/>
  <c r="BP61" i="1"/>
  <c r="BP72" i="1" s="1"/>
  <c r="BO61" i="1"/>
  <c r="BO72" i="1" s="1"/>
  <c r="BN61" i="1"/>
  <c r="BM61" i="1"/>
  <c r="BL61" i="1"/>
  <c r="BK61" i="1"/>
  <c r="BJ61" i="1"/>
  <c r="BI61" i="1"/>
  <c r="BI72" i="1" s="1"/>
  <c r="BH61" i="1"/>
  <c r="BH72" i="1" s="1"/>
  <c r="BG61" i="1"/>
  <c r="BG72" i="1" s="1"/>
  <c r="BF61" i="1"/>
  <c r="BB61" i="1"/>
  <c r="BA61" i="1"/>
  <c r="AZ61" i="1"/>
  <c r="AY61" i="1"/>
  <c r="AX61" i="1"/>
  <c r="AX72" i="1" s="1"/>
  <c r="AW61" i="1"/>
  <c r="AW72" i="1" s="1"/>
  <c r="AV61" i="1"/>
  <c r="AV72" i="1" s="1"/>
  <c r="AU61" i="1"/>
  <c r="AT61" i="1"/>
  <c r="AS61" i="1"/>
  <c r="AR61" i="1"/>
  <c r="AN61" i="1"/>
  <c r="AM61" i="1"/>
  <c r="AM72" i="1" s="1"/>
  <c r="AL61" i="1"/>
  <c r="AL72" i="1" s="1"/>
  <c r="AK61" i="1"/>
  <c r="AK72" i="1" s="1"/>
  <c r="AJ61" i="1"/>
  <c r="AI61" i="1"/>
  <c r="AH61" i="1"/>
  <c r="AG61" i="1"/>
  <c r="AF61" i="1"/>
  <c r="AE61" i="1"/>
  <c r="AE72" i="1" s="1"/>
  <c r="AD61" i="1"/>
  <c r="AD72" i="1" s="1"/>
  <c r="Z61" i="1"/>
  <c r="Z72" i="1" s="1"/>
  <c r="Y61" i="1"/>
  <c r="X61" i="1"/>
  <c r="W61" i="1"/>
  <c r="V61" i="1"/>
  <c r="U61" i="1"/>
  <c r="T61" i="1"/>
  <c r="T72" i="1" s="1"/>
  <c r="S61" i="1"/>
  <c r="S72" i="1" s="1"/>
  <c r="R61" i="1"/>
  <c r="R72" i="1" s="1"/>
  <c r="Q61" i="1"/>
  <c r="P61" i="1"/>
  <c r="L61" i="1"/>
  <c r="K61" i="1"/>
  <c r="J61" i="1"/>
  <c r="I61" i="1"/>
  <c r="I72" i="1" s="1"/>
  <c r="H61" i="1"/>
  <c r="H72" i="1" s="1"/>
  <c r="G61" i="1"/>
  <c r="G72" i="1" s="1"/>
  <c r="F61" i="1"/>
  <c r="E61" i="1"/>
  <c r="D61" i="1"/>
  <c r="C61" i="1"/>
  <c r="B61" i="1"/>
  <c r="IR60" i="1"/>
  <c r="IQ60" i="1"/>
  <c r="ID60" i="1"/>
  <c r="IC60" i="1"/>
  <c r="HP60" i="1"/>
  <c r="HO60" i="1"/>
  <c r="HB60" i="1"/>
  <c r="HA60" i="1"/>
  <c r="GN60" i="1"/>
  <c r="GM60" i="1"/>
  <c r="FZ60" i="1"/>
  <c r="FY60" i="1"/>
  <c r="FL60" i="1"/>
  <c r="FK60" i="1"/>
  <c r="EX60" i="1"/>
  <c r="EW60" i="1"/>
  <c r="EJ60" i="1"/>
  <c r="EI60" i="1"/>
  <c r="DV60" i="1"/>
  <c r="DU60" i="1"/>
  <c r="DH60" i="1"/>
  <c r="DG60" i="1"/>
  <c r="CT60" i="1"/>
  <c r="CS60" i="1"/>
  <c r="CF60" i="1"/>
  <c r="CE60" i="1"/>
  <c r="BR60" i="1"/>
  <c r="BQ60" i="1"/>
  <c r="BD60" i="1"/>
  <c r="BC60" i="1"/>
  <c r="AP60" i="1"/>
  <c r="AO60" i="1"/>
  <c r="AB60" i="1"/>
  <c r="AA60" i="1"/>
  <c r="N60" i="1"/>
  <c r="M60" i="1"/>
  <c r="IR59" i="1"/>
  <c r="IQ59" i="1"/>
  <c r="ID59" i="1"/>
  <c r="IC59" i="1"/>
  <c r="HP59" i="1"/>
  <c r="HO59" i="1"/>
  <c r="HB59" i="1"/>
  <c r="HA59" i="1"/>
  <c r="GN59" i="1"/>
  <c r="GM59" i="1"/>
  <c r="FZ59" i="1"/>
  <c r="FY59" i="1"/>
  <c r="FL59" i="1"/>
  <c r="FK59" i="1"/>
  <c r="EX59" i="1"/>
  <c r="EW59" i="1"/>
  <c r="EJ59" i="1"/>
  <c r="EI59" i="1"/>
  <c r="DV59" i="1"/>
  <c r="DU59" i="1"/>
  <c r="DH59" i="1"/>
  <c r="DG59" i="1"/>
  <c r="CT59" i="1"/>
  <c r="CS59" i="1"/>
  <c r="CF59" i="1"/>
  <c r="CE59" i="1"/>
  <c r="BR59" i="1"/>
  <c r="BQ59" i="1"/>
  <c r="BD59" i="1"/>
  <c r="BC59" i="1"/>
  <c r="AP59" i="1"/>
  <c r="AO59" i="1"/>
  <c r="AB59" i="1"/>
  <c r="AA59" i="1"/>
  <c r="N59" i="1"/>
  <c r="M59" i="1"/>
  <c r="IR58" i="1"/>
  <c r="IQ58" i="1"/>
  <c r="ID58" i="1"/>
  <c r="IC58" i="1"/>
  <c r="HP58" i="1"/>
  <c r="HO58" i="1"/>
  <c r="HB58" i="1"/>
  <c r="HA58" i="1"/>
  <c r="GN58" i="1"/>
  <c r="GM58" i="1"/>
  <c r="FZ58" i="1"/>
  <c r="FY58" i="1"/>
  <c r="FL58" i="1"/>
  <c r="FK58" i="1"/>
  <c r="EX58" i="1"/>
  <c r="EW58" i="1"/>
  <c r="EJ58" i="1"/>
  <c r="EI58" i="1"/>
  <c r="DV58" i="1"/>
  <c r="DU58" i="1"/>
  <c r="DH58" i="1"/>
  <c r="DG58" i="1"/>
  <c r="CT58" i="1"/>
  <c r="CS58" i="1"/>
  <c r="CF58" i="1"/>
  <c r="CE58" i="1"/>
  <c r="BR58" i="1"/>
  <c r="BQ58" i="1"/>
  <c r="BD58" i="1"/>
  <c r="BC58" i="1"/>
  <c r="AP58" i="1"/>
  <c r="AO58" i="1"/>
  <c r="AB58" i="1"/>
  <c r="AA58" i="1"/>
  <c r="N58" i="1"/>
  <c r="M58" i="1"/>
  <c r="IR57" i="1"/>
  <c r="IQ57" i="1"/>
  <c r="ID57" i="1"/>
  <c r="ID61" i="1" s="1"/>
  <c r="IC57" i="1"/>
  <c r="IC61" i="1" s="1"/>
  <c r="HP57" i="1"/>
  <c r="HP61" i="1" s="1"/>
  <c r="HO57" i="1"/>
  <c r="HO61" i="1" s="1"/>
  <c r="HB57" i="1"/>
  <c r="HA57" i="1"/>
  <c r="GN57" i="1"/>
  <c r="GM57" i="1"/>
  <c r="FZ57" i="1"/>
  <c r="FZ61" i="1" s="1"/>
  <c r="FY57" i="1"/>
  <c r="FY61" i="1" s="1"/>
  <c r="FL57" i="1"/>
  <c r="FL61" i="1" s="1"/>
  <c r="FK57" i="1"/>
  <c r="FK61" i="1" s="1"/>
  <c r="EX57" i="1"/>
  <c r="EW57" i="1"/>
  <c r="EJ57" i="1"/>
  <c r="EI57" i="1"/>
  <c r="DV57" i="1"/>
  <c r="DV61" i="1" s="1"/>
  <c r="DU57" i="1"/>
  <c r="DU61" i="1" s="1"/>
  <c r="DH57" i="1"/>
  <c r="DH61" i="1" s="1"/>
  <c r="DG57" i="1"/>
  <c r="DG61" i="1" s="1"/>
  <c r="CT57" i="1"/>
  <c r="CT61" i="1" s="1"/>
  <c r="CS57" i="1"/>
  <c r="CF57" i="1"/>
  <c r="CE57" i="1"/>
  <c r="BR57" i="1"/>
  <c r="BR61" i="1" s="1"/>
  <c r="BQ57" i="1"/>
  <c r="BQ61" i="1" s="1"/>
  <c r="BD57" i="1"/>
  <c r="BD61" i="1" s="1"/>
  <c r="BC57" i="1"/>
  <c r="BC61" i="1" s="1"/>
  <c r="AP57" i="1"/>
  <c r="AP61" i="1" s="1"/>
  <c r="AO57" i="1"/>
  <c r="AB57" i="1"/>
  <c r="AA57" i="1"/>
  <c r="N57" i="1"/>
  <c r="N61" i="1" s="1"/>
  <c r="M57" i="1"/>
  <c r="M61" i="1" s="1"/>
  <c r="IP55" i="1"/>
  <c r="IO55" i="1"/>
  <c r="IN55" i="1"/>
  <c r="IM55" i="1"/>
  <c r="IL55" i="1"/>
  <c r="IK55" i="1"/>
  <c r="IJ55" i="1"/>
  <c r="II55" i="1"/>
  <c r="IH55" i="1"/>
  <c r="IG55" i="1"/>
  <c r="IF55" i="1"/>
  <c r="IB55" i="1"/>
  <c r="IA55" i="1"/>
  <c r="HZ55" i="1"/>
  <c r="HY55" i="1"/>
  <c r="HX55" i="1"/>
  <c r="HW55" i="1"/>
  <c r="HV55" i="1"/>
  <c r="HU55" i="1"/>
  <c r="HT55" i="1"/>
  <c r="HS55" i="1"/>
  <c r="HR55" i="1"/>
  <c r="HN55" i="1"/>
  <c r="HM55" i="1"/>
  <c r="HL55" i="1"/>
  <c r="HK55" i="1"/>
  <c r="HJ55" i="1"/>
  <c r="HI55" i="1"/>
  <c r="HH55" i="1"/>
  <c r="HG55" i="1"/>
  <c r="HF55" i="1"/>
  <c r="HE55" i="1"/>
  <c r="HD55" i="1"/>
  <c r="GZ55" i="1"/>
  <c r="GY55" i="1"/>
  <c r="GX55" i="1"/>
  <c r="GW55" i="1"/>
  <c r="GV55" i="1"/>
  <c r="GU55" i="1"/>
  <c r="GT55" i="1"/>
  <c r="GS55" i="1"/>
  <c r="GR55" i="1"/>
  <c r="GQ55" i="1"/>
  <c r="GP55" i="1"/>
  <c r="GL55" i="1"/>
  <c r="GK55" i="1"/>
  <c r="GJ55" i="1"/>
  <c r="GI55" i="1"/>
  <c r="GH55" i="1"/>
  <c r="GG55" i="1"/>
  <c r="GF55" i="1"/>
  <c r="GE55" i="1"/>
  <c r="GD55" i="1"/>
  <c r="GC55" i="1"/>
  <c r="GB55" i="1"/>
  <c r="FX55" i="1"/>
  <c r="FW55" i="1"/>
  <c r="FV55" i="1"/>
  <c r="FU55" i="1"/>
  <c r="FT55" i="1"/>
  <c r="FS55" i="1"/>
  <c r="FR55" i="1"/>
  <c r="FQ55" i="1"/>
  <c r="FP55" i="1"/>
  <c r="FO55" i="1"/>
  <c r="FN55" i="1"/>
  <c r="FJ55" i="1"/>
  <c r="FI55" i="1"/>
  <c r="FH55" i="1"/>
  <c r="FG55" i="1"/>
  <c r="FF55" i="1"/>
  <c r="FE55" i="1"/>
  <c r="FD55" i="1"/>
  <c r="FC55" i="1"/>
  <c r="FB55" i="1"/>
  <c r="FA55" i="1"/>
  <c r="EZ55" i="1"/>
  <c r="EV55" i="1"/>
  <c r="EU55" i="1"/>
  <c r="ET55" i="1"/>
  <c r="ES55" i="1"/>
  <c r="ER55" i="1"/>
  <c r="EQ55" i="1"/>
  <c r="EP55" i="1"/>
  <c r="EO55" i="1"/>
  <c r="EN55" i="1"/>
  <c r="EM55" i="1"/>
  <c r="EL55" i="1"/>
  <c r="EH55" i="1"/>
  <c r="EG55" i="1"/>
  <c r="EF55" i="1"/>
  <c r="EE55" i="1"/>
  <c r="ED55" i="1"/>
  <c r="EC55" i="1"/>
  <c r="EB55" i="1"/>
  <c r="EA55" i="1"/>
  <c r="DZ55" i="1"/>
  <c r="DY55" i="1"/>
  <c r="DX55" i="1"/>
  <c r="DT55" i="1"/>
  <c r="DS55" i="1"/>
  <c r="DR55" i="1"/>
  <c r="DQ55" i="1"/>
  <c r="DP55" i="1"/>
  <c r="DO55" i="1"/>
  <c r="DN55" i="1"/>
  <c r="DM55" i="1"/>
  <c r="DL55" i="1"/>
  <c r="DK55" i="1"/>
  <c r="DJ55" i="1"/>
  <c r="DF55" i="1"/>
  <c r="DE55" i="1"/>
  <c r="DD55" i="1"/>
  <c r="DC55" i="1"/>
  <c r="DB55" i="1"/>
  <c r="DA55" i="1"/>
  <c r="CZ55" i="1"/>
  <c r="CY55" i="1"/>
  <c r="CX55" i="1"/>
  <c r="CW55" i="1"/>
  <c r="CV55" i="1"/>
  <c r="CR55" i="1"/>
  <c r="CQ55" i="1"/>
  <c r="CP55" i="1"/>
  <c r="CO55" i="1"/>
  <c r="CN55" i="1"/>
  <c r="CM55" i="1"/>
  <c r="CL55" i="1"/>
  <c r="CK55" i="1"/>
  <c r="CJ55" i="1"/>
  <c r="CI55" i="1"/>
  <c r="CH55" i="1"/>
  <c r="CD55" i="1"/>
  <c r="CC55" i="1"/>
  <c r="CB55" i="1"/>
  <c r="CA55" i="1"/>
  <c r="BZ55" i="1"/>
  <c r="BY55" i="1"/>
  <c r="BX55" i="1"/>
  <c r="BW55" i="1"/>
  <c r="BV55" i="1"/>
  <c r="BU55" i="1"/>
  <c r="BT55" i="1"/>
  <c r="BP55" i="1"/>
  <c r="BO55" i="1"/>
  <c r="BN55" i="1"/>
  <c r="BM55" i="1"/>
  <c r="BL55" i="1"/>
  <c r="BK55" i="1"/>
  <c r="BJ55" i="1"/>
  <c r="BI55" i="1"/>
  <c r="BH55" i="1"/>
  <c r="BG55" i="1"/>
  <c r="BF55" i="1"/>
  <c r="BB55" i="1"/>
  <c r="BA55" i="1"/>
  <c r="AZ55" i="1"/>
  <c r="AY55" i="1"/>
  <c r="AX55" i="1"/>
  <c r="AW55" i="1"/>
  <c r="AV55" i="1"/>
  <c r="AU55" i="1"/>
  <c r="AT55" i="1"/>
  <c r="AS55" i="1"/>
  <c r="AR55" i="1"/>
  <c r="AN55" i="1"/>
  <c r="AM55" i="1"/>
  <c r="AL55" i="1"/>
  <c r="AK55" i="1"/>
  <c r="AJ55" i="1"/>
  <c r="AI55" i="1"/>
  <c r="AH55" i="1"/>
  <c r="AG55" i="1"/>
  <c r="AF55" i="1"/>
  <c r="AE55" i="1"/>
  <c r="AD55" i="1"/>
  <c r="Z55" i="1"/>
  <c r="Y55" i="1"/>
  <c r="X55" i="1"/>
  <c r="W55" i="1"/>
  <c r="V55" i="1"/>
  <c r="U55" i="1"/>
  <c r="T55" i="1"/>
  <c r="S55" i="1"/>
  <c r="R55" i="1"/>
  <c r="Q55" i="1"/>
  <c r="P55" i="1"/>
  <c r="L55" i="1"/>
  <c r="K55" i="1"/>
  <c r="J55" i="1"/>
  <c r="I55" i="1"/>
  <c r="H55" i="1"/>
  <c r="G55" i="1"/>
  <c r="F55" i="1"/>
  <c r="E55" i="1"/>
  <c r="D55" i="1"/>
  <c r="C55" i="1"/>
  <c r="B55" i="1"/>
  <c r="IR54" i="1"/>
  <c r="IQ54" i="1"/>
  <c r="ID54" i="1"/>
  <c r="IC54" i="1"/>
  <c r="HP54" i="1"/>
  <c r="HO54" i="1"/>
  <c r="HB54" i="1"/>
  <c r="HA54" i="1"/>
  <c r="GN54" i="1"/>
  <c r="GM54" i="1"/>
  <c r="FZ54" i="1"/>
  <c r="FY54" i="1"/>
  <c r="FL54" i="1"/>
  <c r="FK54" i="1"/>
  <c r="EX54" i="1"/>
  <c r="EW54" i="1"/>
  <c r="EJ54" i="1"/>
  <c r="EI54" i="1"/>
  <c r="DV54" i="1"/>
  <c r="DU54" i="1"/>
  <c r="DH54" i="1"/>
  <c r="DG54" i="1"/>
  <c r="CT54" i="1"/>
  <c r="CS54" i="1"/>
  <c r="CF54" i="1"/>
  <c r="CE54" i="1"/>
  <c r="BR54" i="1"/>
  <c r="BQ54" i="1"/>
  <c r="BD54" i="1"/>
  <c r="BC54" i="1"/>
  <c r="AP54" i="1"/>
  <c r="AO54" i="1"/>
  <c r="AB54" i="1"/>
  <c r="AA54" i="1"/>
  <c r="N54" i="1"/>
  <c r="M54" i="1"/>
  <c r="IR53" i="1"/>
  <c r="IQ53" i="1"/>
  <c r="ID53" i="1"/>
  <c r="IC53" i="1"/>
  <c r="HP53" i="1"/>
  <c r="HO53" i="1"/>
  <c r="HB53" i="1"/>
  <c r="HA53" i="1"/>
  <c r="GN53" i="1"/>
  <c r="GM53" i="1"/>
  <c r="FZ53" i="1"/>
  <c r="FY53" i="1"/>
  <c r="FL53" i="1"/>
  <c r="FK53" i="1"/>
  <c r="EX53" i="1"/>
  <c r="EW53" i="1"/>
  <c r="EJ53" i="1"/>
  <c r="EI53" i="1"/>
  <c r="DV53" i="1"/>
  <c r="DU53" i="1"/>
  <c r="DH53" i="1"/>
  <c r="DG53" i="1"/>
  <c r="CT53" i="1"/>
  <c r="CS53" i="1"/>
  <c r="CF53" i="1"/>
  <c r="CE53" i="1"/>
  <c r="BR53" i="1"/>
  <c r="BQ53" i="1"/>
  <c r="BD53" i="1"/>
  <c r="BC53" i="1"/>
  <c r="AP53" i="1"/>
  <c r="AO53" i="1"/>
  <c r="AB53" i="1"/>
  <c r="AA53" i="1"/>
  <c r="N53" i="1"/>
  <c r="M53" i="1"/>
  <c r="IR52" i="1"/>
  <c r="IQ52" i="1"/>
  <c r="ID52" i="1"/>
  <c r="IC52" i="1"/>
  <c r="HP52" i="1"/>
  <c r="HO52" i="1"/>
  <c r="HB52" i="1"/>
  <c r="HA52" i="1"/>
  <c r="GN52" i="1"/>
  <c r="GM52" i="1"/>
  <c r="FZ52" i="1"/>
  <c r="FY52" i="1"/>
  <c r="FL52" i="1"/>
  <c r="FK52" i="1"/>
  <c r="EX52" i="1"/>
  <c r="EW52" i="1"/>
  <c r="EJ52" i="1"/>
  <c r="EI52" i="1"/>
  <c r="DV52" i="1"/>
  <c r="DU52" i="1"/>
  <c r="DH52" i="1"/>
  <c r="DG52" i="1"/>
  <c r="CT52" i="1"/>
  <c r="CS52" i="1"/>
  <c r="CF52" i="1"/>
  <c r="CE52" i="1"/>
  <c r="BR52" i="1"/>
  <c r="BQ52" i="1"/>
  <c r="BD52" i="1"/>
  <c r="BC52" i="1"/>
  <c r="AP52" i="1"/>
  <c r="AO52" i="1"/>
  <c r="AB52" i="1"/>
  <c r="AA52" i="1"/>
  <c r="N52" i="1"/>
  <c r="M52" i="1"/>
  <c r="IR51" i="1"/>
  <c r="IR55" i="1" s="1"/>
  <c r="IQ51" i="1"/>
  <c r="ID51" i="1"/>
  <c r="IC51" i="1"/>
  <c r="HP51" i="1"/>
  <c r="HO51" i="1"/>
  <c r="HO55" i="1" s="1"/>
  <c r="HB51" i="1"/>
  <c r="HB55" i="1" s="1"/>
  <c r="HA51" i="1"/>
  <c r="HA55" i="1" s="1"/>
  <c r="GN51" i="1"/>
  <c r="GN55" i="1" s="1"/>
  <c r="GM51" i="1"/>
  <c r="FZ51" i="1"/>
  <c r="FY51" i="1"/>
  <c r="FL51" i="1"/>
  <c r="FK51" i="1"/>
  <c r="FK55" i="1" s="1"/>
  <c r="EX51" i="1"/>
  <c r="EX55" i="1" s="1"/>
  <c r="EW51" i="1"/>
  <c r="EW55" i="1" s="1"/>
  <c r="EJ51" i="1"/>
  <c r="EJ55" i="1" s="1"/>
  <c r="EI51" i="1"/>
  <c r="DV51" i="1"/>
  <c r="DU51" i="1"/>
  <c r="DH51" i="1"/>
  <c r="DG51" i="1"/>
  <c r="DG55" i="1" s="1"/>
  <c r="CT51" i="1"/>
  <c r="CT55" i="1" s="1"/>
  <c r="CS51" i="1"/>
  <c r="CS55" i="1" s="1"/>
  <c r="CF51" i="1"/>
  <c r="CF55" i="1" s="1"/>
  <c r="CE51" i="1"/>
  <c r="BR51" i="1"/>
  <c r="BQ51" i="1"/>
  <c r="BD51" i="1"/>
  <c r="BC51" i="1"/>
  <c r="BC55" i="1" s="1"/>
  <c r="AP51" i="1"/>
  <c r="AP55" i="1" s="1"/>
  <c r="AO51" i="1"/>
  <c r="AO55" i="1" s="1"/>
  <c r="AB51" i="1"/>
  <c r="AB55" i="1" s="1"/>
  <c r="AA51" i="1"/>
  <c r="N51" i="1"/>
  <c r="M51" i="1"/>
  <c r="IP50" i="1"/>
  <c r="IO50" i="1"/>
  <c r="IN50" i="1"/>
  <c r="IM50" i="1"/>
  <c r="IL50" i="1"/>
  <c r="IK50" i="1"/>
  <c r="IJ50" i="1"/>
  <c r="II50" i="1"/>
  <c r="IH50" i="1"/>
  <c r="IG50" i="1"/>
  <c r="IF50" i="1"/>
  <c r="IB50" i="1"/>
  <c r="IA50" i="1"/>
  <c r="HZ50" i="1"/>
  <c r="HY50" i="1"/>
  <c r="HX50" i="1"/>
  <c r="HW50" i="1"/>
  <c r="HV50" i="1"/>
  <c r="HU50" i="1"/>
  <c r="HT50" i="1"/>
  <c r="HS50" i="1"/>
  <c r="HR50" i="1"/>
  <c r="HN50" i="1"/>
  <c r="HM50" i="1"/>
  <c r="HL50" i="1"/>
  <c r="HK50" i="1"/>
  <c r="HJ50" i="1"/>
  <c r="HI50" i="1"/>
  <c r="HH50" i="1"/>
  <c r="HG50" i="1"/>
  <c r="HF50" i="1"/>
  <c r="HE50" i="1"/>
  <c r="HD50" i="1"/>
  <c r="GZ50" i="1"/>
  <c r="GY50" i="1"/>
  <c r="GX50" i="1"/>
  <c r="GW50" i="1"/>
  <c r="GV50" i="1"/>
  <c r="GU50" i="1"/>
  <c r="GT50" i="1"/>
  <c r="GS50" i="1"/>
  <c r="GR50" i="1"/>
  <c r="GQ50" i="1"/>
  <c r="GP50" i="1"/>
  <c r="GL50" i="1"/>
  <c r="GK50" i="1"/>
  <c r="GJ50" i="1"/>
  <c r="GI50" i="1"/>
  <c r="GH50" i="1"/>
  <c r="GG50" i="1"/>
  <c r="GF50" i="1"/>
  <c r="GE50" i="1"/>
  <c r="GD50" i="1"/>
  <c r="GC50" i="1"/>
  <c r="GB50" i="1"/>
  <c r="FX50" i="1"/>
  <c r="FW50" i="1"/>
  <c r="FV50" i="1"/>
  <c r="FU50" i="1"/>
  <c r="FT50" i="1"/>
  <c r="FS50" i="1"/>
  <c r="FR50" i="1"/>
  <c r="FQ50" i="1"/>
  <c r="FP50" i="1"/>
  <c r="FO50" i="1"/>
  <c r="FN50" i="1"/>
  <c r="FJ50" i="1"/>
  <c r="FI50" i="1"/>
  <c r="FH50" i="1"/>
  <c r="FG50" i="1"/>
  <c r="FF50" i="1"/>
  <c r="FE50" i="1"/>
  <c r="FD50" i="1"/>
  <c r="FC50" i="1"/>
  <c r="FB50" i="1"/>
  <c r="FA50" i="1"/>
  <c r="EZ50" i="1"/>
  <c r="EV50" i="1"/>
  <c r="EU50" i="1"/>
  <c r="ET50" i="1"/>
  <c r="ES50" i="1"/>
  <c r="ER50" i="1"/>
  <c r="EQ50" i="1"/>
  <c r="EP50" i="1"/>
  <c r="EO50" i="1"/>
  <c r="EN50" i="1"/>
  <c r="EM50" i="1"/>
  <c r="EL50" i="1"/>
  <c r="EH50" i="1"/>
  <c r="EG50" i="1"/>
  <c r="EF50" i="1"/>
  <c r="EE50" i="1"/>
  <c r="ED50" i="1"/>
  <c r="EC50" i="1"/>
  <c r="EB50" i="1"/>
  <c r="EA50" i="1"/>
  <c r="DZ50" i="1"/>
  <c r="DY50" i="1"/>
  <c r="DX50" i="1"/>
  <c r="DT50" i="1"/>
  <c r="DS50" i="1"/>
  <c r="DR50" i="1"/>
  <c r="DQ50" i="1"/>
  <c r="DP50" i="1"/>
  <c r="DO50" i="1"/>
  <c r="DN50" i="1"/>
  <c r="DM50" i="1"/>
  <c r="DL50" i="1"/>
  <c r="DK50" i="1"/>
  <c r="DJ50" i="1"/>
  <c r="DF50" i="1"/>
  <c r="DE50" i="1"/>
  <c r="DD50" i="1"/>
  <c r="DC50" i="1"/>
  <c r="DB50" i="1"/>
  <c r="DA50" i="1"/>
  <c r="CZ50" i="1"/>
  <c r="CY50" i="1"/>
  <c r="CX50" i="1"/>
  <c r="CW50" i="1"/>
  <c r="CV50" i="1"/>
  <c r="CR50" i="1"/>
  <c r="CQ50" i="1"/>
  <c r="CP50" i="1"/>
  <c r="CO50" i="1"/>
  <c r="CN50" i="1"/>
  <c r="CM50" i="1"/>
  <c r="CL50" i="1"/>
  <c r="CK50" i="1"/>
  <c r="CJ50" i="1"/>
  <c r="CI50" i="1"/>
  <c r="CH50" i="1"/>
  <c r="CD50" i="1"/>
  <c r="CC50" i="1"/>
  <c r="CB50" i="1"/>
  <c r="CA50" i="1"/>
  <c r="BZ50" i="1"/>
  <c r="BY50" i="1"/>
  <c r="BX50" i="1"/>
  <c r="BW50" i="1"/>
  <c r="BV50" i="1"/>
  <c r="BU50" i="1"/>
  <c r="BT50" i="1"/>
  <c r="BP50" i="1"/>
  <c r="BO50" i="1"/>
  <c r="BN50" i="1"/>
  <c r="BM50" i="1"/>
  <c r="BL50" i="1"/>
  <c r="BK50" i="1"/>
  <c r="BJ50" i="1"/>
  <c r="BI50" i="1"/>
  <c r="BH50" i="1"/>
  <c r="BG50" i="1"/>
  <c r="BF50" i="1"/>
  <c r="BB50" i="1"/>
  <c r="BA50" i="1"/>
  <c r="AZ50" i="1"/>
  <c r="AY50" i="1"/>
  <c r="AX50" i="1"/>
  <c r="AW50" i="1"/>
  <c r="AV50" i="1"/>
  <c r="AU50" i="1"/>
  <c r="AT50" i="1"/>
  <c r="AS50" i="1"/>
  <c r="AR50" i="1"/>
  <c r="AN50" i="1"/>
  <c r="AM50" i="1"/>
  <c r="AL50" i="1"/>
  <c r="AK50" i="1"/>
  <c r="AJ50" i="1"/>
  <c r="AI50" i="1"/>
  <c r="AH50" i="1"/>
  <c r="AG50" i="1"/>
  <c r="AF50" i="1"/>
  <c r="AE50" i="1"/>
  <c r="AD50" i="1"/>
  <c r="Z50" i="1"/>
  <c r="Y50" i="1"/>
  <c r="X50" i="1"/>
  <c r="W50" i="1"/>
  <c r="V50" i="1"/>
  <c r="U50" i="1"/>
  <c r="T50" i="1"/>
  <c r="S50" i="1"/>
  <c r="R50" i="1"/>
  <c r="Q50" i="1"/>
  <c r="P50" i="1"/>
  <c r="L50" i="1"/>
  <c r="K50" i="1"/>
  <c r="J50" i="1"/>
  <c r="I50" i="1"/>
  <c r="H50" i="1"/>
  <c r="G50" i="1"/>
  <c r="F50" i="1"/>
  <c r="E50" i="1"/>
  <c r="D50" i="1"/>
  <c r="C50" i="1"/>
  <c r="B50" i="1"/>
  <c r="IR49" i="1"/>
  <c r="IQ49" i="1"/>
  <c r="ID49" i="1"/>
  <c r="IC49" i="1"/>
  <c r="HP49" i="1"/>
  <c r="HO49" i="1"/>
  <c r="HB49" i="1"/>
  <c r="HA49" i="1"/>
  <c r="GN49" i="1"/>
  <c r="GM49" i="1"/>
  <c r="FZ49" i="1"/>
  <c r="FY49" i="1"/>
  <c r="FL49" i="1"/>
  <c r="FK49" i="1"/>
  <c r="EX49" i="1"/>
  <c r="EW49" i="1"/>
  <c r="EJ49" i="1"/>
  <c r="EI49" i="1"/>
  <c r="DV49" i="1"/>
  <c r="DU49" i="1"/>
  <c r="DH49" i="1"/>
  <c r="DG49" i="1"/>
  <c r="CT49" i="1"/>
  <c r="CS49" i="1"/>
  <c r="CF49" i="1"/>
  <c r="CE49" i="1"/>
  <c r="BR49" i="1"/>
  <c r="BQ49" i="1"/>
  <c r="BD49" i="1"/>
  <c r="BC49" i="1"/>
  <c r="AP49" i="1"/>
  <c r="AO49" i="1"/>
  <c r="AB49" i="1"/>
  <c r="AA49" i="1"/>
  <c r="N49" i="1"/>
  <c r="M49" i="1"/>
  <c r="IR48" i="1"/>
  <c r="IQ48" i="1"/>
  <c r="ID48" i="1"/>
  <c r="IC48" i="1"/>
  <c r="HP48" i="1"/>
  <c r="HO48" i="1"/>
  <c r="HB48" i="1"/>
  <c r="HA48" i="1"/>
  <c r="GN48" i="1"/>
  <c r="GM48" i="1"/>
  <c r="FZ48" i="1"/>
  <c r="FY48" i="1"/>
  <c r="FL48" i="1"/>
  <c r="FK48" i="1"/>
  <c r="EX48" i="1"/>
  <c r="EW48" i="1"/>
  <c r="EJ48" i="1"/>
  <c r="EI48" i="1"/>
  <c r="DV48" i="1"/>
  <c r="DU48" i="1"/>
  <c r="DH48" i="1"/>
  <c r="DG48" i="1"/>
  <c r="CT48" i="1"/>
  <c r="CS48" i="1"/>
  <c r="CF48" i="1"/>
  <c r="CE48" i="1"/>
  <c r="BR48" i="1"/>
  <c r="BQ48" i="1"/>
  <c r="BD48" i="1"/>
  <c r="BC48" i="1"/>
  <c r="AP48" i="1"/>
  <c r="AO48" i="1"/>
  <c r="AB48" i="1"/>
  <c r="AA48" i="1"/>
  <c r="N48" i="1"/>
  <c r="M48" i="1"/>
  <c r="IR47" i="1"/>
  <c r="IQ47" i="1"/>
  <c r="ID47" i="1"/>
  <c r="IC47" i="1"/>
  <c r="HP47" i="1"/>
  <c r="HO47" i="1"/>
  <c r="HB47" i="1"/>
  <c r="HA47" i="1"/>
  <c r="GN47" i="1"/>
  <c r="GM47" i="1"/>
  <c r="FZ47" i="1"/>
  <c r="FY47" i="1"/>
  <c r="FL47" i="1"/>
  <c r="FK47" i="1"/>
  <c r="EX47" i="1"/>
  <c r="EW47" i="1"/>
  <c r="EJ47" i="1"/>
  <c r="EI47" i="1"/>
  <c r="DV47" i="1"/>
  <c r="DU47" i="1"/>
  <c r="DH47" i="1"/>
  <c r="DG47" i="1"/>
  <c r="CT47" i="1"/>
  <c r="CS47" i="1"/>
  <c r="CF47" i="1"/>
  <c r="CE47" i="1"/>
  <c r="BR47" i="1"/>
  <c r="BQ47" i="1"/>
  <c r="BD47" i="1"/>
  <c r="BC47" i="1"/>
  <c r="AP47" i="1"/>
  <c r="AO47" i="1"/>
  <c r="AB47" i="1"/>
  <c r="AA47" i="1"/>
  <c r="N47" i="1"/>
  <c r="M47" i="1"/>
  <c r="IR46" i="1"/>
  <c r="IR50" i="1" s="1"/>
  <c r="IQ46" i="1"/>
  <c r="IQ50" i="1" s="1"/>
  <c r="ID46" i="1"/>
  <c r="ID50" i="1" s="1"/>
  <c r="IC46" i="1"/>
  <c r="HP46" i="1"/>
  <c r="HO46" i="1"/>
  <c r="HB46" i="1"/>
  <c r="HA46" i="1"/>
  <c r="HA50" i="1" s="1"/>
  <c r="GN46" i="1"/>
  <c r="GN50" i="1" s="1"/>
  <c r="GM46" i="1"/>
  <c r="GM50" i="1" s="1"/>
  <c r="FZ46" i="1"/>
  <c r="FZ50" i="1" s="1"/>
  <c r="FY46" i="1"/>
  <c r="FL46" i="1"/>
  <c r="FK46" i="1"/>
  <c r="EX46" i="1"/>
  <c r="EW46" i="1"/>
  <c r="EW50" i="1" s="1"/>
  <c r="EJ46" i="1"/>
  <c r="EJ50" i="1" s="1"/>
  <c r="EI46" i="1"/>
  <c r="EI50" i="1" s="1"/>
  <c r="DV46" i="1"/>
  <c r="DV50" i="1" s="1"/>
  <c r="DU46" i="1"/>
  <c r="DH46" i="1"/>
  <c r="DG46" i="1"/>
  <c r="CT46" i="1"/>
  <c r="CS46" i="1"/>
  <c r="CS50" i="1" s="1"/>
  <c r="CF46" i="1"/>
  <c r="CF50" i="1" s="1"/>
  <c r="CE46" i="1"/>
  <c r="CE50" i="1" s="1"/>
  <c r="BR46" i="1"/>
  <c r="BR50" i="1" s="1"/>
  <c r="BQ46" i="1"/>
  <c r="BD46" i="1"/>
  <c r="BC46" i="1"/>
  <c r="AP46" i="1"/>
  <c r="AO46" i="1"/>
  <c r="AO50" i="1" s="1"/>
  <c r="AB46" i="1"/>
  <c r="AB50" i="1" s="1"/>
  <c r="AA46" i="1"/>
  <c r="AA50" i="1" s="1"/>
  <c r="N46" i="1"/>
  <c r="N50" i="1" s="1"/>
  <c r="M46" i="1"/>
  <c r="IP45" i="1"/>
  <c r="IO45" i="1"/>
  <c r="IN45" i="1"/>
  <c r="IM45" i="1"/>
  <c r="IL45" i="1"/>
  <c r="IL56" i="1" s="1"/>
  <c r="IK45" i="1"/>
  <c r="IK56" i="1" s="1"/>
  <c r="IJ45" i="1"/>
  <c r="IJ56" i="1" s="1"/>
  <c r="II45" i="1"/>
  <c r="IH45" i="1"/>
  <c r="IG45" i="1"/>
  <c r="IF45" i="1"/>
  <c r="IB45" i="1"/>
  <c r="IA45" i="1"/>
  <c r="IA56" i="1" s="1"/>
  <c r="HZ45" i="1"/>
  <c r="HZ56" i="1" s="1"/>
  <c r="HY45" i="1"/>
  <c r="HY56" i="1" s="1"/>
  <c r="HX45" i="1"/>
  <c r="HW45" i="1"/>
  <c r="HV45" i="1"/>
  <c r="HU45" i="1"/>
  <c r="HT45" i="1"/>
  <c r="HS45" i="1"/>
  <c r="HS56" i="1" s="1"/>
  <c r="HR45" i="1"/>
  <c r="HR56" i="1" s="1"/>
  <c r="HN45" i="1"/>
  <c r="HN56" i="1" s="1"/>
  <c r="HM45" i="1"/>
  <c r="HL45" i="1"/>
  <c r="HK45" i="1"/>
  <c r="HJ45" i="1"/>
  <c r="HI45" i="1"/>
  <c r="HH45" i="1"/>
  <c r="HH56" i="1" s="1"/>
  <c r="HG45" i="1"/>
  <c r="HG56" i="1" s="1"/>
  <c r="HF45" i="1"/>
  <c r="HF56" i="1" s="1"/>
  <c r="HE45" i="1"/>
  <c r="HD45" i="1"/>
  <c r="GZ45" i="1"/>
  <c r="GY45" i="1"/>
  <c r="GX45" i="1"/>
  <c r="GW45" i="1"/>
  <c r="GW56" i="1" s="1"/>
  <c r="GV45" i="1"/>
  <c r="GV56" i="1" s="1"/>
  <c r="GU45" i="1"/>
  <c r="GU56" i="1" s="1"/>
  <c r="GT45" i="1"/>
  <c r="GS45" i="1"/>
  <c r="GR45" i="1"/>
  <c r="GQ45" i="1"/>
  <c r="GP45" i="1"/>
  <c r="GL45" i="1"/>
  <c r="GL56" i="1" s="1"/>
  <c r="GK45" i="1"/>
  <c r="GK56" i="1" s="1"/>
  <c r="GJ45" i="1"/>
  <c r="GJ56" i="1" s="1"/>
  <c r="GI45" i="1"/>
  <c r="GH45" i="1"/>
  <c r="GG45" i="1"/>
  <c r="GF45" i="1"/>
  <c r="GE45" i="1"/>
  <c r="GD45" i="1"/>
  <c r="GD56" i="1" s="1"/>
  <c r="GC45" i="1"/>
  <c r="GC56" i="1" s="1"/>
  <c r="GB45" i="1"/>
  <c r="GB56" i="1" s="1"/>
  <c r="FX45" i="1"/>
  <c r="FW45" i="1"/>
  <c r="FV45" i="1"/>
  <c r="FU45" i="1"/>
  <c r="FT45" i="1"/>
  <c r="FS45" i="1"/>
  <c r="FS56" i="1" s="1"/>
  <c r="FR45" i="1"/>
  <c r="FR56" i="1" s="1"/>
  <c r="FQ45" i="1"/>
  <c r="FQ56" i="1" s="1"/>
  <c r="FP45" i="1"/>
  <c r="FO45" i="1"/>
  <c r="FN45" i="1"/>
  <c r="FJ45" i="1"/>
  <c r="FI45" i="1"/>
  <c r="FH45" i="1"/>
  <c r="FH56" i="1" s="1"/>
  <c r="FG45" i="1"/>
  <c r="FG56" i="1" s="1"/>
  <c r="FF45" i="1"/>
  <c r="FF56" i="1" s="1"/>
  <c r="FE45" i="1"/>
  <c r="FD45" i="1"/>
  <c r="FC45" i="1"/>
  <c r="FB45" i="1"/>
  <c r="FA45" i="1"/>
  <c r="EZ45" i="1"/>
  <c r="EZ56" i="1" s="1"/>
  <c r="EV45" i="1"/>
  <c r="EV56" i="1" s="1"/>
  <c r="EU45" i="1"/>
  <c r="EU56" i="1" s="1"/>
  <c r="ET45" i="1"/>
  <c r="ES45" i="1"/>
  <c r="ER45" i="1"/>
  <c r="EQ45" i="1"/>
  <c r="EP45" i="1"/>
  <c r="EO45" i="1"/>
  <c r="EO56" i="1" s="1"/>
  <c r="EN45" i="1"/>
  <c r="EN56" i="1" s="1"/>
  <c r="EM45" i="1"/>
  <c r="EM56" i="1" s="1"/>
  <c r="EL45" i="1"/>
  <c r="EH45" i="1"/>
  <c r="EG45" i="1"/>
  <c r="EF45" i="1"/>
  <c r="EE45" i="1"/>
  <c r="ED45" i="1"/>
  <c r="ED56" i="1" s="1"/>
  <c r="EC45" i="1"/>
  <c r="EC56" i="1" s="1"/>
  <c r="EB45" i="1"/>
  <c r="EB56" i="1" s="1"/>
  <c r="EA45" i="1"/>
  <c r="DZ45" i="1"/>
  <c r="DY45" i="1"/>
  <c r="DX45" i="1"/>
  <c r="DT45" i="1"/>
  <c r="DS45" i="1"/>
  <c r="DS56" i="1" s="1"/>
  <c r="DR45" i="1"/>
  <c r="DR56" i="1" s="1"/>
  <c r="DQ45" i="1"/>
  <c r="DQ56" i="1" s="1"/>
  <c r="DP45" i="1"/>
  <c r="DO45" i="1"/>
  <c r="DN45" i="1"/>
  <c r="DM45" i="1"/>
  <c r="DL45" i="1"/>
  <c r="DK45" i="1"/>
  <c r="DK56" i="1" s="1"/>
  <c r="DJ45" i="1"/>
  <c r="DJ56" i="1" s="1"/>
  <c r="DF45" i="1"/>
  <c r="DF56" i="1" s="1"/>
  <c r="DE45" i="1"/>
  <c r="DD45" i="1"/>
  <c r="DC45" i="1"/>
  <c r="DB45" i="1"/>
  <c r="DA45" i="1"/>
  <c r="CZ45" i="1"/>
  <c r="CZ56" i="1" s="1"/>
  <c r="CY45" i="1"/>
  <c r="CY56" i="1" s="1"/>
  <c r="CX45" i="1"/>
  <c r="CX56" i="1" s="1"/>
  <c r="CW45" i="1"/>
  <c r="CV45" i="1"/>
  <c r="CR45" i="1"/>
  <c r="CQ45" i="1"/>
  <c r="CP45" i="1"/>
  <c r="CO45" i="1"/>
  <c r="CO56" i="1" s="1"/>
  <c r="CN45" i="1"/>
  <c r="CN56" i="1" s="1"/>
  <c r="CM45" i="1"/>
  <c r="CM56" i="1" s="1"/>
  <c r="CL45" i="1"/>
  <c r="CK45" i="1"/>
  <c r="CJ45" i="1"/>
  <c r="CI45" i="1"/>
  <c r="CH45" i="1"/>
  <c r="CD45" i="1"/>
  <c r="CD56" i="1" s="1"/>
  <c r="CC45" i="1"/>
  <c r="CC56" i="1" s="1"/>
  <c r="CB45" i="1"/>
  <c r="CB56" i="1" s="1"/>
  <c r="CA45" i="1"/>
  <c r="BZ45" i="1"/>
  <c r="BY45" i="1"/>
  <c r="BX45" i="1"/>
  <c r="BW45" i="1"/>
  <c r="BV45" i="1"/>
  <c r="BV56" i="1" s="1"/>
  <c r="BU45" i="1"/>
  <c r="BU56" i="1" s="1"/>
  <c r="BT45" i="1"/>
  <c r="BT56" i="1" s="1"/>
  <c r="BP45" i="1"/>
  <c r="BO45" i="1"/>
  <c r="BN45" i="1"/>
  <c r="BM45" i="1"/>
  <c r="BL45" i="1"/>
  <c r="BK45" i="1"/>
  <c r="BK56" i="1" s="1"/>
  <c r="BJ45" i="1"/>
  <c r="BJ56" i="1" s="1"/>
  <c r="BI45" i="1"/>
  <c r="BI56" i="1" s="1"/>
  <c r="BH45" i="1"/>
  <c r="BG45" i="1"/>
  <c r="BF45" i="1"/>
  <c r="BB45" i="1"/>
  <c r="BA45" i="1"/>
  <c r="AZ45" i="1"/>
  <c r="AZ56" i="1" s="1"/>
  <c r="AY45" i="1"/>
  <c r="AY56" i="1" s="1"/>
  <c r="AX45" i="1"/>
  <c r="AX56" i="1" s="1"/>
  <c r="AW45" i="1"/>
  <c r="AV45" i="1"/>
  <c r="AU45" i="1"/>
  <c r="AT45" i="1"/>
  <c r="AS45" i="1"/>
  <c r="AR45" i="1"/>
  <c r="AR56" i="1" s="1"/>
  <c r="AN45" i="1"/>
  <c r="AN56" i="1" s="1"/>
  <c r="AM45" i="1"/>
  <c r="AM56" i="1" s="1"/>
  <c r="AL45" i="1"/>
  <c r="AK45" i="1"/>
  <c r="AJ45" i="1"/>
  <c r="AI45" i="1"/>
  <c r="AH45" i="1"/>
  <c r="AG45" i="1"/>
  <c r="AG56" i="1" s="1"/>
  <c r="AF45" i="1"/>
  <c r="AF56" i="1" s="1"/>
  <c r="AE45" i="1"/>
  <c r="AE56" i="1" s="1"/>
  <c r="AD45" i="1"/>
  <c r="Z45" i="1"/>
  <c r="Y45" i="1"/>
  <c r="X45" i="1"/>
  <c r="W45" i="1"/>
  <c r="V45" i="1"/>
  <c r="V56" i="1" s="1"/>
  <c r="U45" i="1"/>
  <c r="U56" i="1" s="1"/>
  <c r="T45" i="1"/>
  <c r="T56" i="1" s="1"/>
  <c r="S45" i="1"/>
  <c r="R45" i="1"/>
  <c r="Q45" i="1"/>
  <c r="P45" i="1"/>
  <c r="L45" i="1"/>
  <c r="K45" i="1"/>
  <c r="K56" i="1" s="1"/>
  <c r="J45" i="1"/>
  <c r="J56" i="1" s="1"/>
  <c r="I45" i="1"/>
  <c r="I56" i="1" s="1"/>
  <c r="H45" i="1"/>
  <c r="G45" i="1"/>
  <c r="F45" i="1"/>
  <c r="E45" i="1"/>
  <c r="D45" i="1"/>
  <c r="C45" i="1"/>
  <c r="C56" i="1" s="1"/>
  <c r="B45" i="1"/>
  <c r="B56" i="1" s="1"/>
  <c r="IR44" i="1"/>
  <c r="IQ44" i="1"/>
  <c r="ID44" i="1"/>
  <c r="IC44" i="1"/>
  <c r="HP44" i="1"/>
  <c r="HO44" i="1"/>
  <c r="HB44" i="1"/>
  <c r="HA44" i="1"/>
  <c r="GN44" i="1"/>
  <c r="GM44" i="1"/>
  <c r="FZ44" i="1"/>
  <c r="FY44" i="1"/>
  <c r="FL44" i="1"/>
  <c r="FK44" i="1"/>
  <c r="EX44" i="1"/>
  <c r="EW44" i="1"/>
  <c r="EJ44" i="1"/>
  <c r="EI44" i="1"/>
  <c r="DV44" i="1"/>
  <c r="DU44" i="1"/>
  <c r="DH44" i="1"/>
  <c r="DG44" i="1"/>
  <c r="CT44" i="1"/>
  <c r="CS44" i="1"/>
  <c r="CF44" i="1"/>
  <c r="CE44" i="1"/>
  <c r="BR44" i="1"/>
  <c r="BQ44" i="1"/>
  <c r="BD44" i="1"/>
  <c r="BC44" i="1"/>
  <c r="AP44" i="1"/>
  <c r="AO44" i="1"/>
  <c r="AB44" i="1"/>
  <c r="AA44" i="1"/>
  <c r="N44" i="1"/>
  <c r="M44" i="1"/>
  <c r="IR43" i="1"/>
  <c r="IQ43" i="1"/>
  <c r="ID43" i="1"/>
  <c r="IC43" i="1"/>
  <c r="HP43" i="1"/>
  <c r="HO43" i="1"/>
  <c r="HB43" i="1"/>
  <c r="HA43" i="1"/>
  <c r="GN43" i="1"/>
  <c r="GM43" i="1"/>
  <c r="FZ43" i="1"/>
  <c r="FY43" i="1"/>
  <c r="FL43" i="1"/>
  <c r="FK43" i="1"/>
  <c r="EX43" i="1"/>
  <c r="EW43" i="1"/>
  <c r="EJ43" i="1"/>
  <c r="EI43" i="1"/>
  <c r="DV43" i="1"/>
  <c r="DU43" i="1"/>
  <c r="DH43" i="1"/>
  <c r="DG43" i="1"/>
  <c r="CT43" i="1"/>
  <c r="CS43" i="1"/>
  <c r="CF43" i="1"/>
  <c r="CE43" i="1"/>
  <c r="BR43" i="1"/>
  <c r="BQ43" i="1"/>
  <c r="BD43" i="1"/>
  <c r="BC43" i="1"/>
  <c r="AP43" i="1"/>
  <c r="AO43" i="1"/>
  <c r="AB43" i="1"/>
  <c r="AA43" i="1"/>
  <c r="N43" i="1"/>
  <c r="M43" i="1"/>
  <c r="IR42" i="1"/>
  <c r="IQ42" i="1"/>
  <c r="ID42" i="1"/>
  <c r="IC42" i="1"/>
  <c r="HP42" i="1"/>
  <c r="HO42" i="1"/>
  <c r="HB42" i="1"/>
  <c r="HA42" i="1"/>
  <c r="GN42" i="1"/>
  <c r="GM42" i="1"/>
  <c r="FZ42" i="1"/>
  <c r="FY42" i="1"/>
  <c r="FL42" i="1"/>
  <c r="FK42" i="1"/>
  <c r="EX42" i="1"/>
  <c r="EW42" i="1"/>
  <c r="EJ42" i="1"/>
  <c r="EI42" i="1"/>
  <c r="DV42" i="1"/>
  <c r="DU42" i="1"/>
  <c r="DH42" i="1"/>
  <c r="DG42" i="1"/>
  <c r="CT42" i="1"/>
  <c r="CS42" i="1"/>
  <c r="CF42" i="1"/>
  <c r="CE42" i="1"/>
  <c r="BR42" i="1"/>
  <c r="BQ42" i="1"/>
  <c r="BD42" i="1"/>
  <c r="BC42" i="1"/>
  <c r="AP42" i="1"/>
  <c r="AO42" i="1"/>
  <c r="AB42" i="1"/>
  <c r="AA42" i="1"/>
  <c r="N42" i="1"/>
  <c r="M42" i="1"/>
  <c r="IR41" i="1"/>
  <c r="IQ41" i="1"/>
  <c r="IQ45" i="1" s="1"/>
  <c r="ID41" i="1"/>
  <c r="ID45" i="1" s="1"/>
  <c r="IC41" i="1"/>
  <c r="IC45" i="1" s="1"/>
  <c r="HP41" i="1"/>
  <c r="HP45" i="1" s="1"/>
  <c r="HO41" i="1"/>
  <c r="HB41" i="1"/>
  <c r="HA41" i="1"/>
  <c r="GN41" i="1"/>
  <c r="GM41" i="1"/>
  <c r="GM45" i="1" s="1"/>
  <c r="FZ41" i="1"/>
  <c r="FZ45" i="1" s="1"/>
  <c r="FY41" i="1"/>
  <c r="FY45" i="1" s="1"/>
  <c r="FL41" i="1"/>
  <c r="FL45" i="1" s="1"/>
  <c r="FK41" i="1"/>
  <c r="EX41" i="1"/>
  <c r="EW41" i="1"/>
  <c r="EJ41" i="1"/>
  <c r="EI41" i="1"/>
  <c r="EI45" i="1" s="1"/>
  <c r="DV41" i="1"/>
  <c r="DV45" i="1" s="1"/>
  <c r="DU41" i="1"/>
  <c r="DU45" i="1" s="1"/>
  <c r="DH41" i="1"/>
  <c r="DH45" i="1" s="1"/>
  <c r="DG41" i="1"/>
  <c r="CT41" i="1"/>
  <c r="CS41" i="1"/>
  <c r="CF41" i="1"/>
  <c r="CE41" i="1"/>
  <c r="CE45" i="1" s="1"/>
  <c r="BR41" i="1"/>
  <c r="BR45" i="1" s="1"/>
  <c r="BQ41" i="1"/>
  <c r="BQ45" i="1" s="1"/>
  <c r="BD41" i="1"/>
  <c r="BD45" i="1" s="1"/>
  <c r="BC41" i="1"/>
  <c r="AP41" i="1"/>
  <c r="AO41" i="1"/>
  <c r="AB41" i="1"/>
  <c r="AA41" i="1"/>
  <c r="AA45" i="1" s="1"/>
  <c r="N41" i="1"/>
  <c r="N45" i="1" s="1"/>
  <c r="M41" i="1"/>
  <c r="M45" i="1" s="1"/>
  <c r="IP39" i="1"/>
  <c r="IO39" i="1"/>
  <c r="IN39" i="1"/>
  <c r="IM39" i="1"/>
  <c r="IL39" i="1"/>
  <c r="IK39" i="1"/>
  <c r="IJ39" i="1"/>
  <c r="II39" i="1"/>
  <c r="IH39" i="1"/>
  <c r="IG39" i="1"/>
  <c r="IF39" i="1"/>
  <c r="IB39" i="1"/>
  <c r="IA39" i="1"/>
  <c r="HZ39" i="1"/>
  <c r="HY39" i="1"/>
  <c r="HX39" i="1"/>
  <c r="HW39" i="1"/>
  <c r="HV39" i="1"/>
  <c r="HU39" i="1"/>
  <c r="HT39" i="1"/>
  <c r="HS39" i="1"/>
  <c r="HR39" i="1"/>
  <c r="HN39" i="1"/>
  <c r="HM39" i="1"/>
  <c r="HL39" i="1"/>
  <c r="HK39" i="1"/>
  <c r="HJ39" i="1"/>
  <c r="HI39" i="1"/>
  <c r="HH39" i="1"/>
  <c r="HG39" i="1"/>
  <c r="HF39" i="1"/>
  <c r="HE39" i="1"/>
  <c r="HD39" i="1"/>
  <c r="GZ39" i="1"/>
  <c r="GY39" i="1"/>
  <c r="GX39" i="1"/>
  <c r="GW39" i="1"/>
  <c r="GV39" i="1"/>
  <c r="GU39" i="1"/>
  <c r="GT39" i="1"/>
  <c r="GS39" i="1"/>
  <c r="GR39" i="1"/>
  <c r="GQ39" i="1"/>
  <c r="GP39" i="1"/>
  <c r="GL39" i="1"/>
  <c r="GK39" i="1"/>
  <c r="GJ39" i="1"/>
  <c r="GI39" i="1"/>
  <c r="GH39" i="1"/>
  <c r="GG39" i="1"/>
  <c r="GF39" i="1"/>
  <c r="GE39" i="1"/>
  <c r="GD39" i="1"/>
  <c r="GC39" i="1"/>
  <c r="GB39" i="1"/>
  <c r="FX39" i="1"/>
  <c r="FW39" i="1"/>
  <c r="FV39" i="1"/>
  <c r="FU39" i="1"/>
  <c r="FT39" i="1"/>
  <c r="FS39" i="1"/>
  <c r="FR39" i="1"/>
  <c r="FQ39" i="1"/>
  <c r="FP39" i="1"/>
  <c r="FO39" i="1"/>
  <c r="FN39" i="1"/>
  <c r="FJ39" i="1"/>
  <c r="FI39" i="1"/>
  <c r="FH39" i="1"/>
  <c r="FG39" i="1"/>
  <c r="FF39" i="1"/>
  <c r="FE39" i="1"/>
  <c r="FD39" i="1"/>
  <c r="FC39" i="1"/>
  <c r="FB39" i="1"/>
  <c r="FA39" i="1"/>
  <c r="EZ39" i="1"/>
  <c r="EV39" i="1"/>
  <c r="EU39" i="1"/>
  <c r="ET39" i="1"/>
  <c r="ES39" i="1"/>
  <c r="ER39" i="1"/>
  <c r="EQ39" i="1"/>
  <c r="EP39" i="1"/>
  <c r="EO39" i="1"/>
  <c r="EN39" i="1"/>
  <c r="EM39" i="1"/>
  <c r="EL39" i="1"/>
  <c r="EH39" i="1"/>
  <c r="EG39" i="1"/>
  <c r="EF39" i="1"/>
  <c r="EE39" i="1"/>
  <c r="ED39" i="1"/>
  <c r="EC39" i="1"/>
  <c r="EB39" i="1"/>
  <c r="EA39" i="1"/>
  <c r="DZ39" i="1"/>
  <c r="DY39" i="1"/>
  <c r="DX39" i="1"/>
  <c r="DT39" i="1"/>
  <c r="DS39" i="1"/>
  <c r="DR39" i="1"/>
  <c r="DQ39" i="1"/>
  <c r="DP39" i="1"/>
  <c r="DO39" i="1"/>
  <c r="DN39" i="1"/>
  <c r="DM39" i="1"/>
  <c r="DL39" i="1"/>
  <c r="DK39" i="1"/>
  <c r="DJ39" i="1"/>
  <c r="DF39" i="1"/>
  <c r="DE39" i="1"/>
  <c r="DD39" i="1"/>
  <c r="DC39" i="1"/>
  <c r="DB39" i="1"/>
  <c r="DA39" i="1"/>
  <c r="CZ39" i="1"/>
  <c r="CY39" i="1"/>
  <c r="CX39" i="1"/>
  <c r="CW39" i="1"/>
  <c r="CV39" i="1"/>
  <c r="CR39" i="1"/>
  <c r="CQ39" i="1"/>
  <c r="CP39" i="1"/>
  <c r="CO39" i="1"/>
  <c r="CN39" i="1"/>
  <c r="CM39" i="1"/>
  <c r="CL39" i="1"/>
  <c r="CK39" i="1"/>
  <c r="CJ39" i="1"/>
  <c r="CI39" i="1"/>
  <c r="CH39" i="1"/>
  <c r="CD39" i="1"/>
  <c r="CC39" i="1"/>
  <c r="CB39" i="1"/>
  <c r="CA39" i="1"/>
  <c r="BZ39" i="1"/>
  <c r="BY39" i="1"/>
  <c r="BX39" i="1"/>
  <c r="BW39" i="1"/>
  <c r="BV39" i="1"/>
  <c r="BU39" i="1"/>
  <c r="BT39" i="1"/>
  <c r="BP39" i="1"/>
  <c r="BO39" i="1"/>
  <c r="BN39" i="1"/>
  <c r="BM39" i="1"/>
  <c r="BL39" i="1"/>
  <c r="BK39" i="1"/>
  <c r="BJ39" i="1"/>
  <c r="BI39" i="1"/>
  <c r="BH39" i="1"/>
  <c r="BG39" i="1"/>
  <c r="BF39" i="1"/>
  <c r="BB39" i="1"/>
  <c r="BA39" i="1"/>
  <c r="AZ39" i="1"/>
  <c r="AY39" i="1"/>
  <c r="AX39" i="1"/>
  <c r="AW39" i="1"/>
  <c r="AV39" i="1"/>
  <c r="AU39" i="1"/>
  <c r="AT39" i="1"/>
  <c r="AS39" i="1"/>
  <c r="AR39" i="1"/>
  <c r="AN39" i="1"/>
  <c r="AM39" i="1"/>
  <c r="AL39" i="1"/>
  <c r="AK39" i="1"/>
  <c r="AJ39" i="1"/>
  <c r="AI39" i="1"/>
  <c r="AH39" i="1"/>
  <c r="AG39" i="1"/>
  <c r="AF39" i="1"/>
  <c r="AE39" i="1"/>
  <c r="AD39" i="1"/>
  <c r="Z39" i="1"/>
  <c r="Y39" i="1"/>
  <c r="X39" i="1"/>
  <c r="W39" i="1"/>
  <c r="V39" i="1"/>
  <c r="U39" i="1"/>
  <c r="T39" i="1"/>
  <c r="S39" i="1"/>
  <c r="R39" i="1"/>
  <c r="Q39" i="1"/>
  <c r="P39" i="1"/>
  <c r="L39" i="1"/>
  <c r="K39" i="1"/>
  <c r="J39" i="1"/>
  <c r="I39" i="1"/>
  <c r="H39" i="1"/>
  <c r="G39" i="1"/>
  <c r="F39" i="1"/>
  <c r="E39" i="1"/>
  <c r="D39" i="1"/>
  <c r="C39" i="1"/>
  <c r="B39" i="1"/>
  <c r="IR38" i="1"/>
  <c r="IQ38" i="1"/>
  <c r="ID38" i="1"/>
  <c r="IC38" i="1"/>
  <c r="HP38" i="1"/>
  <c r="HO38" i="1"/>
  <c r="HB38" i="1"/>
  <c r="HA38" i="1"/>
  <c r="GN38" i="1"/>
  <c r="GM38" i="1"/>
  <c r="FZ38" i="1"/>
  <c r="FY38" i="1"/>
  <c r="FL38" i="1"/>
  <c r="FK38" i="1"/>
  <c r="EX38" i="1"/>
  <c r="EW38" i="1"/>
  <c r="EJ38" i="1"/>
  <c r="EI38" i="1"/>
  <c r="DV38" i="1"/>
  <c r="DU38" i="1"/>
  <c r="DH38" i="1"/>
  <c r="DG38" i="1"/>
  <c r="CT38" i="1"/>
  <c r="CS38" i="1"/>
  <c r="CF38" i="1"/>
  <c r="CE38" i="1"/>
  <c r="BR38" i="1"/>
  <c r="BQ38" i="1"/>
  <c r="BD38" i="1"/>
  <c r="BC38" i="1"/>
  <c r="AP38" i="1"/>
  <c r="AO38" i="1"/>
  <c r="AB38" i="1"/>
  <c r="AA38" i="1"/>
  <c r="N38" i="1"/>
  <c r="M38" i="1"/>
  <c r="IR37" i="1"/>
  <c r="IQ37" i="1"/>
  <c r="ID37" i="1"/>
  <c r="IC37" i="1"/>
  <c r="HP37" i="1"/>
  <c r="HO37" i="1"/>
  <c r="HB37" i="1"/>
  <c r="HA37" i="1"/>
  <c r="GN37" i="1"/>
  <c r="GM37" i="1"/>
  <c r="FZ37" i="1"/>
  <c r="FY37" i="1"/>
  <c r="FL37" i="1"/>
  <c r="FK37" i="1"/>
  <c r="EX37" i="1"/>
  <c r="EW37" i="1"/>
  <c r="EJ37" i="1"/>
  <c r="EI37" i="1"/>
  <c r="DV37" i="1"/>
  <c r="DU37" i="1"/>
  <c r="DH37" i="1"/>
  <c r="DG37" i="1"/>
  <c r="CT37" i="1"/>
  <c r="CS37" i="1"/>
  <c r="CF37" i="1"/>
  <c r="CE37" i="1"/>
  <c r="BR37" i="1"/>
  <c r="BQ37" i="1"/>
  <c r="BD37" i="1"/>
  <c r="BC37" i="1"/>
  <c r="AP37" i="1"/>
  <c r="AO37" i="1"/>
  <c r="AB37" i="1"/>
  <c r="AA37" i="1"/>
  <c r="N37" i="1"/>
  <c r="M37" i="1"/>
  <c r="IR36" i="1"/>
  <c r="IQ36" i="1"/>
  <c r="ID36" i="1"/>
  <c r="IC36" i="1"/>
  <c r="HP36" i="1"/>
  <c r="HO36" i="1"/>
  <c r="HB36" i="1"/>
  <c r="HA36" i="1"/>
  <c r="GN36" i="1"/>
  <c r="GM36" i="1"/>
  <c r="FZ36" i="1"/>
  <c r="FY36" i="1"/>
  <c r="FL36" i="1"/>
  <c r="FK36" i="1"/>
  <c r="EX36" i="1"/>
  <c r="EW36" i="1"/>
  <c r="EJ36" i="1"/>
  <c r="EI36" i="1"/>
  <c r="DV36" i="1"/>
  <c r="DU36" i="1"/>
  <c r="DH36" i="1"/>
  <c r="DG36" i="1"/>
  <c r="CT36" i="1"/>
  <c r="CS36" i="1"/>
  <c r="CF36" i="1"/>
  <c r="CE36" i="1"/>
  <c r="BR36" i="1"/>
  <c r="BQ36" i="1"/>
  <c r="BD36" i="1"/>
  <c r="BC36" i="1"/>
  <c r="AP36" i="1"/>
  <c r="AO36" i="1"/>
  <c r="AB36" i="1"/>
  <c r="AA36" i="1"/>
  <c r="N36" i="1"/>
  <c r="M36" i="1"/>
  <c r="IR35" i="1"/>
  <c r="IQ35" i="1"/>
  <c r="ID35" i="1"/>
  <c r="IC35" i="1"/>
  <c r="IC39" i="1" s="1"/>
  <c r="HP35" i="1"/>
  <c r="HP39" i="1" s="1"/>
  <c r="HO35" i="1"/>
  <c r="HO39" i="1" s="1"/>
  <c r="HB35" i="1"/>
  <c r="HB39" i="1" s="1"/>
  <c r="HA35" i="1"/>
  <c r="GN35" i="1"/>
  <c r="GM35" i="1"/>
  <c r="FZ35" i="1"/>
  <c r="FY35" i="1"/>
  <c r="FY39" i="1" s="1"/>
  <c r="FL35" i="1"/>
  <c r="FL39" i="1" s="1"/>
  <c r="FK35" i="1"/>
  <c r="FK39" i="1" s="1"/>
  <c r="EX35" i="1"/>
  <c r="EX39" i="1" s="1"/>
  <c r="EW35" i="1"/>
  <c r="EJ35" i="1"/>
  <c r="EI35" i="1"/>
  <c r="DV35" i="1"/>
  <c r="DU35" i="1"/>
  <c r="DU39" i="1" s="1"/>
  <c r="DH35" i="1"/>
  <c r="DH39" i="1" s="1"/>
  <c r="DG35" i="1"/>
  <c r="DG39" i="1" s="1"/>
  <c r="CT35" i="1"/>
  <c r="CT39" i="1" s="1"/>
  <c r="CS35" i="1"/>
  <c r="CF35" i="1"/>
  <c r="CE35" i="1"/>
  <c r="BR35" i="1"/>
  <c r="BQ35" i="1"/>
  <c r="BQ39" i="1" s="1"/>
  <c r="BD35" i="1"/>
  <c r="BD39" i="1" s="1"/>
  <c r="BC35" i="1"/>
  <c r="BC39" i="1" s="1"/>
  <c r="AP35" i="1"/>
  <c r="AP39" i="1" s="1"/>
  <c r="AO35" i="1"/>
  <c r="AB35" i="1"/>
  <c r="AA35" i="1"/>
  <c r="N35" i="1"/>
  <c r="M35" i="1"/>
  <c r="M39" i="1" s="1"/>
  <c r="IP34" i="1"/>
  <c r="IO34" i="1"/>
  <c r="IN34" i="1"/>
  <c r="IM34" i="1"/>
  <c r="IL34" i="1"/>
  <c r="IK34" i="1"/>
  <c r="IJ34" i="1"/>
  <c r="II34" i="1"/>
  <c r="IH34" i="1"/>
  <c r="IG34" i="1"/>
  <c r="IF34" i="1"/>
  <c r="IB34" i="1"/>
  <c r="IA34" i="1"/>
  <c r="HZ34" i="1"/>
  <c r="HY34" i="1"/>
  <c r="HX34" i="1"/>
  <c r="HW34" i="1"/>
  <c r="HV34" i="1"/>
  <c r="HU34" i="1"/>
  <c r="HT34" i="1"/>
  <c r="HS34" i="1"/>
  <c r="HR34" i="1"/>
  <c r="HN34" i="1"/>
  <c r="HM34" i="1"/>
  <c r="HL34" i="1"/>
  <c r="HK34" i="1"/>
  <c r="HJ34" i="1"/>
  <c r="HI34" i="1"/>
  <c r="HH34" i="1"/>
  <c r="HG34" i="1"/>
  <c r="HF34" i="1"/>
  <c r="HE34" i="1"/>
  <c r="HD34" i="1"/>
  <c r="GZ34" i="1"/>
  <c r="GY34" i="1"/>
  <c r="GX34" i="1"/>
  <c r="GW34" i="1"/>
  <c r="GV34" i="1"/>
  <c r="GU34" i="1"/>
  <c r="GT34" i="1"/>
  <c r="GS34" i="1"/>
  <c r="GR34" i="1"/>
  <c r="GQ34" i="1"/>
  <c r="GP34" i="1"/>
  <c r="GL34" i="1"/>
  <c r="GK34" i="1"/>
  <c r="GJ34" i="1"/>
  <c r="GI34" i="1"/>
  <c r="GH34" i="1"/>
  <c r="GG34" i="1"/>
  <c r="GF34" i="1"/>
  <c r="GE34" i="1"/>
  <c r="GD34" i="1"/>
  <c r="GC34" i="1"/>
  <c r="GB34" i="1"/>
  <c r="FX34" i="1"/>
  <c r="FW34" i="1"/>
  <c r="FV34" i="1"/>
  <c r="FU34" i="1"/>
  <c r="FT34" i="1"/>
  <c r="FS34" i="1"/>
  <c r="FR34" i="1"/>
  <c r="FQ34" i="1"/>
  <c r="FP34" i="1"/>
  <c r="FO34" i="1"/>
  <c r="FN34" i="1"/>
  <c r="FJ34" i="1"/>
  <c r="FI34" i="1"/>
  <c r="FH34" i="1"/>
  <c r="FG34" i="1"/>
  <c r="FF34" i="1"/>
  <c r="FE34" i="1"/>
  <c r="FD34" i="1"/>
  <c r="FC34" i="1"/>
  <c r="FB34" i="1"/>
  <c r="FA34" i="1"/>
  <c r="EZ34" i="1"/>
  <c r="EV34" i="1"/>
  <c r="EU34" i="1"/>
  <c r="ET34" i="1"/>
  <c r="ES34" i="1"/>
  <c r="ER34" i="1"/>
  <c r="EQ34" i="1"/>
  <c r="EP34" i="1"/>
  <c r="EO34" i="1"/>
  <c r="EN34" i="1"/>
  <c r="EM34" i="1"/>
  <c r="EL34" i="1"/>
  <c r="EH34" i="1"/>
  <c r="EG34" i="1"/>
  <c r="EF34" i="1"/>
  <c r="EE34" i="1"/>
  <c r="ED34" i="1"/>
  <c r="EC34" i="1"/>
  <c r="EB34" i="1"/>
  <c r="EA34" i="1"/>
  <c r="DZ34" i="1"/>
  <c r="DY34" i="1"/>
  <c r="DX34" i="1"/>
  <c r="DT34" i="1"/>
  <c r="DS34" i="1"/>
  <c r="DR34" i="1"/>
  <c r="DQ34" i="1"/>
  <c r="DP34" i="1"/>
  <c r="DO34" i="1"/>
  <c r="DN34" i="1"/>
  <c r="DM34" i="1"/>
  <c r="DL34" i="1"/>
  <c r="DK34" i="1"/>
  <c r="DJ34" i="1"/>
  <c r="DF34" i="1"/>
  <c r="DE34" i="1"/>
  <c r="DD34" i="1"/>
  <c r="DC34" i="1"/>
  <c r="DB34" i="1"/>
  <c r="DA34" i="1"/>
  <c r="CZ34" i="1"/>
  <c r="CY34" i="1"/>
  <c r="CX34" i="1"/>
  <c r="CW34" i="1"/>
  <c r="CV34" i="1"/>
  <c r="CR34" i="1"/>
  <c r="CQ34" i="1"/>
  <c r="CP34" i="1"/>
  <c r="CO34" i="1"/>
  <c r="CN34" i="1"/>
  <c r="CM34" i="1"/>
  <c r="CL34" i="1"/>
  <c r="CK34" i="1"/>
  <c r="CJ34" i="1"/>
  <c r="CI34" i="1"/>
  <c r="CH34" i="1"/>
  <c r="CD34" i="1"/>
  <c r="CC34" i="1"/>
  <c r="CB34" i="1"/>
  <c r="CA34" i="1"/>
  <c r="BZ34" i="1"/>
  <c r="BY34" i="1"/>
  <c r="BX34" i="1"/>
  <c r="BW34" i="1"/>
  <c r="BV34" i="1"/>
  <c r="BU34" i="1"/>
  <c r="BT34" i="1"/>
  <c r="BP34" i="1"/>
  <c r="BO34" i="1"/>
  <c r="BN34" i="1"/>
  <c r="BM34" i="1"/>
  <c r="BL34" i="1"/>
  <c r="BK34" i="1"/>
  <c r="BJ34" i="1"/>
  <c r="BI34" i="1"/>
  <c r="BH34" i="1"/>
  <c r="BG34" i="1"/>
  <c r="BF34" i="1"/>
  <c r="BB34" i="1"/>
  <c r="BA34" i="1"/>
  <c r="AZ34" i="1"/>
  <c r="AY34" i="1"/>
  <c r="AX34" i="1"/>
  <c r="AW34" i="1"/>
  <c r="AV34" i="1"/>
  <c r="AU34" i="1"/>
  <c r="AT34" i="1"/>
  <c r="AS34" i="1"/>
  <c r="AR34" i="1"/>
  <c r="AN34" i="1"/>
  <c r="AM34" i="1"/>
  <c r="AL34" i="1"/>
  <c r="AK34" i="1"/>
  <c r="AJ34" i="1"/>
  <c r="AI34" i="1"/>
  <c r="AH34" i="1"/>
  <c r="AG34" i="1"/>
  <c r="AF34" i="1"/>
  <c r="AE34" i="1"/>
  <c r="AD34" i="1"/>
  <c r="Z34" i="1"/>
  <c r="Y34" i="1"/>
  <c r="X34" i="1"/>
  <c r="W34" i="1"/>
  <c r="V34" i="1"/>
  <c r="U34" i="1"/>
  <c r="T34" i="1"/>
  <c r="S34" i="1"/>
  <c r="R34" i="1"/>
  <c r="Q34" i="1"/>
  <c r="P34" i="1"/>
  <c r="L34" i="1"/>
  <c r="K34" i="1"/>
  <c r="J34" i="1"/>
  <c r="I34" i="1"/>
  <c r="H34" i="1"/>
  <c r="G34" i="1"/>
  <c r="F34" i="1"/>
  <c r="E34" i="1"/>
  <c r="D34" i="1"/>
  <c r="C34" i="1"/>
  <c r="B34" i="1"/>
  <c r="IR33" i="1"/>
  <c r="IQ33" i="1"/>
  <c r="ID33" i="1"/>
  <c r="IC33" i="1"/>
  <c r="HP33" i="1"/>
  <c r="HO33" i="1"/>
  <c r="HB33" i="1"/>
  <c r="HA33" i="1"/>
  <c r="GN33" i="1"/>
  <c r="GM33" i="1"/>
  <c r="FZ33" i="1"/>
  <c r="FY33" i="1"/>
  <c r="FL33" i="1"/>
  <c r="FK33" i="1"/>
  <c r="EX33" i="1"/>
  <c r="EW33" i="1"/>
  <c r="EJ33" i="1"/>
  <c r="EI33" i="1"/>
  <c r="DV33" i="1"/>
  <c r="DU33" i="1"/>
  <c r="DH33" i="1"/>
  <c r="DG33" i="1"/>
  <c r="CT33" i="1"/>
  <c r="CS33" i="1"/>
  <c r="CF33" i="1"/>
  <c r="CE33" i="1"/>
  <c r="BR33" i="1"/>
  <c r="BQ33" i="1"/>
  <c r="BD33" i="1"/>
  <c r="BC33" i="1"/>
  <c r="AP33" i="1"/>
  <c r="AO33" i="1"/>
  <c r="AB33" i="1"/>
  <c r="AA33" i="1"/>
  <c r="N33" i="1"/>
  <c r="M33" i="1"/>
  <c r="IR32" i="1"/>
  <c r="IQ32" i="1"/>
  <c r="ID32" i="1"/>
  <c r="IC32" i="1"/>
  <c r="HP32" i="1"/>
  <c r="HO32" i="1"/>
  <c r="HB32" i="1"/>
  <c r="HA32" i="1"/>
  <c r="GN32" i="1"/>
  <c r="GM32" i="1"/>
  <c r="FZ32" i="1"/>
  <c r="FY32" i="1"/>
  <c r="FL32" i="1"/>
  <c r="FK32" i="1"/>
  <c r="EX32" i="1"/>
  <c r="EW32" i="1"/>
  <c r="EJ32" i="1"/>
  <c r="EI32" i="1"/>
  <c r="DV32" i="1"/>
  <c r="DU32" i="1"/>
  <c r="DH32" i="1"/>
  <c r="DG32" i="1"/>
  <c r="CT32" i="1"/>
  <c r="CS32" i="1"/>
  <c r="CF32" i="1"/>
  <c r="CE32" i="1"/>
  <c r="BR32" i="1"/>
  <c r="BQ32" i="1"/>
  <c r="BD32" i="1"/>
  <c r="BC32" i="1"/>
  <c r="AP32" i="1"/>
  <c r="AO32" i="1"/>
  <c r="AB32" i="1"/>
  <c r="AA32" i="1"/>
  <c r="N32" i="1"/>
  <c r="M32" i="1"/>
  <c r="IR31" i="1"/>
  <c r="IQ31" i="1"/>
  <c r="ID31" i="1"/>
  <c r="IC31" i="1"/>
  <c r="HP31" i="1"/>
  <c r="HO31" i="1"/>
  <c r="HB31" i="1"/>
  <c r="HA31" i="1"/>
  <c r="GN31" i="1"/>
  <c r="GM31" i="1"/>
  <c r="FZ31" i="1"/>
  <c r="FY31" i="1"/>
  <c r="FL31" i="1"/>
  <c r="FK31" i="1"/>
  <c r="EX31" i="1"/>
  <c r="EW31" i="1"/>
  <c r="EJ31" i="1"/>
  <c r="EI31" i="1"/>
  <c r="DV31" i="1"/>
  <c r="DU31" i="1"/>
  <c r="DH31" i="1"/>
  <c r="DG31" i="1"/>
  <c r="CT31" i="1"/>
  <c r="CS31" i="1"/>
  <c r="CF31" i="1"/>
  <c r="CE31" i="1"/>
  <c r="BR31" i="1"/>
  <c r="BQ31" i="1"/>
  <c r="BD31" i="1"/>
  <c r="BC31" i="1"/>
  <c r="AP31" i="1"/>
  <c r="AO31" i="1"/>
  <c r="AB31" i="1"/>
  <c r="AA31" i="1"/>
  <c r="N31" i="1"/>
  <c r="M31" i="1"/>
  <c r="IR30" i="1"/>
  <c r="IR34" i="1" s="1"/>
  <c r="IQ30" i="1"/>
  <c r="ID30" i="1"/>
  <c r="IC30" i="1"/>
  <c r="HP30" i="1"/>
  <c r="HO30" i="1"/>
  <c r="HO34" i="1" s="1"/>
  <c r="HB30" i="1"/>
  <c r="HB34" i="1" s="1"/>
  <c r="HA30" i="1"/>
  <c r="HA34" i="1" s="1"/>
  <c r="GN30" i="1"/>
  <c r="GN34" i="1" s="1"/>
  <c r="GM30" i="1"/>
  <c r="FZ30" i="1"/>
  <c r="FY30" i="1"/>
  <c r="FL30" i="1"/>
  <c r="FK30" i="1"/>
  <c r="FK34" i="1" s="1"/>
  <c r="EX30" i="1"/>
  <c r="EX34" i="1" s="1"/>
  <c r="EW30" i="1"/>
  <c r="EW34" i="1" s="1"/>
  <c r="EJ30" i="1"/>
  <c r="EJ34" i="1" s="1"/>
  <c r="EI30" i="1"/>
  <c r="DV30" i="1"/>
  <c r="DU30" i="1"/>
  <c r="DH30" i="1"/>
  <c r="DG30" i="1"/>
  <c r="DG34" i="1" s="1"/>
  <c r="CT30" i="1"/>
  <c r="CT34" i="1" s="1"/>
  <c r="CS30" i="1"/>
  <c r="CS34" i="1" s="1"/>
  <c r="CF30" i="1"/>
  <c r="CF34" i="1" s="1"/>
  <c r="CE30" i="1"/>
  <c r="BR30" i="1"/>
  <c r="BQ30" i="1"/>
  <c r="BD30" i="1"/>
  <c r="BC30" i="1"/>
  <c r="BC34" i="1" s="1"/>
  <c r="AP30" i="1"/>
  <c r="AP34" i="1" s="1"/>
  <c r="AO30" i="1"/>
  <c r="AO34" i="1" s="1"/>
  <c r="AB30" i="1"/>
  <c r="AB34" i="1" s="1"/>
  <c r="AA30" i="1"/>
  <c r="N30" i="1"/>
  <c r="M30" i="1"/>
  <c r="IP29" i="1"/>
  <c r="IO29" i="1"/>
  <c r="IN29" i="1"/>
  <c r="IN40" i="1" s="1"/>
  <c r="IM29" i="1"/>
  <c r="IM40" i="1" s="1"/>
  <c r="IL29" i="1"/>
  <c r="IL40" i="1" s="1"/>
  <c r="IK29" i="1"/>
  <c r="IJ29" i="1"/>
  <c r="II29" i="1"/>
  <c r="IH29" i="1"/>
  <c r="IG29" i="1"/>
  <c r="IF29" i="1"/>
  <c r="IF40" i="1" s="1"/>
  <c r="IB29" i="1"/>
  <c r="IB40" i="1" s="1"/>
  <c r="IA29" i="1"/>
  <c r="IA40" i="1" s="1"/>
  <c r="HZ29" i="1"/>
  <c r="HY29" i="1"/>
  <c r="HX29" i="1"/>
  <c r="HW29" i="1"/>
  <c r="HV29" i="1"/>
  <c r="HU29" i="1"/>
  <c r="HU40" i="1" s="1"/>
  <c r="HT29" i="1"/>
  <c r="HT40" i="1" s="1"/>
  <c r="HS29" i="1"/>
  <c r="HS40" i="1" s="1"/>
  <c r="HR29" i="1"/>
  <c r="HN29" i="1"/>
  <c r="HM29" i="1"/>
  <c r="HL29" i="1"/>
  <c r="HK29" i="1"/>
  <c r="HJ29" i="1"/>
  <c r="HJ40" i="1" s="1"/>
  <c r="HI29" i="1"/>
  <c r="HI40" i="1" s="1"/>
  <c r="HH29" i="1"/>
  <c r="HH40" i="1" s="1"/>
  <c r="HG29" i="1"/>
  <c r="HF29" i="1"/>
  <c r="HE29" i="1"/>
  <c r="HD29" i="1"/>
  <c r="GZ29" i="1"/>
  <c r="GY29" i="1"/>
  <c r="GY40" i="1" s="1"/>
  <c r="GX29" i="1"/>
  <c r="GX40" i="1" s="1"/>
  <c r="GW29" i="1"/>
  <c r="GW40" i="1" s="1"/>
  <c r="GV29" i="1"/>
  <c r="GU29" i="1"/>
  <c r="GT29" i="1"/>
  <c r="GS29" i="1"/>
  <c r="GR29" i="1"/>
  <c r="GQ29" i="1"/>
  <c r="GQ40" i="1" s="1"/>
  <c r="GP29" i="1"/>
  <c r="GP40" i="1" s="1"/>
  <c r="GL29" i="1"/>
  <c r="GL40" i="1" s="1"/>
  <c r="GK29" i="1"/>
  <c r="GJ29" i="1"/>
  <c r="GI29" i="1"/>
  <c r="GH29" i="1"/>
  <c r="GG29" i="1"/>
  <c r="GF29" i="1"/>
  <c r="GF40" i="1" s="1"/>
  <c r="GE29" i="1"/>
  <c r="GE40" i="1" s="1"/>
  <c r="GD29" i="1"/>
  <c r="GD40" i="1" s="1"/>
  <c r="GC29" i="1"/>
  <c r="GB29" i="1"/>
  <c r="FX29" i="1"/>
  <c r="FW29" i="1"/>
  <c r="FV29" i="1"/>
  <c r="FU29" i="1"/>
  <c r="FU40" i="1" s="1"/>
  <c r="FT29" i="1"/>
  <c r="FT40" i="1" s="1"/>
  <c r="FS29" i="1"/>
  <c r="FS40" i="1" s="1"/>
  <c r="FR29" i="1"/>
  <c r="FQ29" i="1"/>
  <c r="FP29" i="1"/>
  <c r="FO29" i="1"/>
  <c r="FN29" i="1"/>
  <c r="FJ29" i="1"/>
  <c r="FJ40" i="1" s="1"/>
  <c r="FI29" i="1"/>
  <c r="FI40" i="1" s="1"/>
  <c r="FH29" i="1"/>
  <c r="FH40" i="1" s="1"/>
  <c r="FG29" i="1"/>
  <c r="FF29" i="1"/>
  <c r="FE29" i="1"/>
  <c r="FD29" i="1"/>
  <c r="FC29" i="1"/>
  <c r="FB29" i="1"/>
  <c r="FB40" i="1" s="1"/>
  <c r="FA29" i="1"/>
  <c r="FA40" i="1" s="1"/>
  <c r="EZ29" i="1"/>
  <c r="EZ40" i="1" s="1"/>
  <c r="EV29" i="1"/>
  <c r="EU29" i="1"/>
  <c r="ET29" i="1"/>
  <c r="ES29" i="1"/>
  <c r="ER29" i="1"/>
  <c r="EQ29" i="1"/>
  <c r="EQ40" i="1" s="1"/>
  <c r="EP29" i="1"/>
  <c r="EP40" i="1" s="1"/>
  <c r="EO29" i="1"/>
  <c r="EO40" i="1" s="1"/>
  <c r="EN29" i="1"/>
  <c r="EM29" i="1"/>
  <c r="EL29" i="1"/>
  <c r="EH29" i="1"/>
  <c r="EG29" i="1"/>
  <c r="EF29" i="1"/>
  <c r="EF40" i="1" s="1"/>
  <c r="EE29" i="1"/>
  <c r="EE40" i="1" s="1"/>
  <c r="ED29" i="1"/>
  <c r="ED40" i="1" s="1"/>
  <c r="EC29" i="1"/>
  <c r="EB29" i="1"/>
  <c r="EA29" i="1"/>
  <c r="DZ29" i="1"/>
  <c r="DY29" i="1"/>
  <c r="DX29" i="1"/>
  <c r="DX40" i="1" s="1"/>
  <c r="DT29" i="1"/>
  <c r="DT40" i="1" s="1"/>
  <c r="DS29" i="1"/>
  <c r="DS40" i="1" s="1"/>
  <c r="DR29" i="1"/>
  <c r="DQ29" i="1"/>
  <c r="DP29" i="1"/>
  <c r="DO29" i="1"/>
  <c r="DN29" i="1"/>
  <c r="DM29" i="1"/>
  <c r="DM40" i="1" s="1"/>
  <c r="DL29" i="1"/>
  <c r="DL40" i="1" s="1"/>
  <c r="DK29" i="1"/>
  <c r="DK40" i="1" s="1"/>
  <c r="DJ29" i="1"/>
  <c r="DF29" i="1"/>
  <c r="DE29" i="1"/>
  <c r="DD29" i="1"/>
  <c r="DC29" i="1"/>
  <c r="DB29" i="1"/>
  <c r="DB40" i="1" s="1"/>
  <c r="DA29" i="1"/>
  <c r="DA40" i="1" s="1"/>
  <c r="CZ29" i="1"/>
  <c r="CZ40" i="1" s="1"/>
  <c r="CY29" i="1"/>
  <c r="CX29" i="1"/>
  <c r="CW29" i="1"/>
  <c r="CV29" i="1"/>
  <c r="CR29" i="1"/>
  <c r="CQ29" i="1"/>
  <c r="CQ40" i="1" s="1"/>
  <c r="CP29" i="1"/>
  <c r="CP40" i="1" s="1"/>
  <c r="CO29" i="1"/>
  <c r="CO40" i="1" s="1"/>
  <c r="CN29" i="1"/>
  <c r="CM29" i="1"/>
  <c r="CL29" i="1"/>
  <c r="CK29" i="1"/>
  <c r="CJ29" i="1"/>
  <c r="CI29" i="1"/>
  <c r="CI40" i="1" s="1"/>
  <c r="CH29" i="1"/>
  <c r="CH40" i="1" s="1"/>
  <c r="CD29" i="1"/>
  <c r="CD40" i="1" s="1"/>
  <c r="CC29" i="1"/>
  <c r="CB29" i="1"/>
  <c r="CA29" i="1"/>
  <c r="BZ29" i="1"/>
  <c r="BY29" i="1"/>
  <c r="BX29" i="1"/>
  <c r="BX40" i="1" s="1"/>
  <c r="BW29" i="1"/>
  <c r="BW40" i="1" s="1"/>
  <c r="BV29" i="1"/>
  <c r="BV40" i="1" s="1"/>
  <c r="BU29" i="1"/>
  <c r="BT29" i="1"/>
  <c r="BP29" i="1"/>
  <c r="BO29" i="1"/>
  <c r="BN29" i="1"/>
  <c r="BM29" i="1"/>
  <c r="BM40" i="1" s="1"/>
  <c r="BL29" i="1"/>
  <c r="BL40" i="1" s="1"/>
  <c r="BK29" i="1"/>
  <c r="BK40" i="1" s="1"/>
  <c r="BJ29" i="1"/>
  <c r="BI29" i="1"/>
  <c r="BH29" i="1"/>
  <c r="BG29" i="1"/>
  <c r="BF29" i="1"/>
  <c r="BB29" i="1"/>
  <c r="BB40" i="1" s="1"/>
  <c r="BA29" i="1"/>
  <c r="BA40" i="1" s="1"/>
  <c r="AZ29" i="1"/>
  <c r="AZ40" i="1" s="1"/>
  <c r="AY29" i="1"/>
  <c r="AX29" i="1"/>
  <c r="AW29" i="1"/>
  <c r="AV29" i="1"/>
  <c r="AU29" i="1"/>
  <c r="AT29" i="1"/>
  <c r="AT40" i="1" s="1"/>
  <c r="AS29" i="1"/>
  <c r="AS40" i="1" s="1"/>
  <c r="AR29" i="1"/>
  <c r="AR40" i="1" s="1"/>
  <c r="AN29" i="1"/>
  <c r="AM29" i="1"/>
  <c r="AL29" i="1"/>
  <c r="AK29" i="1"/>
  <c r="AJ29" i="1"/>
  <c r="AI29" i="1"/>
  <c r="AI40" i="1" s="1"/>
  <c r="AH29" i="1"/>
  <c r="AH40" i="1" s="1"/>
  <c r="AG29" i="1"/>
  <c r="AG40" i="1" s="1"/>
  <c r="AF29" i="1"/>
  <c r="AE29" i="1"/>
  <c r="AD29" i="1"/>
  <c r="Z29" i="1"/>
  <c r="Y29" i="1"/>
  <c r="X29" i="1"/>
  <c r="X40" i="1" s="1"/>
  <c r="W29" i="1"/>
  <c r="W40" i="1" s="1"/>
  <c r="V29" i="1"/>
  <c r="V40" i="1" s="1"/>
  <c r="U29" i="1"/>
  <c r="T29" i="1"/>
  <c r="S29" i="1"/>
  <c r="R29" i="1"/>
  <c r="Q29" i="1"/>
  <c r="P29" i="1"/>
  <c r="P40" i="1" s="1"/>
  <c r="L29" i="1"/>
  <c r="L40" i="1" s="1"/>
  <c r="K29" i="1"/>
  <c r="K40" i="1" s="1"/>
  <c r="J29" i="1"/>
  <c r="I29" i="1"/>
  <c r="H29" i="1"/>
  <c r="G29" i="1"/>
  <c r="F29" i="1"/>
  <c r="E29" i="1"/>
  <c r="E40" i="1" s="1"/>
  <c r="D29" i="1"/>
  <c r="D40" i="1" s="1"/>
  <c r="C29" i="1"/>
  <c r="C40" i="1" s="1"/>
  <c r="B29" i="1"/>
  <c r="IR28" i="1"/>
  <c r="IQ28" i="1"/>
  <c r="ID28" i="1"/>
  <c r="IC28" i="1"/>
  <c r="HP28" i="1"/>
  <c r="HO28" i="1"/>
  <c r="HB28" i="1"/>
  <c r="HA28" i="1"/>
  <c r="GN28" i="1"/>
  <c r="GM28" i="1"/>
  <c r="FZ28" i="1"/>
  <c r="FY28" i="1"/>
  <c r="FL28" i="1"/>
  <c r="FK28" i="1"/>
  <c r="EX28" i="1"/>
  <c r="EW28" i="1"/>
  <c r="EJ28" i="1"/>
  <c r="EI28" i="1"/>
  <c r="DV28" i="1"/>
  <c r="DU28" i="1"/>
  <c r="DH28" i="1"/>
  <c r="DG28" i="1"/>
  <c r="CT28" i="1"/>
  <c r="CS28" i="1"/>
  <c r="CF28" i="1"/>
  <c r="CE28" i="1"/>
  <c r="BR28" i="1"/>
  <c r="BQ28" i="1"/>
  <c r="BD28" i="1"/>
  <c r="BC28" i="1"/>
  <c r="AP28" i="1"/>
  <c r="AO28" i="1"/>
  <c r="AB28" i="1"/>
  <c r="AA28" i="1"/>
  <c r="N28" i="1"/>
  <c r="M28" i="1"/>
  <c r="IR27" i="1"/>
  <c r="IQ27" i="1"/>
  <c r="ID27" i="1"/>
  <c r="IC27" i="1"/>
  <c r="HP27" i="1"/>
  <c r="HO27" i="1"/>
  <c r="HB27" i="1"/>
  <c r="HA27" i="1"/>
  <c r="GN27" i="1"/>
  <c r="GM27" i="1"/>
  <c r="FZ27" i="1"/>
  <c r="FY27" i="1"/>
  <c r="FL27" i="1"/>
  <c r="FK27" i="1"/>
  <c r="EX27" i="1"/>
  <c r="EW27" i="1"/>
  <c r="EJ27" i="1"/>
  <c r="EI27" i="1"/>
  <c r="DV27" i="1"/>
  <c r="DU27" i="1"/>
  <c r="DH27" i="1"/>
  <c r="DG27" i="1"/>
  <c r="CT27" i="1"/>
  <c r="CS27" i="1"/>
  <c r="CF27" i="1"/>
  <c r="CE27" i="1"/>
  <c r="BR27" i="1"/>
  <c r="BQ27" i="1"/>
  <c r="BD27" i="1"/>
  <c r="BC27" i="1"/>
  <c r="AP27" i="1"/>
  <c r="AO27" i="1"/>
  <c r="AB27" i="1"/>
  <c r="AA27" i="1"/>
  <c r="N27" i="1"/>
  <c r="M27" i="1"/>
  <c r="IR26" i="1"/>
  <c r="IQ26" i="1"/>
  <c r="ID26" i="1"/>
  <c r="IC26" i="1"/>
  <c r="HP26" i="1"/>
  <c r="HO26" i="1"/>
  <c r="HB26" i="1"/>
  <c r="HA26" i="1"/>
  <c r="GN26" i="1"/>
  <c r="GM26" i="1"/>
  <c r="FZ26" i="1"/>
  <c r="FY26" i="1"/>
  <c r="FL26" i="1"/>
  <c r="FK26" i="1"/>
  <c r="EX26" i="1"/>
  <c r="EW26" i="1"/>
  <c r="EJ26" i="1"/>
  <c r="EI26" i="1"/>
  <c r="DV26" i="1"/>
  <c r="DU26" i="1"/>
  <c r="DH26" i="1"/>
  <c r="DG26" i="1"/>
  <c r="CT26" i="1"/>
  <c r="CS26" i="1"/>
  <c r="CF26" i="1"/>
  <c r="CE26" i="1"/>
  <c r="BR26" i="1"/>
  <c r="BQ26" i="1"/>
  <c r="BD26" i="1"/>
  <c r="BC26" i="1"/>
  <c r="AP26" i="1"/>
  <c r="AO26" i="1"/>
  <c r="AB26" i="1"/>
  <c r="AA26" i="1"/>
  <c r="N26" i="1"/>
  <c r="M26" i="1"/>
  <c r="IR25" i="1"/>
  <c r="IR29" i="1" s="1"/>
  <c r="IQ25" i="1"/>
  <c r="IQ29" i="1" s="1"/>
  <c r="ID25" i="1"/>
  <c r="ID29" i="1" s="1"/>
  <c r="IC25" i="1"/>
  <c r="HP25" i="1"/>
  <c r="HO25" i="1"/>
  <c r="HB25" i="1"/>
  <c r="HA25" i="1"/>
  <c r="HA29" i="1" s="1"/>
  <c r="GN25" i="1"/>
  <c r="GN29" i="1" s="1"/>
  <c r="GM25" i="1"/>
  <c r="GM29" i="1" s="1"/>
  <c r="FZ25" i="1"/>
  <c r="FZ29" i="1" s="1"/>
  <c r="FY25" i="1"/>
  <c r="FL25" i="1"/>
  <c r="FK25" i="1"/>
  <c r="EX25" i="1"/>
  <c r="EW25" i="1"/>
  <c r="EW29" i="1" s="1"/>
  <c r="EJ25" i="1"/>
  <c r="EJ29" i="1" s="1"/>
  <c r="EI25" i="1"/>
  <c r="EI29" i="1" s="1"/>
  <c r="DV25" i="1"/>
  <c r="DV29" i="1" s="1"/>
  <c r="DU25" i="1"/>
  <c r="DH25" i="1"/>
  <c r="DG25" i="1"/>
  <c r="CT25" i="1"/>
  <c r="CS25" i="1"/>
  <c r="CS29" i="1" s="1"/>
  <c r="CF25" i="1"/>
  <c r="CF29" i="1" s="1"/>
  <c r="CE25" i="1"/>
  <c r="CE29" i="1" s="1"/>
  <c r="BR25" i="1"/>
  <c r="BR29" i="1" s="1"/>
  <c r="BQ25" i="1"/>
  <c r="BD25" i="1"/>
  <c r="BC25" i="1"/>
  <c r="AP25" i="1"/>
  <c r="AO25" i="1"/>
  <c r="AO29" i="1" s="1"/>
  <c r="AB25" i="1"/>
  <c r="AB29" i="1" s="1"/>
  <c r="AA25" i="1"/>
  <c r="AA29" i="1" s="1"/>
  <c r="N25" i="1"/>
  <c r="N29" i="1" s="1"/>
  <c r="M25" i="1"/>
  <c r="IP23" i="1"/>
  <c r="IO23" i="1"/>
  <c r="IN23" i="1"/>
  <c r="IM23" i="1"/>
  <c r="IL23" i="1"/>
  <c r="IK23" i="1"/>
  <c r="IJ23" i="1"/>
  <c r="II23" i="1"/>
  <c r="IH23" i="1"/>
  <c r="IG23" i="1"/>
  <c r="IF23" i="1"/>
  <c r="IB23" i="1"/>
  <c r="IA23" i="1"/>
  <c r="HZ23" i="1"/>
  <c r="HY23" i="1"/>
  <c r="HX23" i="1"/>
  <c r="HW23" i="1"/>
  <c r="HV23" i="1"/>
  <c r="HU23" i="1"/>
  <c r="HT23" i="1"/>
  <c r="HS23" i="1"/>
  <c r="HR23" i="1"/>
  <c r="HN23" i="1"/>
  <c r="HM23" i="1"/>
  <c r="HL23" i="1"/>
  <c r="HK23" i="1"/>
  <c r="HJ23" i="1"/>
  <c r="HI23" i="1"/>
  <c r="HH23" i="1"/>
  <c r="HG23" i="1"/>
  <c r="HF23" i="1"/>
  <c r="HE23" i="1"/>
  <c r="HD23" i="1"/>
  <c r="GZ23" i="1"/>
  <c r="GY23" i="1"/>
  <c r="GX23" i="1"/>
  <c r="GW23" i="1"/>
  <c r="GV23" i="1"/>
  <c r="GU23" i="1"/>
  <c r="GT23" i="1"/>
  <c r="GS23" i="1"/>
  <c r="GR23" i="1"/>
  <c r="GQ23" i="1"/>
  <c r="GP23" i="1"/>
  <c r="GL23" i="1"/>
  <c r="GK23" i="1"/>
  <c r="GJ23" i="1"/>
  <c r="GI23" i="1"/>
  <c r="GH23" i="1"/>
  <c r="GG23" i="1"/>
  <c r="GF23" i="1"/>
  <c r="GE23" i="1"/>
  <c r="GD23" i="1"/>
  <c r="GC23" i="1"/>
  <c r="GB23" i="1"/>
  <c r="FX23" i="1"/>
  <c r="FW23" i="1"/>
  <c r="FV23" i="1"/>
  <c r="FU23" i="1"/>
  <c r="FT23" i="1"/>
  <c r="FS23" i="1"/>
  <c r="FR23" i="1"/>
  <c r="FQ23" i="1"/>
  <c r="FP23" i="1"/>
  <c r="FO23" i="1"/>
  <c r="FN23" i="1"/>
  <c r="FJ23" i="1"/>
  <c r="FI23" i="1"/>
  <c r="FH23" i="1"/>
  <c r="FG23" i="1"/>
  <c r="FF23" i="1"/>
  <c r="FE23" i="1"/>
  <c r="FD23" i="1"/>
  <c r="FC23" i="1"/>
  <c r="FB23" i="1"/>
  <c r="FA23" i="1"/>
  <c r="EZ23" i="1"/>
  <c r="EV23" i="1"/>
  <c r="EU23" i="1"/>
  <c r="ET23" i="1"/>
  <c r="ES23" i="1"/>
  <c r="ER23" i="1"/>
  <c r="EQ23" i="1"/>
  <c r="EP23" i="1"/>
  <c r="EO23" i="1"/>
  <c r="EN23" i="1"/>
  <c r="EM23" i="1"/>
  <c r="EL23" i="1"/>
  <c r="EH23" i="1"/>
  <c r="EG23" i="1"/>
  <c r="EF23" i="1"/>
  <c r="EE23" i="1"/>
  <c r="ED23" i="1"/>
  <c r="EC23" i="1"/>
  <c r="EB23" i="1"/>
  <c r="EA23" i="1"/>
  <c r="DZ23" i="1"/>
  <c r="DY23" i="1"/>
  <c r="DX23" i="1"/>
  <c r="DT23" i="1"/>
  <c r="DS23" i="1"/>
  <c r="DR23" i="1"/>
  <c r="DQ23" i="1"/>
  <c r="DP23" i="1"/>
  <c r="DO23" i="1"/>
  <c r="DN23" i="1"/>
  <c r="DM23" i="1"/>
  <c r="DL23" i="1"/>
  <c r="DK23" i="1"/>
  <c r="DJ23" i="1"/>
  <c r="DF23" i="1"/>
  <c r="DE23" i="1"/>
  <c r="DD23" i="1"/>
  <c r="DC23" i="1"/>
  <c r="DB23" i="1"/>
  <c r="DA23" i="1"/>
  <c r="CZ23" i="1"/>
  <c r="CY23" i="1"/>
  <c r="CX23" i="1"/>
  <c r="CW23" i="1"/>
  <c r="CV23" i="1"/>
  <c r="CR23" i="1"/>
  <c r="CQ23" i="1"/>
  <c r="CP23" i="1"/>
  <c r="CO23" i="1"/>
  <c r="CN23" i="1"/>
  <c r="CM23" i="1"/>
  <c r="CL23" i="1"/>
  <c r="CK23" i="1"/>
  <c r="CJ23" i="1"/>
  <c r="CI23" i="1"/>
  <c r="CH23" i="1"/>
  <c r="CD23" i="1"/>
  <c r="CC23" i="1"/>
  <c r="CB23" i="1"/>
  <c r="CA23" i="1"/>
  <c r="BZ23" i="1"/>
  <c r="BY23" i="1"/>
  <c r="BX23" i="1"/>
  <c r="BW23" i="1"/>
  <c r="BV23" i="1"/>
  <c r="BU23" i="1"/>
  <c r="BT23" i="1"/>
  <c r="BP23" i="1"/>
  <c r="BO23" i="1"/>
  <c r="BN23" i="1"/>
  <c r="BM23" i="1"/>
  <c r="BL23" i="1"/>
  <c r="BK23" i="1"/>
  <c r="BJ23" i="1"/>
  <c r="BI23" i="1"/>
  <c r="BH23" i="1"/>
  <c r="BG23" i="1"/>
  <c r="BF23" i="1"/>
  <c r="BB23" i="1"/>
  <c r="BA23" i="1"/>
  <c r="AZ23" i="1"/>
  <c r="AY23" i="1"/>
  <c r="AX23" i="1"/>
  <c r="AW23" i="1"/>
  <c r="AV23" i="1"/>
  <c r="AU23" i="1"/>
  <c r="AT23" i="1"/>
  <c r="AS23" i="1"/>
  <c r="AR23" i="1"/>
  <c r="AN23" i="1"/>
  <c r="AM23" i="1"/>
  <c r="AL23" i="1"/>
  <c r="AK23" i="1"/>
  <c r="AJ23" i="1"/>
  <c r="AI23" i="1"/>
  <c r="AH23" i="1"/>
  <c r="AG23" i="1"/>
  <c r="AF23" i="1"/>
  <c r="AE23" i="1"/>
  <c r="AD23" i="1"/>
  <c r="Z23" i="1"/>
  <c r="Y23" i="1"/>
  <c r="X23" i="1"/>
  <c r="W23" i="1"/>
  <c r="V23" i="1"/>
  <c r="U23" i="1"/>
  <c r="T23" i="1"/>
  <c r="S23" i="1"/>
  <c r="R23" i="1"/>
  <c r="Q23" i="1"/>
  <c r="P23" i="1"/>
  <c r="L23" i="1"/>
  <c r="K23" i="1"/>
  <c r="J23" i="1"/>
  <c r="I23" i="1"/>
  <c r="H23" i="1"/>
  <c r="G23" i="1"/>
  <c r="F23" i="1"/>
  <c r="E23" i="1"/>
  <c r="D23" i="1"/>
  <c r="C23" i="1"/>
  <c r="B23" i="1"/>
  <c r="IR22" i="1"/>
  <c r="IQ22" i="1"/>
  <c r="ID22" i="1"/>
  <c r="IC22" i="1"/>
  <c r="HP22" i="1"/>
  <c r="HO22" i="1"/>
  <c r="HB22" i="1"/>
  <c r="HA22" i="1"/>
  <c r="GN22" i="1"/>
  <c r="GM22" i="1"/>
  <c r="FZ22" i="1"/>
  <c r="FY22" i="1"/>
  <c r="FL22" i="1"/>
  <c r="FK22" i="1"/>
  <c r="EX22" i="1"/>
  <c r="EW22" i="1"/>
  <c r="EJ22" i="1"/>
  <c r="EI22" i="1"/>
  <c r="DV22" i="1"/>
  <c r="DU22" i="1"/>
  <c r="DH22" i="1"/>
  <c r="DG22" i="1"/>
  <c r="CT22" i="1"/>
  <c r="CS22" i="1"/>
  <c r="CF22" i="1"/>
  <c r="CE22" i="1"/>
  <c r="BR22" i="1"/>
  <c r="BQ22" i="1"/>
  <c r="BD22" i="1"/>
  <c r="BC22" i="1"/>
  <c r="AP22" i="1"/>
  <c r="AO22" i="1"/>
  <c r="AB22" i="1"/>
  <c r="AA22" i="1"/>
  <c r="N22" i="1"/>
  <c r="M22" i="1"/>
  <c r="IR21" i="1"/>
  <c r="IQ21" i="1"/>
  <c r="ID21" i="1"/>
  <c r="IC21" i="1"/>
  <c r="HP21" i="1"/>
  <c r="HO21" i="1"/>
  <c r="HB21" i="1"/>
  <c r="HA21" i="1"/>
  <c r="GN21" i="1"/>
  <c r="GM21" i="1"/>
  <c r="FZ21" i="1"/>
  <c r="FY21" i="1"/>
  <c r="FL21" i="1"/>
  <c r="FK21" i="1"/>
  <c r="EX21" i="1"/>
  <c r="EW21" i="1"/>
  <c r="EJ21" i="1"/>
  <c r="EI21" i="1"/>
  <c r="DV21" i="1"/>
  <c r="DU21" i="1"/>
  <c r="DH21" i="1"/>
  <c r="DG21" i="1"/>
  <c r="CT21" i="1"/>
  <c r="CS21" i="1"/>
  <c r="CF21" i="1"/>
  <c r="CE21" i="1"/>
  <c r="BR21" i="1"/>
  <c r="BQ21" i="1"/>
  <c r="BD21" i="1"/>
  <c r="BC21" i="1"/>
  <c r="AP21" i="1"/>
  <c r="AO21" i="1"/>
  <c r="AB21" i="1"/>
  <c r="AA21" i="1"/>
  <c r="N21" i="1"/>
  <c r="M21" i="1"/>
  <c r="IR20" i="1"/>
  <c r="IQ20" i="1"/>
  <c r="ID20" i="1"/>
  <c r="IC20" i="1"/>
  <c r="HP20" i="1"/>
  <c r="HO20" i="1"/>
  <c r="HB20" i="1"/>
  <c r="HA20" i="1"/>
  <c r="GN20" i="1"/>
  <c r="GM20" i="1"/>
  <c r="FZ20" i="1"/>
  <c r="FY20" i="1"/>
  <c r="FL20" i="1"/>
  <c r="FK20" i="1"/>
  <c r="EX20" i="1"/>
  <c r="EW20" i="1"/>
  <c r="EJ20" i="1"/>
  <c r="EI20" i="1"/>
  <c r="DV20" i="1"/>
  <c r="DU20" i="1"/>
  <c r="DH20" i="1"/>
  <c r="DG20" i="1"/>
  <c r="CT20" i="1"/>
  <c r="CS20" i="1"/>
  <c r="CF20" i="1"/>
  <c r="CE20" i="1"/>
  <c r="BR20" i="1"/>
  <c r="BQ20" i="1"/>
  <c r="BD20" i="1"/>
  <c r="BC20" i="1"/>
  <c r="AP20" i="1"/>
  <c r="AO20" i="1"/>
  <c r="AB20" i="1"/>
  <c r="AA20" i="1"/>
  <c r="N20" i="1"/>
  <c r="M20" i="1"/>
  <c r="IR19" i="1"/>
  <c r="IQ19" i="1"/>
  <c r="IQ23" i="1" s="1"/>
  <c r="ID19" i="1"/>
  <c r="ID23" i="1" s="1"/>
  <c r="IC19" i="1"/>
  <c r="IC23" i="1" s="1"/>
  <c r="HP19" i="1"/>
  <c r="HP23" i="1" s="1"/>
  <c r="HO19" i="1"/>
  <c r="HB19" i="1"/>
  <c r="HA19" i="1"/>
  <c r="GN19" i="1"/>
  <c r="GM19" i="1"/>
  <c r="GM23" i="1" s="1"/>
  <c r="FZ19" i="1"/>
  <c r="FZ23" i="1" s="1"/>
  <c r="FY19" i="1"/>
  <c r="FY23" i="1" s="1"/>
  <c r="FL19" i="1"/>
  <c r="FL23" i="1" s="1"/>
  <c r="FK19" i="1"/>
  <c r="EX19" i="1"/>
  <c r="EW19" i="1"/>
  <c r="EJ19" i="1"/>
  <c r="EI19" i="1"/>
  <c r="EI23" i="1" s="1"/>
  <c r="DV19" i="1"/>
  <c r="DV23" i="1" s="1"/>
  <c r="DU19" i="1"/>
  <c r="DU23" i="1" s="1"/>
  <c r="DH19" i="1"/>
  <c r="DH23" i="1" s="1"/>
  <c r="DG19" i="1"/>
  <c r="CT19" i="1"/>
  <c r="CS19" i="1"/>
  <c r="CF19" i="1"/>
  <c r="CE19" i="1"/>
  <c r="CE23" i="1" s="1"/>
  <c r="BR19" i="1"/>
  <c r="BR23" i="1" s="1"/>
  <c r="BQ19" i="1"/>
  <c r="BQ23" i="1" s="1"/>
  <c r="BD19" i="1"/>
  <c r="BD23" i="1" s="1"/>
  <c r="BC19" i="1"/>
  <c r="AP19" i="1"/>
  <c r="AO19" i="1"/>
  <c r="AB19" i="1"/>
  <c r="AA19" i="1"/>
  <c r="AA23" i="1" s="1"/>
  <c r="N19" i="1"/>
  <c r="N23" i="1" s="1"/>
  <c r="M19" i="1"/>
  <c r="M23" i="1" s="1"/>
  <c r="IP18" i="1"/>
  <c r="IO18" i="1"/>
  <c r="IN18" i="1"/>
  <c r="IM18" i="1"/>
  <c r="IL18" i="1"/>
  <c r="IK18" i="1"/>
  <c r="IJ18" i="1"/>
  <c r="II18" i="1"/>
  <c r="IH18" i="1"/>
  <c r="IG18" i="1"/>
  <c r="IF18" i="1"/>
  <c r="IB18" i="1"/>
  <c r="IA18" i="1"/>
  <c r="HZ18" i="1"/>
  <c r="HY18" i="1"/>
  <c r="HX18" i="1"/>
  <c r="HW18" i="1"/>
  <c r="HV18" i="1"/>
  <c r="HU18" i="1"/>
  <c r="HT18" i="1"/>
  <c r="HS18" i="1"/>
  <c r="HR18" i="1"/>
  <c r="HN18" i="1"/>
  <c r="HM18" i="1"/>
  <c r="HL18" i="1"/>
  <c r="HK18" i="1"/>
  <c r="HJ18" i="1"/>
  <c r="HI18" i="1"/>
  <c r="HH18" i="1"/>
  <c r="HG18" i="1"/>
  <c r="HF18" i="1"/>
  <c r="HE18" i="1"/>
  <c r="HD18" i="1"/>
  <c r="GZ18" i="1"/>
  <c r="GY18" i="1"/>
  <c r="GX18" i="1"/>
  <c r="GW18" i="1"/>
  <c r="GV18" i="1"/>
  <c r="GU18" i="1"/>
  <c r="GT18" i="1"/>
  <c r="GS18" i="1"/>
  <c r="GR18" i="1"/>
  <c r="GQ18" i="1"/>
  <c r="GP18" i="1"/>
  <c r="GL18" i="1"/>
  <c r="GK18" i="1"/>
  <c r="GJ18" i="1"/>
  <c r="GI18" i="1"/>
  <c r="GH18" i="1"/>
  <c r="GG18" i="1"/>
  <c r="GF18" i="1"/>
  <c r="GE18" i="1"/>
  <c r="GD18" i="1"/>
  <c r="GC18" i="1"/>
  <c r="GB18" i="1"/>
  <c r="FX18" i="1"/>
  <c r="FW18" i="1"/>
  <c r="FV18" i="1"/>
  <c r="FU18" i="1"/>
  <c r="FT18" i="1"/>
  <c r="FS18" i="1"/>
  <c r="FR18" i="1"/>
  <c r="FQ18" i="1"/>
  <c r="FP18" i="1"/>
  <c r="FO18" i="1"/>
  <c r="FN18" i="1"/>
  <c r="FJ18" i="1"/>
  <c r="FI18" i="1"/>
  <c r="FH18" i="1"/>
  <c r="FG18" i="1"/>
  <c r="FF18" i="1"/>
  <c r="FE18" i="1"/>
  <c r="FD18" i="1"/>
  <c r="FC18" i="1"/>
  <c r="FB18" i="1"/>
  <c r="FA18" i="1"/>
  <c r="EZ18" i="1"/>
  <c r="EV18" i="1"/>
  <c r="EU18" i="1"/>
  <c r="ET18" i="1"/>
  <c r="ES18" i="1"/>
  <c r="ER18" i="1"/>
  <c r="EQ18" i="1"/>
  <c r="EP18" i="1"/>
  <c r="EO18" i="1"/>
  <c r="EN18" i="1"/>
  <c r="EM18" i="1"/>
  <c r="EL18" i="1"/>
  <c r="EH18" i="1"/>
  <c r="EG18" i="1"/>
  <c r="EF18" i="1"/>
  <c r="EE18" i="1"/>
  <c r="ED18" i="1"/>
  <c r="EC18" i="1"/>
  <c r="EB18" i="1"/>
  <c r="EA18" i="1"/>
  <c r="DZ18" i="1"/>
  <c r="DY18" i="1"/>
  <c r="DX18" i="1"/>
  <c r="DT18" i="1"/>
  <c r="DS18" i="1"/>
  <c r="DR18" i="1"/>
  <c r="DQ18" i="1"/>
  <c r="DP18" i="1"/>
  <c r="DO18" i="1"/>
  <c r="DN18" i="1"/>
  <c r="DM18" i="1"/>
  <c r="DL18" i="1"/>
  <c r="DK18" i="1"/>
  <c r="DJ18" i="1"/>
  <c r="DF18" i="1"/>
  <c r="DE18" i="1"/>
  <c r="DD18" i="1"/>
  <c r="DC18" i="1"/>
  <c r="DB18" i="1"/>
  <c r="DA18" i="1"/>
  <c r="CZ18" i="1"/>
  <c r="CY18" i="1"/>
  <c r="CX18" i="1"/>
  <c r="CW18" i="1"/>
  <c r="CV18" i="1"/>
  <c r="CR18" i="1"/>
  <c r="CQ18" i="1"/>
  <c r="CP18" i="1"/>
  <c r="CO18" i="1"/>
  <c r="CN18" i="1"/>
  <c r="CM18" i="1"/>
  <c r="CL18" i="1"/>
  <c r="CK18" i="1"/>
  <c r="CJ18" i="1"/>
  <c r="CI18" i="1"/>
  <c r="CH18" i="1"/>
  <c r="CD18" i="1"/>
  <c r="CC18" i="1"/>
  <c r="CB18" i="1"/>
  <c r="CA18" i="1"/>
  <c r="BZ18" i="1"/>
  <c r="BY18" i="1"/>
  <c r="BX18" i="1"/>
  <c r="BW18" i="1"/>
  <c r="BV18" i="1"/>
  <c r="BU18" i="1"/>
  <c r="BT18" i="1"/>
  <c r="BP18" i="1"/>
  <c r="BO18" i="1"/>
  <c r="BN18" i="1"/>
  <c r="BM18" i="1"/>
  <c r="BL18" i="1"/>
  <c r="BK18" i="1"/>
  <c r="BJ18" i="1"/>
  <c r="BI18" i="1"/>
  <c r="BH18" i="1"/>
  <c r="BG18" i="1"/>
  <c r="BF18" i="1"/>
  <c r="BB18" i="1"/>
  <c r="BA18" i="1"/>
  <c r="AZ18" i="1"/>
  <c r="AY18" i="1"/>
  <c r="AX18" i="1"/>
  <c r="AW18" i="1"/>
  <c r="AV18" i="1"/>
  <c r="AU18" i="1"/>
  <c r="AT18" i="1"/>
  <c r="AS18" i="1"/>
  <c r="AR18" i="1"/>
  <c r="AN18" i="1"/>
  <c r="AM18" i="1"/>
  <c r="AL18" i="1"/>
  <c r="AK18" i="1"/>
  <c r="AJ18" i="1"/>
  <c r="AI18" i="1"/>
  <c r="AH18" i="1"/>
  <c r="AG18" i="1"/>
  <c r="AF18" i="1"/>
  <c r="AE18" i="1"/>
  <c r="AD18" i="1"/>
  <c r="Z18" i="1"/>
  <c r="Y18" i="1"/>
  <c r="X18" i="1"/>
  <c r="W18" i="1"/>
  <c r="V18" i="1"/>
  <c r="U18" i="1"/>
  <c r="T18" i="1"/>
  <c r="S18" i="1"/>
  <c r="R18" i="1"/>
  <c r="Q18" i="1"/>
  <c r="P18" i="1"/>
  <c r="L18" i="1"/>
  <c r="K18" i="1"/>
  <c r="J18" i="1"/>
  <c r="I18" i="1"/>
  <c r="H18" i="1"/>
  <c r="G18" i="1"/>
  <c r="F18" i="1"/>
  <c r="E18" i="1"/>
  <c r="D18" i="1"/>
  <c r="C18" i="1"/>
  <c r="B18" i="1"/>
  <c r="IR17" i="1"/>
  <c r="IQ17" i="1"/>
  <c r="ID17" i="1"/>
  <c r="IC17" i="1"/>
  <c r="HP17" i="1"/>
  <c r="HO17" i="1"/>
  <c r="HB17" i="1"/>
  <c r="HA17" i="1"/>
  <c r="GN17" i="1"/>
  <c r="GM17" i="1"/>
  <c r="FZ17" i="1"/>
  <c r="FY17" i="1"/>
  <c r="FL17" i="1"/>
  <c r="FK17" i="1"/>
  <c r="EX17" i="1"/>
  <c r="EW17" i="1"/>
  <c r="EJ17" i="1"/>
  <c r="EI17" i="1"/>
  <c r="DV17" i="1"/>
  <c r="DU17" i="1"/>
  <c r="DH17" i="1"/>
  <c r="DG17" i="1"/>
  <c r="CT17" i="1"/>
  <c r="CS17" i="1"/>
  <c r="CF17" i="1"/>
  <c r="CE17" i="1"/>
  <c r="BR17" i="1"/>
  <c r="BQ17" i="1"/>
  <c r="BD17" i="1"/>
  <c r="BC17" i="1"/>
  <c r="AP17" i="1"/>
  <c r="AO17" i="1"/>
  <c r="AB17" i="1"/>
  <c r="AA17" i="1"/>
  <c r="N17" i="1"/>
  <c r="M17" i="1"/>
  <c r="IR16" i="1"/>
  <c r="IQ16" i="1"/>
  <c r="ID16" i="1"/>
  <c r="IC16" i="1"/>
  <c r="HP16" i="1"/>
  <c r="HO16" i="1"/>
  <c r="HB16" i="1"/>
  <c r="HA16" i="1"/>
  <c r="GN16" i="1"/>
  <c r="GM16" i="1"/>
  <c r="FZ16" i="1"/>
  <c r="FY16" i="1"/>
  <c r="FL16" i="1"/>
  <c r="FK16" i="1"/>
  <c r="EX16" i="1"/>
  <c r="EW16" i="1"/>
  <c r="EJ16" i="1"/>
  <c r="EI16" i="1"/>
  <c r="DV16" i="1"/>
  <c r="DU16" i="1"/>
  <c r="DH16" i="1"/>
  <c r="DG16" i="1"/>
  <c r="CT16" i="1"/>
  <c r="CS16" i="1"/>
  <c r="CF16" i="1"/>
  <c r="CE16" i="1"/>
  <c r="BR16" i="1"/>
  <c r="BQ16" i="1"/>
  <c r="BD16" i="1"/>
  <c r="BC16" i="1"/>
  <c r="AP16" i="1"/>
  <c r="AO16" i="1"/>
  <c r="AB16" i="1"/>
  <c r="AA16" i="1"/>
  <c r="N16" i="1"/>
  <c r="M16" i="1"/>
  <c r="IR15" i="1"/>
  <c r="IQ15" i="1"/>
  <c r="ID15" i="1"/>
  <c r="IC15" i="1"/>
  <c r="HP15" i="1"/>
  <c r="HO15" i="1"/>
  <c r="HB15" i="1"/>
  <c r="HA15" i="1"/>
  <c r="GN15" i="1"/>
  <c r="GM15" i="1"/>
  <c r="FZ15" i="1"/>
  <c r="FY15" i="1"/>
  <c r="FL15" i="1"/>
  <c r="FK15" i="1"/>
  <c r="EX15" i="1"/>
  <c r="EW15" i="1"/>
  <c r="EJ15" i="1"/>
  <c r="EI15" i="1"/>
  <c r="DV15" i="1"/>
  <c r="DU15" i="1"/>
  <c r="DH15" i="1"/>
  <c r="DG15" i="1"/>
  <c r="CT15" i="1"/>
  <c r="CS15" i="1"/>
  <c r="CF15" i="1"/>
  <c r="CE15" i="1"/>
  <c r="BR15" i="1"/>
  <c r="BQ15" i="1"/>
  <c r="BD15" i="1"/>
  <c r="BC15" i="1"/>
  <c r="AP15" i="1"/>
  <c r="AO15" i="1"/>
  <c r="AB15" i="1"/>
  <c r="AA15" i="1"/>
  <c r="N15" i="1"/>
  <c r="M15" i="1"/>
  <c r="IR14" i="1"/>
  <c r="IQ14" i="1"/>
  <c r="ID14" i="1"/>
  <c r="IC14" i="1"/>
  <c r="IC18" i="1" s="1"/>
  <c r="HP14" i="1"/>
  <c r="HP18" i="1" s="1"/>
  <c r="HO14" i="1"/>
  <c r="HO18" i="1" s="1"/>
  <c r="HB14" i="1"/>
  <c r="HB18" i="1" s="1"/>
  <c r="HA14" i="1"/>
  <c r="GN14" i="1"/>
  <c r="GM14" i="1"/>
  <c r="FZ14" i="1"/>
  <c r="FY14" i="1"/>
  <c r="FY18" i="1" s="1"/>
  <c r="FL14" i="1"/>
  <c r="FL18" i="1" s="1"/>
  <c r="FK14" i="1"/>
  <c r="FK18" i="1" s="1"/>
  <c r="EX14" i="1"/>
  <c r="EX18" i="1" s="1"/>
  <c r="EW14" i="1"/>
  <c r="EJ14" i="1"/>
  <c r="EI14" i="1"/>
  <c r="DV14" i="1"/>
  <c r="DU14" i="1"/>
  <c r="DU18" i="1" s="1"/>
  <c r="DH14" i="1"/>
  <c r="DH18" i="1" s="1"/>
  <c r="DG14" i="1"/>
  <c r="DG18" i="1" s="1"/>
  <c r="CT14" i="1"/>
  <c r="CT18" i="1" s="1"/>
  <c r="CS14" i="1"/>
  <c r="CF14" i="1"/>
  <c r="CE14" i="1"/>
  <c r="BR14" i="1"/>
  <c r="BQ14" i="1"/>
  <c r="BQ18" i="1" s="1"/>
  <c r="BD14" i="1"/>
  <c r="BD18" i="1" s="1"/>
  <c r="BC14" i="1"/>
  <c r="BC18" i="1" s="1"/>
  <c r="AP14" i="1"/>
  <c r="AP18" i="1" s="1"/>
  <c r="AO14" i="1"/>
  <c r="AB14" i="1"/>
  <c r="AA14" i="1"/>
  <c r="N14" i="1"/>
  <c r="M14" i="1"/>
  <c r="M18" i="1" s="1"/>
  <c r="IP13" i="1"/>
  <c r="IO13" i="1"/>
  <c r="IO24" i="1" s="1"/>
  <c r="IN13" i="1"/>
  <c r="IM13" i="1"/>
  <c r="IL13" i="1"/>
  <c r="IK13" i="1"/>
  <c r="IJ13" i="1"/>
  <c r="II13" i="1"/>
  <c r="IH13" i="1"/>
  <c r="IG13" i="1"/>
  <c r="IG24" i="1" s="1"/>
  <c r="IF13" i="1"/>
  <c r="IB13" i="1"/>
  <c r="IA13" i="1"/>
  <c r="HZ13" i="1"/>
  <c r="HY13" i="1"/>
  <c r="HX13" i="1"/>
  <c r="HW13" i="1"/>
  <c r="HV13" i="1"/>
  <c r="HV73" i="1" s="1"/>
  <c r="HU13" i="1"/>
  <c r="HT13" i="1"/>
  <c r="HS13" i="1"/>
  <c r="HR13" i="1"/>
  <c r="HN13" i="1"/>
  <c r="HM13" i="1"/>
  <c r="HL13" i="1"/>
  <c r="HK13" i="1"/>
  <c r="HK24" i="1" s="1"/>
  <c r="HJ13" i="1"/>
  <c r="HI13" i="1"/>
  <c r="HH13" i="1"/>
  <c r="HG13" i="1"/>
  <c r="HF13" i="1"/>
  <c r="HE13" i="1"/>
  <c r="HD13" i="1"/>
  <c r="GZ13" i="1"/>
  <c r="GZ73" i="1" s="1"/>
  <c r="GY13" i="1"/>
  <c r="GX13" i="1"/>
  <c r="GW13" i="1"/>
  <c r="GV13" i="1"/>
  <c r="GU13" i="1"/>
  <c r="GT13" i="1"/>
  <c r="GS13" i="1"/>
  <c r="GR13" i="1"/>
  <c r="GR73" i="1" s="1"/>
  <c r="GQ13" i="1"/>
  <c r="GP13" i="1"/>
  <c r="GL13" i="1"/>
  <c r="GK13" i="1"/>
  <c r="GJ13" i="1"/>
  <c r="GI13" i="1"/>
  <c r="GH13" i="1"/>
  <c r="GG13" i="1"/>
  <c r="GG24" i="1" s="1"/>
  <c r="GF13" i="1"/>
  <c r="GE13" i="1"/>
  <c r="GD13" i="1"/>
  <c r="GC13" i="1"/>
  <c r="GB13" i="1"/>
  <c r="FX13" i="1"/>
  <c r="FW13" i="1"/>
  <c r="FV13" i="1"/>
  <c r="FV73" i="1" s="1"/>
  <c r="FU13" i="1"/>
  <c r="FT13" i="1"/>
  <c r="FS13" i="1"/>
  <c r="FR13" i="1"/>
  <c r="FQ13" i="1"/>
  <c r="FP13" i="1"/>
  <c r="FO13" i="1"/>
  <c r="FN13" i="1"/>
  <c r="FN73" i="1" s="1"/>
  <c r="FJ13" i="1"/>
  <c r="FI13" i="1"/>
  <c r="FH13" i="1"/>
  <c r="FG13" i="1"/>
  <c r="FF13" i="1"/>
  <c r="FE13" i="1"/>
  <c r="FD13" i="1"/>
  <c r="FC13" i="1"/>
  <c r="FC24" i="1" s="1"/>
  <c r="FB13" i="1"/>
  <c r="FA13" i="1"/>
  <c r="EZ13" i="1"/>
  <c r="EV13" i="1"/>
  <c r="EU13" i="1"/>
  <c r="ET13" i="1"/>
  <c r="ES13" i="1"/>
  <c r="ER13" i="1"/>
  <c r="ER73" i="1" s="1"/>
  <c r="EQ13" i="1"/>
  <c r="EP13" i="1"/>
  <c r="EO13" i="1"/>
  <c r="EN13" i="1"/>
  <c r="EM13" i="1"/>
  <c r="EL13" i="1"/>
  <c r="EH13" i="1"/>
  <c r="EG13" i="1"/>
  <c r="EG24" i="1" s="1"/>
  <c r="EF13" i="1"/>
  <c r="EE13" i="1"/>
  <c r="ED13" i="1"/>
  <c r="EC13" i="1"/>
  <c r="EB13" i="1"/>
  <c r="EA13" i="1"/>
  <c r="DZ13" i="1"/>
  <c r="DY13" i="1"/>
  <c r="DY24" i="1" s="1"/>
  <c r="DX13" i="1"/>
  <c r="DT13" i="1"/>
  <c r="DS13" i="1"/>
  <c r="DR13" i="1"/>
  <c r="DQ13" i="1"/>
  <c r="DP13" i="1"/>
  <c r="DO13" i="1"/>
  <c r="DN13" i="1"/>
  <c r="DN73" i="1" s="1"/>
  <c r="DM13" i="1"/>
  <c r="DL13" i="1"/>
  <c r="DK13" i="1"/>
  <c r="DJ13" i="1"/>
  <c r="DF13" i="1"/>
  <c r="DE13" i="1"/>
  <c r="DD13" i="1"/>
  <c r="DD73" i="1" s="1"/>
  <c r="DC13" i="1"/>
  <c r="DC24" i="1" s="1"/>
  <c r="DB13" i="1"/>
  <c r="DA13" i="1"/>
  <c r="CZ13" i="1"/>
  <c r="CY13" i="1"/>
  <c r="CX13" i="1"/>
  <c r="CW13" i="1"/>
  <c r="CV13" i="1"/>
  <c r="CV73" i="1" s="1"/>
  <c r="CR13" i="1"/>
  <c r="CR73" i="1" s="1"/>
  <c r="CQ13" i="1"/>
  <c r="CP13" i="1"/>
  <c r="CO13" i="1"/>
  <c r="CN13" i="1"/>
  <c r="CM13" i="1"/>
  <c r="CL13" i="1"/>
  <c r="CK13" i="1"/>
  <c r="CK73" i="1" s="1"/>
  <c r="CJ13" i="1"/>
  <c r="CJ73" i="1" s="1"/>
  <c r="CI13" i="1"/>
  <c r="CH13" i="1"/>
  <c r="CD13" i="1"/>
  <c r="CC13" i="1"/>
  <c r="CB13" i="1"/>
  <c r="CA13" i="1"/>
  <c r="BZ13" i="1"/>
  <c r="BZ73" i="1" s="1"/>
  <c r="BY13" i="1"/>
  <c r="BY24" i="1" s="1"/>
  <c r="BX13" i="1"/>
  <c r="BW13" i="1"/>
  <c r="BV13" i="1"/>
  <c r="BU13" i="1"/>
  <c r="BT13" i="1"/>
  <c r="BP13" i="1"/>
  <c r="BO13" i="1"/>
  <c r="BO73" i="1" s="1"/>
  <c r="BN13" i="1"/>
  <c r="BN73" i="1" s="1"/>
  <c r="BM13" i="1"/>
  <c r="BL13" i="1"/>
  <c r="BK13" i="1"/>
  <c r="BJ13" i="1"/>
  <c r="BI13" i="1"/>
  <c r="BH13" i="1"/>
  <c r="BG13" i="1"/>
  <c r="BG73" i="1" s="1"/>
  <c r="BF13" i="1"/>
  <c r="BF73" i="1" s="1"/>
  <c r="BB13" i="1"/>
  <c r="BA13" i="1"/>
  <c r="AZ13" i="1"/>
  <c r="AY13" i="1"/>
  <c r="AX13" i="1"/>
  <c r="AW13" i="1"/>
  <c r="AV13" i="1"/>
  <c r="AV73" i="1" s="1"/>
  <c r="AU13" i="1"/>
  <c r="AU24" i="1" s="1"/>
  <c r="AT13" i="1"/>
  <c r="AS13" i="1"/>
  <c r="AR13" i="1"/>
  <c r="AN13" i="1"/>
  <c r="AM13" i="1"/>
  <c r="AL13" i="1"/>
  <c r="AK13" i="1"/>
  <c r="AK73" i="1" s="1"/>
  <c r="AJ13" i="1"/>
  <c r="AJ73" i="1" s="1"/>
  <c r="AI13" i="1"/>
  <c r="AH13" i="1"/>
  <c r="AG13" i="1"/>
  <c r="AF13" i="1"/>
  <c r="AE13" i="1"/>
  <c r="AD13" i="1"/>
  <c r="Z13" i="1"/>
  <c r="Z73" i="1" s="1"/>
  <c r="Y13" i="1"/>
  <c r="Y24" i="1" s="1"/>
  <c r="X13" i="1"/>
  <c r="W13" i="1"/>
  <c r="V13" i="1"/>
  <c r="U13" i="1"/>
  <c r="T13" i="1"/>
  <c r="S13" i="1"/>
  <c r="R13" i="1"/>
  <c r="R73" i="1" s="1"/>
  <c r="Q13" i="1"/>
  <c r="Q73" i="1" s="1"/>
  <c r="P13" i="1"/>
  <c r="L13" i="1"/>
  <c r="K13" i="1"/>
  <c r="J13" i="1"/>
  <c r="I13" i="1"/>
  <c r="H13" i="1"/>
  <c r="G13" i="1"/>
  <c r="G73" i="1" s="1"/>
  <c r="F13" i="1"/>
  <c r="F73" i="1" s="1"/>
  <c r="E13" i="1"/>
  <c r="D13" i="1"/>
  <c r="C13" i="1"/>
  <c r="B13" i="1"/>
  <c r="IR12" i="1"/>
  <c r="IQ12" i="1"/>
  <c r="ID12" i="1"/>
  <c r="IC12" i="1"/>
  <c r="HP12" i="1"/>
  <c r="HO12" i="1"/>
  <c r="HB12" i="1"/>
  <c r="HA12" i="1"/>
  <c r="GN12" i="1"/>
  <c r="GM12" i="1"/>
  <c r="FZ12" i="1"/>
  <c r="FY12" i="1"/>
  <c r="FL12" i="1"/>
  <c r="FK12" i="1"/>
  <c r="EX12" i="1"/>
  <c r="EW12" i="1"/>
  <c r="EJ12" i="1"/>
  <c r="EI12" i="1"/>
  <c r="DV12" i="1"/>
  <c r="DU12" i="1"/>
  <c r="DH12" i="1"/>
  <c r="DG12" i="1"/>
  <c r="CT12" i="1"/>
  <c r="CS12" i="1"/>
  <c r="CF12" i="1"/>
  <c r="CE12" i="1"/>
  <c r="BR12" i="1"/>
  <c r="BQ12" i="1"/>
  <c r="BD12" i="1"/>
  <c r="BC12" i="1"/>
  <c r="AP12" i="1"/>
  <c r="AO12" i="1"/>
  <c r="AB12" i="1"/>
  <c r="AA12" i="1"/>
  <c r="N12" i="1"/>
  <c r="M12" i="1"/>
  <c r="IR11" i="1"/>
  <c r="IQ11" i="1"/>
  <c r="ID11" i="1"/>
  <c r="IC11" i="1"/>
  <c r="HP11" i="1"/>
  <c r="HO11" i="1"/>
  <c r="HB11" i="1"/>
  <c r="HA11" i="1"/>
  <c r="GN11" i="1"/>
  <c r="GM11" i="1"/>
  <c r="FZ11" i="1"/>
  <c r="FY11" i="1"/>
  <c r="FL11" i="1"/>
  <c r="FK11" i="1"/>
  <c r="EX11" i="1"/>
  <c r="EW11" i="1"/>
  <c r="EJ11" i="1"/>
  <c r="EI11" i="1"/>
  <c r="DV11" i="1"/>
  <c r="DU11" i="1"/>
  <c r="DH11" i="1"/>
  <c r="DG11" i="1"/>
  <c r="CT11" i="1"/>
  <c r="CS11" i="1"/>
  <c r="CF11" i="1"/>
  <c r="CE11" i="1"/>
  <c r="BR11" i="1"/>
  <c r="BQ11" i="1"/>
  <c r="BD11" i="1"/>
  <c r="BC11" i="1"/>
  <c r="AP11" i="1"/>
  <c r="AO11" i="1"/>
  <c r="AB11" i="1"/>
  <c r="AA11" i="1"/>
  <c r="N11" i="1"/>
  <c r="M11" i="1"/>
  <c r="IR10" i="1"/>
  <c r="IQ10" i="1"/>
  <c r="ID10" i="1"/>
  <c r="IC10" i="1"/>
  <c r="HP10" i="1"/>
  <c r="HO10" i="1"/>
  <c r="HB10" i="1"/>
  <c r="HA10" i="1"/>
  <c r="GN10" i="1"/>
  <c r="GM10" i="1"/>
  <c r="FZ10" i="1"/>
  <c r="FY10" i="1"/>
  <c r="FL10" i="1"/>
  <c r="FK10" i="1"/>
  <c r="EX10" i="1"/>
  <c r="EW10" i="1"/>
  <c r="EJ10" i="1"/>
  <c r="EI10" i="1"/>
  <c r="DV10" i="1"/>
  <c r="DU10" i="1"/>
  <c r="DH10" i="1"/>
  <c r="DG10" i="1"/>
  <c r="CT10" i="1"/>
  <c r="CS10" i="1"/>
  <c r="CF10" i="1"/>
  <c r="CE10" i="1"/>
  <c r="BR10" i="1"/>
  <c r="BQ10" i="1"/>
  <c r="BD10" i="1"/>
  <c r="BC10" i="1"/>
  <c r="AP10" i="1"/>
  <c r="AO10" i="1"/>
  <c r="AB10" i="1"/>
  <c r="AA10" i="1"/>
  <c r="N10" i="1"/>
  <c r="M10" i="1"/>
  <c r="A10" i="1"/>
  <c r="A11" i="1" s="1"/>
  <c r="IR9" i="1"/>
  <c r="IQ9" i="1"/>
  <c r="IE9" i="1"/>
  <c r="ID9" i="1"/>
  <c r="IC9" i="1"/>
  <c r="HQ9" i="1"/>
  <c r="HP9" i="1"/>
  <c r="HO9" i="1"/>
  <c r="HC9" i="1"/>
  <c r="HB9" i="1"/>
  <c r="HA9" i="1"/>
  <c r="GO9" i="1"/>
  <c r="GN9" i="1"/>
  <c r="GM9" i="1"/>
  <c r="GM13" i="1" s="1"/>
  <c r="GA9" i="1"/>
  <c r="FZ9" i="1"/>
  <c r="FY9" i="1"/>
  <c r="FM9" i="1"/>
  <c r="FL9" i="1"/>
  <c r="FK9" i="1"/>
  <c r="EY9" i="1"/>
  <c r="EX9" i="1"/>
  <c r="EX13" i="1" s="1"/>
  <c r="EW9" i="1"/>
  <c r="EW13" i="1" s="1"/>
  <c r="EK9" i="1"/>
  <c r="EJ9" i="1"/>
  <c r="EI9" i="1"/>
  <c r="DW9" i="1"/>
  <c r="DV9" i="1"/>
  <c r="DU9" i="1"/>
  <c r="DI9" i="1"/>
  <c r="DH9" i="1"/>
  <c r="DG9" i="1"/>
  <c r="CU9" i="1"/>
  <c r="CT9" i="1"/>
  <c r="CS9" i="1"/>
  <c r="CG9" i="1"/>
  <c r="CF9" i="1"/>
  <c r="CE9" i="1"/>
  <c r="CE13" i="1" s="1"/>
  <c r="BS9" i="1"/>
  <c r="BR9" i="1"/>
  <c r="BQ9" i="1"/>
  <c r="BE9" i="1"/>
  <c r="BD9" i="1"/>
  <c r="BC9" i="1"/>
  <c r="AQ9" i="1"/>
  <c r="AP9" i="1"/>
  <c r="AP13" i="1" s="1"/>
  <c r="AO9" i="1"/>
  <c r="AO13" i="1" s="1"/>
  <c r="AC9" i="1"/>
  <c r="AB9" i="1"/>
  <c r="AA9" i="1"/>
  <c r="O9" i="1"/>
  <c r="N9" i="1"/>
  <c r="M9" i="1"/>
  <c r="IP8" i="1"/>
  <c r="IO8" i="1"/>
  <c r="IN8" i="1"/>
  <c r="IM8" i="1"/>
  <c r="IL8" i="1"/>
  <c r="IK8" i="1"/>
  <c r="IJ8" i="1"/>
  <c r="II8" i="1"/>
  <c r="IH8" i="1"/>
  <c r="IG8" i="1"/>
  <c r="IF8" i="1"/>
  <c r="IB8" i="1"/>
  <c r="IA8" i="1"/>
  <c r="HZ8" i="1"/>
  <c r="HY8" i="1"/>
  <c r="HX8" i="1"/>
  <c r="HW8" i="1"/>
  <c r="HV8" i="1"/>
  <c r="HU8" i="1"/>
  <c r="HT8" i="1"/>
  <c r="HS8" i="1"/>
  <c r="HR8" i="1"/>
  <c r="HN8" i="1"/>
  <c r="HM8" i="1"/>
  <c r="HL8" i="1"/>
  <c r="HK8" i="1"/>
  <c r="HJ8" i="1"/>
  <c r="HI8" i="1"/>
  <c r="HH8" i="1"/>
  <c r="HG8" i="1"/>
  <c r="HF8" i="1"/>
  <c r="HE8" i="1"/>
  <c r="HD8" i="1"/>
  <c r="GZ8" i="1"/>
  <c r="GY8" i="1"/>
  <c r="GX8" i="1"/>
  <c r="GW8" i="1"/>
  <c r="GV8" i="1"/>
  <c r="GU8" i="1"/>
  <c r="GT8" i="1"/>
  <c r="GS8" i="1"/>
  <c r="GR8" i="1"/>
  <c r="GQ8" i="1"/>
  <c r="GP8" i="1"/>
  <c r="GL8" i="1"/>
  <c r="GK8" i="1"/>
  <c r="GJ8" i="1"/>
  <c r="GI8" i="1"/>
  <c r="GH8" i="1"/>
  <c r="GG8" i="1"/>
  <c r="GF8" i="1"/>
  <c r="GE8" i="1"/>
  <c r="GD8" i="1"/>
  <c r="GC8" i="1"/>
  <c r="GB8" i="1"/>
  <c r="FX8" i="1"/>
  <c r="FW8" i="1"/>
  <c r="FV8" i="1"/>
  <c r="FU8" i="1"/>
  <c r="FT8" i="1"/>
  <c r="FS8" i="1"/>
  <c r="FR8" i="1"/>
  <c r="FQ8" i="1"/>
  <c r="FP8" i="1"/>
  <c r="FO8" i="1"/>
  <c r="FN8" i="1"/>
  <c r="FJ8" i="1"/>
  <c r="FI8" i="1"/>
  <c r="FH8" i="1"/>
  <c r="FG8" i="1"/>
  <c r="FF8" i="1"/>
  <c r="FE8" i="1"/>
  <c r="FD8" i="1"/>
  <c r="FC8" i="1"/>
  <c r="FB8" i="1"/>
  <c r="FA8" i="1"/>
  <c r="EZ8" i="1"/>
  <c r="EV8" i="1"/>
  <c r="EU8" i="1"/>
  <c r="ET8" i="1"/>
  <c r="ES8" i="1"/>
  <c r="ER8" i="1"/>
  <c r="EQ8" i="1"/>
  <c r="EP8" i="1"/>
  <c r="EO8" i="1"/>
  <c r="EN8" i="1"/>
  <c r="EM8" i="1"/>
  <c r="EL8" i="1"/>
  <c r="EH8" i="1"/>
  <c r="EG8" i="1"/>
  <c r="EF8" i="1"/>
  <c r="EE8" i="1"/>
  <c r="ED8" i="1"/>
  <c r="EC8" i="1"/>
  <c r="EB8" i="1"/>
  <c r="EA8" i="1"/>
  <c r="DZ8" i="1"/>
  <c r="DY8" i="1"/>
  <c r="DX8" i="1"/>
  <c r="DT8" i="1"/>
  <c r="DS8" i="1"/>
  <c r="DR8" i="1"/>
  <c r="DQ8" i="1"/>
  <c r="DP8" i="1"/>
  <c r="DO8" i="1"/>
  <c r="DN8" i="1"/>
  <c r="DM8" i="1"/>
  <c r="DL8" i="1"/>
  <c r="DK8" i="1"/>
  <c r="DJ8" i="1"/>
  <c r="DF8" i="1"/>
  <c r="DE8" i="1"/>
  <c r="DD8" i="1"/>
  <c r="DC8" i="1"/>
  <c r="DB8" i="1"/>
  <c r="DA8" i="1"/>
  <c r="CZ8" i="1"/>
  <c r="CY8" i="1"/>
  <c r="CX8" i="1"/>
  <c r="CW8" i="1"/>
  <c r="CV8" i="1"/>
  <c r="CR8" i="1"/>
  <c r="CQ8" i="1"/>
  <c r="CP8" i="1"/>
  <c r="CO8" i="1"/>
  <c r="CN8" i="1"/>
  <c r="CM8" i="1"/>
  <c r="CL8" i="1"/>
  <c r="CK8" i="1"/>
  <c r="CJ8" i="1"/>
  <c r="CI8" i="1"/>
  <c r="CH8" i="1"/>
  <c r="CD8" i="1"/>
  <c r="CC8" i="1"/>
  <c r="CB8" i="1"/>
  <c r="CA8" i="1"/>
  <c r="BZ8" i="1"/>
  <c r="BY8" i="1"/>
  <c r="BX8" i="1"/>
  <c r="BW8" i="1"/>
  <c r="BV8" i="1"/>
  <c r="BU8" i="1"/>
  <c r="BT8" i="1"/>
  <c r="BP8" i="1"/>
  <c r="BO8" i="1"/>
  <c r="BN8" i="1"/>
  <c r="BM8" i="1"/>
  <c r="BL8" i="1"/>
  <c r="BK8" i="1"/>
  <c r="BJ8" i="1"/>
  <c r="BI8" i="1"/>
  <c r="BH8" i="1"/>
  <c r="BG8" i="1"/>
  <c r="BF8" i="1"/>
  <c r="BB8" i="1"/>
  <c r="BA8" i="1"/>
  <c r="AZ8" i="1"/>
  <c r="AY8" i="1"/>
  <c r="AX8" i="1"/>
  <c r="AW8" i="1"/>
  <c r="AV8" i="1"/>
  <c r="AU8" i="1"/>
  <c r="AT8" i="1"/>
  <c r="AS8" i="1"/>
  <c r="AR8" i="1"/>
  <c r="AN8" i="1"/>
  <c r="AM8" i="1"/>
  <c r="AL8" i="1"/>
  <c r="AK8" i="1"/>
  <c r="AJ8" i="1"/>
  <c r="AI8" i="1"/>
  <c r="AH8" i="1"/>
  <c r="AG8" i="1"/>
  <c r="AF8" i="1"/>
  <c r="AE8" i="1"/>
  <c r="AD8" i="1"/>
  <c r="Z8" i="1"/>
  <c r="Y8" i="1"/>
  <c r="X8" i="1"/>
  <c r="W8" i="1"/>
  <c r="V8" i="1"/>
  <c r="U8" i="1"/>
  <c r="T8" i="1"/>
  <c r="S8" i="1"/>
  <c r="R8" i="1"/>
  <c r="Q8" i="1"/>
  <c r="P8" i="1"/>
  <c r="IF7" i="1"/>
  <c r="HR7" i="1"/>
  <c r="HD7" i="1"/>
  <c r="GP7" i="1"/>
  <c r="GB7" i="1"/>
  <c r="FN7" i="1"/>
  <c r="EZ7" i="1"/>
  <c r="EL7" i="1"/>
  <c r="DX7" i="1"/>
  <c r="DJ7" i="1"/>
  <c r="CV7" i="1"/>
  <c r="CH7" i="1"/>
  <c r="BT7" i="1"/>
  <c r="BF7" i="1"/>
  <c r="AR7" i="1"/>
  <c r="AD7" i="1"/>
  <c r="P7" i="1"/>
  <c r="B7" i="1"/>
  <c r="Q6" i="1"/>
  <c r="AE6" i="1" s="1"/>
  <c r="AS6" i="1" s="1"/>
  <c r="BG6" i="1" s="1"/>
  <c r="BU6" i="1" s="1"/>
  <c r="C5" i="1"/>
  <c r="Q5" i="1" s="1"/>
  <c r="AE5" i="1" s="1"/>
  <c r="AS5" i="1" s="1"/>
  <c r="BG5" i="1" s="1"/>
  <c r="BU5" i="1" s="1"/>
  <c r="Q4" i="1"/>
  <c r="AE4" i="1" s="1"/>
  <c r="AS4" i="1" s="1"/>
  <c r="BG4" i="1" s="1"/>
  <c r="BU4" i="1" s="1"/>
  <c r="AC3" i="1"/>
  <c r="AQ3" i="1" s="1"/>
  <c r="BE3" i="1" s="1"/>
  <c r="BS3" i="1" s="1"/>
  <c r="O3" i="1"/>
  <c r="O2" i="1"/>
  <c r="AC2" i="1" s="1"/>
  <c r="AQ2" i="1" s="1"/>
  <c r="BE2" i="1" s="1"/>
  <c r="BS2" i="1" s="1"/>
  <c r="AC1" i="1"/>
  <c r="AQ1" i="1" s="1"/>
  <c r="BE1" i="1" s="1"/>
  <c r="BS1" i="1" s="1"/>
  <c r="O1" i="1"/>
  <c r="HO72" i="1" l="1"/>
  <c r="FO40" i="2"/>
  <c r="FW40" i="2"/>
  <c r="EA56" i="2"/>
  <c r="DF72" i="2"/>
  <c r="DQ72" i="2"/>
  <c r="GJ72" i="2"/>
  <c r="GU72" i="2"/>
  <c r="M13" i="1"/>
  <c r="S73" i="1"/>
  <c r="CA73" i="1"/>
  <c r="DP24" i="1"/>
  <c r="HE73" i="1"/>
  <c r="AS56" i="1"/>
  <c r="CH56" i="1"/>
  <c r="EE56" i="1"/>
  <c r="FT56" i="1"/>
  <c r="HT56" i="1"/>
  <c r="J72" i="1"/>
  <c r="AY72" i="1"/>
  <c r="CN72" i="1"/>
  <c r="EC72" i="1"/>
  <c r="FR72" i="1"/>
  <c r="HR72" i="1"/>
  <c r="AD24" i="1"/>
  <c r="BP24" i="1"/>
  <c r="DE73" i="1"/>
  <c r="EL24" i="1"/>
  <c r="FX24" i="1"/>
  <c r="II73" i="1"/>
  <c r="AJ40" i="1"/>
  <c r="BN40" i="1"/>
  <c r="DC40" i="1"/>
  <c r="DY40" i="1"/>
  <c r="FN40" i="1"/>
  <c r="GZ40" i="1"/>
  <c r="IG40" i="1"/>
  <c r="D56" i="1"/>
  <c r="BA56" i="1"/>
  <c r="DA56" i="1"/>
  <c r="GX56" i="1"/>
  <c r="N13" i="1"/>
  <c r="DV13" i="1"/>
  <c r="DV24" i="1" s="1"/>
  <c r="ID13" i="1"/>
  <c r="T73" i="1"/>
  <c r="AM73" i="1"/>
  <c r="BI73" i="1"/>
  <c r="CB73" i="1"/>
  <c r="CM73" i="1"/>
  <c r="N18" i="1"/>
  <c r="DV18" i="1"/>
  <c r="ID18" i="1"/>
  <c r="AB23" i="1"/>
  <c r="CF23" i="1"/>
  <c r="IR23" i="1"/>
  <c r="AP29" i="1"/>
  <c r="AP40" i="1" s="1"/>
  <c r="EX29" i="1"/>
  <c r="EX40" i="1" s="1"/>
  <c r="Z40" i="1"/>
  <c r="AV40" i="1"/>
  <c r="BO40" i="1"/>
  <c r="CV40" i="1"/>
  <c r="DO40" i="1"/>
  <c r="EH40" i="1"/>
  <c r="FD40" i="1"/>
  <c r="GH40" i="1"/>
  <c r="HD40" i="1"/>
  <c r="HW40" i="1"/>
  <c r="BD34" i="1"/>
  <c r="FL34" i="1"/>
  <c r="BR39" i="1"/>
  <c r="ID39" i="1"/>
  <c r="EJ45" i="1"/>
  <c r="EJ56" i="1" s="1"/>
  <c r="IR45" i="1"/>
  <c r="IR56" i="1" s="1"/>
  <c r="E56" i="1"/>
  <c r="X56" i="1"/>
  <c r="AT56" i="1"/>
  <c r="BM56" i="1"/>
  <c r="CI56" i="1"/>
  <c r="DB56" i="1"/>
  <c r="DX56" i="1"/>
  <c r="EF56" i="1"/>
  <c r="FB56" i="1"/>
  <c r="FU56" i="1"/>
  <c r="GQ56" i="1"/>
  <c r="HU56" i="1"/>
  <c r="IN56" i="1"/>
  <c r="CT50" i="1"/>
  <c r="EX50" i="1"/>
  <c r="HB50" i="1"/>
  <c r="BD55" i="1"/>
  <c r="BD73" i="1" s="1"/>
  <c r="DH55" i="1"/>
  <c r="FL55" i="1"/>
  <c r="HP55" i="1"/>
  <c r="C72" i="1"/>
  <c r="K72" i="1"/>
  <c r="V72" i="1"/>
  <c r="AG72" i="1"/>
  <c r="AR72" i="1"/>
  <c r="AZ72" i="1"/>
  <c r="BK72" i="1"/>
  <c r="BV72" i="1"/>
  <c r="CD72" i="1"/>
  <c r="CO72" i="1"/>
  <c r="CZ72" i="1"/>
  <c r="DK72" i="1"/>
  <c r="DS72" i="1"/>
  <c r="ED72" i="1"/>
  <c r="EO72" i="1"/>
  <c r="EZ72" i="1"/>
  <c r="FH72" i="1"/>
  <c r="FS72" i="1"/>
  <c r="GD72" i="1"/>
  <c r="GL72" i="1"/>
  <c r="GW72" i="1"/>
  <c r="HH72" i="1"/>
  <c r="HS72" i="1"/>
  <c r="IA72" i="1"/>
  <c r="IL72" i="1"/>
  <c r="IC13" i="1"/>
  <c r="H73" i="1"/>
  <c r="BH24" i="1"/>
  <c r="EA73" i="1"/>
  <c r="FP24" i="1"/>
  <c r="GT24" i="1"/>
  <c r="F40" i="1"/>
  <c r="AU40" i="1"/>
  <c r="CJ40" i="1"/>
  <c r="ER40" i="1"/>
  <c r="GR40" i="1"/>
  <c r="IO40" i="1"/>
  <c r="AH56" i="1"/>
  <c r="CP56" i="1"/>
  <c r="EP56" i="1"/>
  <c r="GP56" i="1"/>
  <c r="IM56" i="1"/>
  <c r="U72" i="1"/>
  <c r="CC72" i="1"/>
  <c r="DJ72" i="1"/>
  <c r="EN72" i="1"/>
  <c r="GC72" i="1"/>
  <c r="HZ72" i="1"/>
  <c r="BC13" i="1"/>
  <c r="BC24" i="1" s="1"/>
  <c r="FK13" i="1"/>
  <c r="I73" i="1"/>
  <c r="AE73" i="1"/>
  <c r="AX73" i="1"/>
  <c r="BT73" i="1"/>
  <c r="CX73" i="1"/>
  <c r="BR18" i="1"/>
  <c r="BR73" i="1" s="1"/>
  <c r="FZ18" i="1"/>
  <c r="FZ24" i="1" s="1"/>
  <c r="EJ23" i="1"/>
  <c r="GN23" i="1"/>
  <c r="CT29" i="1"/>
  <c r="CT40" i="1" s="1"/>
  <c r="HB29" i="1"/>
  <c r="HB40" i="1" s="1"/>
  <c r="G40" i="1"/>
  <c r="R40" i="1"/>
  <c r="AK40" i="1"/>
  <c r="BG40" i="1"/>
  <c r="BZ40" i="1"/>
  <c r="CK40" i="1"/>
  <c r="DD40" i="1"/>
  <c r="DZ40" i="1"/>
  <c r="ES40" i="1"/>
  <c r="FO40" i="1"/>
  <c r="FW40" i="1"/>
  <c r="GS40" i="1"/>
  <c r="HL40" i="1"/>
  <c r="IH40" i="1"/>
  <c r="IP40" i="1"/>
  <c r="DH34" i="1"/>
  <c r="HP34" i="1"/>
  <c r="N39" i="1"/>
  <c r="DV39" i="1"/>
  <c r="DV40" i="1" s="1"/>
  <c r="FZ39" i="1"/>
  <c r="AB45" i="1"/>
  <c r="AB56" i="1" s="1"/>
  <c r="CF45" i="1"/>
  <c r="CF56" i="1" s="1"/>
  <c r="GN45" i="1"/>
  <c r="GN56" i="1" s="1"/>
  <c r="P56" i="1"/>
  <c r="AI56" i="1"/>
  <c r="BB56" i="1"/>
  <c r="BX56" i="1"/>
  <c r="CQ56" i="1"/>
  <c r="DM56" i="1"/>
  <c r="EQ56" i="1"/>
  <c r="FJ56" i="1"/>
  <c r="GF56" i="1"/>
  <c r="GY56" i="1"/>
  <c r="HJ56" i="1"/>
  <c r="IF56" i="1"/>
  <c r="AP50" i="1"/>
  <c r="CS13" i="1"/>
  <c r="HA13" i="1"/>
  <c r="B73" i="1"/>
  <c r="J73" i="1"/>
  <c r="U24" i="1"/>
  <c r="AF73" i="1"/>
  <c r="AN73" i="1"/>
  <c r="AY24" i="1"/>
  <c r="BJ73" i="1"/>
  <c r="BU24" i="1"/>
  <c r="CC24" i="1"/>
  <c r="CN73" i="1"/>
  <c r="CY24" i="1"/>
  <c r="DJ73" i="1"/>
  <c r="DR73" i="1"/>
  <c r="EC24" i="1"/>
  <c r="EN73" i="1"/>
  <c r="EV73" i="1"/>
  <c r="FG24" i="1"/>
  <c r="FR73" i="1"/>
  <c r="GC24" i="1"/>
  <c r="GK24" i="1"/>
  <c r="GV73" i="1"/>
  <c r="HG24" i="1"/>
  <c r="HR73" i="1"/>
  <c r="HZ73" i="1"/>
  <c r="IK24" i="1"/>
  <c r="AA18" i="1"/>
  <c r="CE18" i="1"/>
  <c r="EI18" i="1"/>
  <c r="GM18" i="1"/>
  <c r="GM73" i="1" s="1"/>
  <c r="IQ18" i="1"/>
  <c r="AO23" i="1"/>
  <c r="CS23" i="1"/>
  <c r="EW23" i="1"/>
  <c r="HA23" i="1"/>
  <c r="BC29" i="1"/>
  <c r="BC40" i="1" s="1"/>
  <c r="DG29" i="1"/>
  <c r="DG40" i="1" s="1"/>
  <c r="FK29" i="1"/>
  <c r="FK40" i="1" s="1"/>
  <c r="HO29" i="1"/>
  <c r="HO40" i="1" s="1"/>
  <c r="H40" i="1"/>
  <c r="S40" i="1"/>
  <c r="AD40" i="1"/>
  <c r="AL40" i="1"/>
  <c r="AW40" i="1"/>
  <c r="BH40" i="1"/>
  <c r="BP40" i="1"/>
  <c r="CA40" i="1"/>
  <c r="CL40" i="1"/>
  <c r="CW40" i="1"/>
  <c r="DE40" i="1"/>
  <c r="DP40" i="1"/>
  <c r="EA40" i="1"/>
  <c r="EL40" i="1"/>
  <c r="ET40" i="1"/>
  <c r="FE40" i="1"/>
  <c r="FP40" i="1"/>
  <c r="FX40" i="1"/>
  <c r="GI40" i="1"/>
  <c r="GT40" i="1"/>
  <c r="HE40" i="1"/>
  <c r="HM40" i="1"/>
  <c r="HX40" i="1"/>
  <c r="II40" i="1"/>
  <c r="M34" i="1"/>
  <c r="AA13" i="1"/>
  <c r="EI13" i="1"/>
  <c r="EI73" i="1" s="1"/>
  <c r="IQ13" i="1"/>
  <c r="IQ73" i="1" s="1"/>
  <c r="C73" i="1"/>
  <c r="V73" i="1"/>
  <c r="AZ73" i="1"/>
  <c r="BV73" i="1"/>
  <c r="CD73" i="1"/>
  <c r="CO73" i="1"/>
  <c r="AB18" i="1"/>
  <c r="AB24" i="1" s="1"/>
  <c r="EJ18" i="1"/>
  <c r="EJ24" i="1" s="1"/>
  <c r="IR18" i="1"/>
  <c r="CT23" i="1"/>
  <c r="HB23" i="1"/>
  <c r="DH29" i="1"/>
  <c r="DH40" i="1" s="1"/>
  <c r="FL29" i="1"/>
  <c r="FL40" i="1" s="1"/>
  <c r="I40" i="1"/>
  <c r="AE40" i="1"/>
  <c r="AX40" i="1"/>
  <c r="BT40" i="1"/>
  <c r="CM40" i="1"/>
  <c r="CX40" i="1"/>
  <c r="DQ40" i="1"/>
  <c r="EM40" i="1"/>
  <c r="FF40" i="1"/>
  <c r="FQ40" i="1"/>
  <c r="GJ40" i="1"/>
  <c r="HF40" i="1"/>
  <c r="HN40" i="1"/>
  <c r="IJ40" i="1"/>
  <c r="BR34" i="1"/>
  <c r="DV34" i="1"/>
  <c r="ID34" i="1"/>
  <c r="AB39" i="1"/>
  <c r="AB40" i="1" s="1"/>
  <c r="CF39" i="1"/>
  <c r="CF40" i="1" s="1"/>
  <c r="GN39" i="1"/>
  <c r="AP45" i="1"/>
  <c r="EX45" i="1"/>
  <c r="EX56" i="1" s="1"/>
  <c r="G56" i="1"/>
  <c r="Z56" i="1"/>
  <c r="AV56" i="1"/>
  <c r="BO56" i="1"/>
  <c r="CK56" i="1"/>
  <c r="DD56" i="1"/>
  <c r="DZ56" i="1"/>
  <c r="ES56" i="1"/>
  <c r="FD56" i="1"/>
  <c r="FW56" i="1"/>
  <c r="GS56" i="1"/>
  <c r="HL56" i="1"/>
  <c r="IH56" i="1"/>
  <c r="BD50" i="1"/>
  <c r="FL50" i="1"/>
  <c r="HP50" i="1"/>
  <c r="N55" i="1"/>
  <c r="BR55" i="1"/>
  <c r="BR56" i="1" s="1"/>
  <c r="DV55" i="1"/>
  <c r="FZ55" i="1"/>
  <c r="FZ56" i="1" s="1"/>
  <c r="ID55" i="1"/>
  <c r="ID56" i="1" s="1"/>
  <c r="AB61" i="1"/>
  <c r="AB72" i="1" s="1"/>
  <c r="CF61" i="1"/>
  <c r="CF72" i="1" s="1"/>
  <c r="EJ61" i="1"/>
  <c r="EJ72" i="1" s="1"/>
  <c r="GN61" i="1"/>
  <c r="GN72" i="1" s="1"/>
  <c r="IR61" i="1"/>
  <c r="IR72" i="1" s="1"/>
  <c r="E72" i="1"/>
  <c r="P72" i="1"/>
  <c r="X72" i="1"/>
  <c r="AI72" i="1"/>
  <c r="AT72" i="1"/>
  <c r="DV56" i="1"/>
  <c r="AL24" i="1"/>
  <c r="CW73" i="1"/>
  <c r="ET24" i="1"/>
  <c r="HM73" i="1"/>
  <c r="Q40" i="1"/>
  <c r="BF40" i="1"/>
  <c r="CR40" i="1"/>
  <c r="EG40" i="1"/>
  <c r="FV40" i="1"/>
  <c r="HV40" i="1"/>
  <c r="L56" i="1"/>
  <c r="BW56" i="1"/>
  <c r="DT56" i="1"/>
  <c r="FI56" i="1"/>
  <c r="HI56" i="1"/>
  <c r="BQ72" i="1"/>
  <c r="AF72" i="1"/>
  <c r="BJ72" i="1"/>
  <c r="DR72" i="1"/>
  <c r="FG72" i="1"/>
  <c r="GV72" i="1"/>
  <c r="IK72" i="1"/>
  <c r="GJ13" i="2"/>
  <c r="CT13" i="1"/>
  <c r="CT24" i="1" s="1"/>
  <c r="HB13" i="1"/>
  <c r="HB24" i="1" s="1"/>
  <c r="K73" i="1"/>
  <c r="AG73" i="1"/>
  <c r="AR73" i="1"/>
  <c r="BK73" i="1"/>
  <c r="CZ73" i="1"/>
  <c r="CF18" i="1"/>
  <c r="GN18" i="1"/>
  <c r="GN24" i="1" s="1"/>
  <c r="AP23" i="1"/>
  <c r="AP73" i="1" s="1"/>
  <c r="EX23" i="1"/>
  <c r="BD29" i="1"/>
  <c r="BD40" i="1" s="1"/>
  <c r="HP29" i="1"/>
  <c r="HP40" i="1" s="1"/>
  <c r="T40" i="1"/>
  <c r="AM40" i="1"/>
  <c r="BI40" i="1"/>
  <c r="CB40" i="1"/>
  <c r="DF40" i="1"/>
  <c r="EB40" i="1"/>
  <c r="EU40" i="1"/>
  <c r="GB40" i="1"/>
  <c r="GU40" i="1"/>
  <c r="HY40" i="1"/>
  <c r="N34" i="1"/>
  <c r="FZ34" i="1"/>
  <c r="FZ40" i="1" s="1"/>
  <c r="EJ39" i="1"/>
  <c r="EJ40" i="1" s="1"/>
  <c r="IR39" i="1"/>
  <c r="IR40" i="1" s="1"/>
  <c r="CT45" i="1"/>
  <c r="CT56" i="1" s="1"/>
  <c r="HB45" i="1"/>
  <c r="HB56" i="1" s="1"/>
  <c r="R56" i="1"/>
  <c r="AK56" i="1"/>
  <c r="BG56" i="1"/>
  <c r="BZ56" i="1"/>
  <c r="CV56" i="1"/>
  <c r="DO56" i="1"/>
  <c r="EH56" i="1"/>
  <c r="FO56" i="1"/>
  <c r="GH56" i="1"/>
  <c r="HD56" i="1"/>
  <c r="HW56" i="1"/>
  <c r="IP56" i="1"/>
  <c r="DH50" i="1"/>
  <c r="BQ13" i="1"/>
  <c r="FY13" i="1"/>
  <c r="D73" i="1"/>
  <c r="L73" i="1"/>
  <c r="W73" i="1"/>
  <c r="AH24" i="1"/>
  <c r="AS73" i="1"/>
  <c r="BA73" i="1"/>
  <c r="BL24" i="1"/>
  <c r="BW73" i="1"/>
  <c r="CH24" i="1"/>
  <c r="CP24" i="1"/>
  <c r="DA73" i="1"/>
  <c r="DL24" i="1"/>
  <c r="DT24" i="1"/>
  <c r="EE73" i="1"/>
  <c r="EP24" i="1"/>
  <c r="FA73" i="1"/>
  <c r="FI73" i="1"/>
  <c r="FT24" i="1"/>
  <c r="GE73" i="1"/>
  <c r="GP24" i="1"/>
  <c r="GX24" i="1"/>
  <c r="HI73" i="1"/>
  <c r="HT24" i="1"/>
  <c r="IB24" i="1"/>
  <c r="IM73" i="1"/>
  <c r="AO18" i="1"/>
  <c r="CS18" i="1"/>
  <c r="EW18" i="1"/>
  <c r="HA18" i="1"/>
  <c r="HA73" i="1" s="1"/>
  <c r="BC23" i="1"/>
  <c r="DG23" i="1"/>
  <c r="FK23" i="1"/>
  <c r="HO23" i="1"/>
  <c r="M29" i="1"/>
  <c r="M40" i="1" s="1"/>
  <c r="BQ29" i="1"/>
  <c r="DU29" i="1"/>
  <c r="FY29" i="1"/>
  <c r="FY40" i="1" s="1"/>
  <c r="IC29" i="1"/>
  <c r="IC40" i="1" s="1"/>
  <c r="GN40" i="1"/>
  <c r="N56" i="1"/>
  <c r="DU13" i="1"/>
  <c r="AW73" i="1"/>
  <c r="CL24" i="1"/>
  <c r="FE73" i="1"/>
  <c r="GI73" i="1"/>
  <c r="HX24" i="1"/>
  <c r="Y40" i="1"/>
  <c r="BY40" i="1"/>
  <c r="DN40" i="1"/>
  <c r="FC40" i="1"/>
  <c r="GG40" i="1"/>
  <c r="HK40" i="1"/>
  <c r="W56" i="1"/>
  <c r="BL56" i="1"/>
  <c r="DL56" i="1"/>
  <c r="FA56" i="1"/>
  <c r="GE56" i="1"/>
  <c r="IB56" i="1"/>
  <c r="B72" i="1"/>
  <c r="AN72" i="1"/>
  <c r="BU72" i="1"/>
  <c r="CY72" i="1"/>
  <c r="EV72" i="1"/>
  <c r="GK72" i="1"/>
  <c r="HG72" i="1"/>
  <c r="BR13" i="1"/>
  <c r="DG13" i="1"/>
  <c r="FZ13" i="1"/>
  <c r="HO13" i="1"/>
  <c r="E73" i="1"/>
  <c r="P73" i="1"/>
  <c r="X73" i="1"/>
  <c r="AI73" i="1"/>
  <c r="AT73" i="1"/>
  <c r="BB73" i="1"/>
  <c r="BM73" i="1"/>
  <c r="BX73" i="1"/>
  <c r="CI73" i="1"/>
  <c r="CQ73" i="1"/>
  <c r="DB73" i="1"/>
  <c r="N40" i="1"/>
  <c r="BR40" i="1"/>
  <c r="ID40" i="1"/>
  <c r="BD56" i="1"/>
  <c r="DH56" i="1"/>
  <c r="FL56" i="1"/>
  <c r="HP56" i="1"/>
  <c r="EX61" i="1"/>
  <c r="HB61" i="1"/>
  <c r="DO13" i="2"/>
  <c r="DO73" i="2" s="1"/>
  <c r="DY13" i="2"/>
  <c r="DY73" i="2" s="1"/>
  <c r="EG13" i="2"/>
  <c r="EQ13" i="2"/>
  <c r="FS13" i="2"/>
  <c r="GC13" i="2"/>
  <c r="GK13" i="2"/>
  <c r="GU13" i="2"/>
  <c r="HW13" i="2"/>
  <c r="HW73" i="2" s="1"/>
  <c r="BQ34" i="1"/>
  <c r="BQ73" i="1" s="1"/>
  <c r="DU34" i="1"/>
  <c r="FY34" i="1"/>
  <c r="IC34" i="1"/>
  <c r="AA39" i="1"/>
  <c r="CE39" i="1"/>
  <c r="EI39" i="1"/>
  <c r="GM39" i="1"/>
  <c r="IQ39" i="1"/>
  <c r="AO45" i="1"/>
  <c r="AO56" i="1" s="1"/>
  <c r="CS45" i="1"/>
  <c r="CS56" i="1" s="1"/>
  <c r="EW45" i="1"/>
  <c r="EW56" i="1" s="1"/>
  <c r="HA45" i="1"/>
  <c r="HA56" i="1" s="1"/>
  <c r="F56" i="1"/>
  <c r="Q56" i="1"/>
  <c r="Y56" i="1"/>
  <c r="AJ56" i="1"/>
  <c r="AU56" i="1"/>
  <c r="BF56" i="1"/>
  <c r="BN56" i="1"/>
  <c r="BY56" i="1"/>
  <c r="CJ56" i="1"/>
  <c r="CR56" i="1"/>
  <c r="DC56" i="1"/>
  <c r="DN56" i="1"/>
  <c r="DY56" i="1"/>
  <c r="EG56" i="1"/>
  <c r="ER56" i="1"/>
  <c r="FC56" i="1"/>
  <c r="FN56" i="1"/>
  <c r="FV56" i="1"/>
  <c r="GG56" i="1"/>
  <c r="GR56" i="1"/>
  <c r="GZ56" i="1"/>
  <c r="HK56" i="1"/>
  <c r="HV56" i="1"/>
  <c r="IG56" i="1"/>
  <c r="IO56" i="1"/>
  <c r="BC50" i="1"/>
  <c r="DG50" i="1"/>
  <c r="FK50" i="1"/>
  <c r="HO50" i="1"/>
  <c r="M55" i="1"/>
  <c r="BQ55" i="1"/>
  <c r="DU55" i="1"/>
  <c r="FY55" i="1"/>
  <c r="IC55" i="1"/>
  <c r="AA61" i="1"/>
  <c r="AA72" i="1" s="1"/>
  <c r="CE61" i="1"/>
  <c r="CE72" i="1" s="1"/>
  <c r="EI61" i="1"/>
  <c r="EI72" i="1" s="1"/>
  <c r="GM61" i="1"/>
  <c r="GM72" i="1" s="1"/>
  <c r="IQ61" i="1"/>
  <c r="IQ72" i="1" s="1"/>
  <c r="D72" i="1"/>
  <c r="L72" i="1"/>
  <c r="W72" i="1"/>
  <c r="AH72" i="1"/>
  <c r="AS72" i="1"/>
  <c r="BA72" i="1"/>
  <c r="BL72" i="1"/>
  <c r="BW72" i="1"/>
  <c r="CH72" i="1"/>
  <c r="CP72" i="1"/>
  <c r="DA72" i="1"/>
  <c r="DL72" i="1"/>
  <c r="DT72" i="1"/>
  <c r="EE72" i="1"/>
  <c r="EP72" i="1"/>
  <c r="FA72" i="1"/>
  <c r="FI72" i="1"/>
  <c r="FT72" i="1"/>
  <c r="GE72" i="1"/>
  <c r="GP72" i="1"/>
  <c r="GX72" i="1"/>
  <c r="HI72" i="1"/>
  <c r="HT72" i="1"/>
  <c r="IB72" i="1"/>
  <c r="IM72" i="1"/>
  <c r="AO66" i="1"/>
  <c r="CS66" i="1"/>
  <c r="EW66" i="1"/>
  <c r="HA66" i="1"/>
  <c r="BC71" i="1"/>
  <c r="DG71" i="1"/>
  <c r="FK71" i="1"/>
  <c r="HO71" i="1"/>
  <c r="BB72" i="1"/>
  <c r="BM72" i="1"/>
  <c r="BX72" i="1"/>
  <c r="CI72" i="1"/>
  <c r="CQ72" i="1"/>
  <c r="DB72" i="1"/>
  <c r="DM72" i="1"/>
  <c r="DX72" i="1"/>
  <c r="EF72" i="1"/>
  <c r="EQ72" i="1"/>
  <c r="FB72" i="1"/>
  <c r="FJ72" i="1"/>
  <c r="FU72" i="1"/>
  <c r="GF72" i="1"/>
  <c r="GQ72" i="1"/>
  <c r="GY72" i="1"/>
  <c r="HJ72" i="1"/>
  <c r="HU72" i="1"/>
  <c r="IF72" i="1"/>
  <c r="IN72" i="1"/>
  <c r="AP66" i="1"/>
  <c r="AP72" i="1" s="1"/>
  <c r="CT66" i="1"/>
  <c r="CT72" i="1" s="1"/>
  <c r="EX66" i="1"/>
  <c r="HB66" i="1"/>
  <c r="BD71" i="1"/>
  <c r="DH71" i="1"/>
  <c r="FL71" i="1"/>
  <c r="FL73" i="1" s="1"/>
  <c r="HP71" i="1"/>
  <c r="HP73" i="1" s="1"/>
  <c r="DQ13" i="2"/>
  <c r="ES13" i="2"/>
  <c r="FU13" i="2"/>
  <c r="GW13" i="2"/>
  <c r="HY13" i="2"/>
  <c r="B40" i="1"/>
  <c r="J40" i="1"/>
  <c r="U40" i="1"/>
  <c r="AF40" i="1"/>
  <c r="AN40" i="1"/>
  <c r="AY40" i="1"/>
  <c r="BJ40" i="1"/>
  <c r="BU40" i="1"/>
  <c r="CC40" i="1"/>
  <c r="CN40" i="1"/>
  <c r="CY40" i="1"/>
  <c r="DJ40" i="1"/>
  <c r="DR40" i="1"/>
  <c r="EC40" i="1"/>
  <c r="EN40" i="1"/>
  <c r="EV40" i="1"/>
  <c r="FG40" i="1"/>
  <c r="FR40" i="1"/>
  <c r="GC40" i="1"/>
  <c r="GK40" i="1"/>
  <c r="GV40" i="1"/>
  <c r="HG40" i="1"/>
  <c r="HR40" i="1"/>
  <c r="HZ40" i="1"/>
  <c r="IK40" i="1"/>
  <c r="AA34" i="1"/>
  <c r="AA40" i="1" s="1"/>
  <c r="CE34" i="1"/>
  <c r="CE73" i="1" s="1"/>
  <c r="EI34" i="1"/>
  <c r="EI40" i="1" s="1"/>
  <c r="GM34" i="1"/>
  <c r="GM40" i="1" s="1"/>
  <c r="IQ34" i="1"/>
  <c r="IQ40" i="1" s="1"/>
  <c r="AO39" i="1"/>
  <c r="AO40" i="1" s="1"/>
  <c r="CS39" i="1"/>
  <c r="CS40" i="1" s="1"/>
  <c r="EW39" i="1"/>
  <c r="EW40" i="1" s="1"/>
  <c r="HA39" i="1"/>
  <c r="HA40" i="1" s="1"/>
  <c r="BC45" i="1"/>
  <c r="BC56" i="1" s="1"/>
  <c r="DG45" i="1"/>
  <c r="FK45" i="1"/>
  <c r="HO45" i="1"/>
  <c r="H56" i="1"/>
  <c r="S56" i="1"/>
  <c r="AD56" i="1"/>
  <c r="AL56" i="1"/>
  <c r="AW56" i="1"/>
  <c r="BH56" i="1"/>
  <c r="BP56" i="1"/>
  <c r="CA56" i="1"/>
  <c r="CL56" i="1"/>
  <c r="CW56" i="1"/>
  <c r="DE56" i="1"/>
  <c r="DP56" i="1"/>
  <c r="EA56" i="1"/>
  <c r="EL56" i="1"/>
  <c r="ET56" i="1"/>
  <c r="FE56" i="1"/>
  <c r="FP56" i="1"/>
  <c r="FX56" i="1"/>
  <c r="GI56" i="1"/>
  <c r="GT56" i="1"/>
  <c r="HE56" i="1"/>
  <c r="HM56" i="1"/>
  <c r="HX56" i="1"/>
  <c r="II56" i="1"/>
  <c r="M50" i="1"/>
  <c r="M56" i="1" s="1"/>
  <c r="BQ50" i="1"/>
  <c r="BQ56" i="1" s="1"/>
  <c r="DU50" i="1"/>
  <c r="DU56" i="1" s="1"/>
  <c r="FY50" i="1"/>
  <c r="FY56" i="1" s="1"/>
  <c r="IC50" i="1"/>
  <c r="IC56" i="1" s="1"/>
  <c r="AA55" i="1"/>
  <c r="AA56" i="1" s="1"/>
  <c r="CE55" i="1"/>
  <c r="CE56" i="1" s="1"/>
  <c r="EI55" i="1"/>
  <c r="EI56" i="1" s="1"/>
  <c r="GM55" i="1"/>
  <c r="GM56" i="1" s="1"/>
  <c r="IQ55" i="1"/>
  <c r="IQ56" i="1" s="1"/>
  <c r="AO61" i="1"/>
  <c r="AO72" i="1" s="1"/>
  <c r="CS61" i="1"/>
  <c r="CS72" i="1" s="1"/>
  <c r="EW61" i="1"/>
  <c r="EW72" i="1" s="1"/>
  <c r="HA61" i="1"/>
  <c r="F72" i="1"/>
  <c r="Q72" i="1"/>
  <c r="Y72" i="1"/>
  <c r="AJ72" i="1"/>
  <c r="AU72" i="1"/>
  <c r="BF72" i="1"/>
  <c r="BN72" i="1"/>
  <c r="BY72" i="1"/>
  <c r="CJ72" i="1"/>
  <c r="CR72" i="1"/>
  <c r="DC72" i="1"/>
  <c r="DN72" i="1"/>
  <c r="DY72" i="1"/>
  <c r="EG72" i="1"/>
  <c r="ER72" i="1"/>
  <c r="FC72" i="1"/>
  <c r="FN72" i="1"/>
  <c r="FV72" i="1"/>
  <c r="GG72" i="1"/>
  <c r="GR72" i="1"/>
  <c r="GZ72" i="1"/>
  <c r="HK72" i="1"/>
  <c r="HV72" i="1"/>
  <c r="IG72" i="1"/>
  <c r="IO72" i="1"/>
  <c r="BC66" i="1"/>
  <c r="BC72" i="1" s="1"/>
  <c r="DG66" i="1"/>
  <c r="DG72" i="1" s="1"/>
  <c r="FK66" i="1"/>
  <c r="FK72" i="1" s="1"/>
  <c r="HO66" i="1"/>
  <c r="BD66" i="1"/>
  <c r="BD72" i="1" s="1"/>
  <c r="DH66" i="1"/>
  <c r="DH72" i="1" s="1"/>
  <c r="FL66" i="1"/>
  <c r="FL72" i="1" s="1"/>
  <c r="HP66" i="1"/>
  <c r="HP72" i="1" s="1"/>
  <c r="N71" i="1"/>
  <c r="N72" i="1" s="1"/>
  <c r="BR71" i="1"/>
  <c r="BR72" i="1" s="1"/>
  <c r="DV71" i="1"/>
  <c r="DV72" i="1" s="1"/>
  <c r="FZ71" i="1"/>
  <c r="FZ72" i="1" s="1"/>
  <c r="ID71" i="1"/>
  <c r="ID72" i="1" s="1"/>
  <c r="AO13" i="2"/>
  <c r="AO73" i="2" s="1"/>
  <c r="CS13" i="2"/>
  <c r="DK13" i="2"/>
  <c r="DS13" i="2"/>
  <c r="EC13" i="2"/>
  <c r="EM13" i="2"/>
  <c r="EU13" i="2"/>
  <c r="FO13" i="2"/>
  <c r="FO73" i="2" s="1"/>
  <c r="FW13" i="2"/>
  <c r="FW73" i="2" s="1"/>
  <c r="GG13" i="2"/>
  <c r="GQ13" i="2"/>
  <c r="GY13" i="2"/>
  <c r="HS13" i="2"/>
  <c r="IA13" i="2"/>
  <c r="FK10" i="2"/>
  <c r="EW11" i="2"/>
  <c r="FK12" i="2"/>
  <c r="I73" i="2"/>
  <c r="T73" i="2"/>
  <c r="AE73" i="2"/>
  <c r="AM73" i="2"/>
  <c r="AX73" i="2"/>
  <c r="BI73" i="2"/>
  <c r="BT73" i="2"/>
  <c r="CB73" i="2"/>
  <c r="CM73" i="2"/>
  <c r="AA18" i="2"/>
  <c r="CE18" i="2"/>
  <c r="CZ18" i="2"/>
  <c r="DK18" i="2"/>
  <c r="DS18" i="2"/>
  <c r="ED18" i="2"/>
  <c r="ED73" i="2" s="1"/>
  <c r="EO18" i="2"/>
  <c r="EO73" i="2" s="1"/>
  <c r="EZ18" i="2"/>
  <c r="FH18" i="2"/>
  <c r="FS18" i="2"/>
  <c r="GW18" i="2"/>
  <c r="HS18" i="2"/>
  <c r="IA18" i="2"/>
  <c r="DG15" i="2"/>
  <c r="HO15" i="2"/>
  <c r="DU16" i="2"/>
  <c r="IC16" i="2"/>
  <c r="DG17" i="2"/>
  <c r="HO17" i="2"/>
  <c r="AP23" i="2"/>
  <c r="CT23" i="2"/>
  <c r="DC23" i="2"/>
  <c r="DN23" i="2"/>
  <c r="DY23" i="2"/>
  <c r="EG23" i="2"/>
  <c r="ER23" i="2"/>
  <c r="FC23" i="2"/>
  <c r="FY19" i="2"/>
  <c r="FV23" i="2"/>
  <c r="GG23" i="2"/>
  <c r="GR23" i="2"/>
  <c r="GZ23" i="2"/>
  <c r="HK23" i="2"/>
  <c r="HV23" i="2"/>
  <c r="GM20" i="2"/>
  <c r="FY21" i="2"/>
  <c r="GM22" i="2"/>
  <c r="M29" i="2"/>
  <c r="M40" i="2" s="1"/>
  <c r="BQ29" i="2"/>
  <c r="BQ40" i="2" s="1"/>
  <c r="CX29" i="2"/>
  <c r="DF29" i="2"/>
  <c r="DQ29" i="2"/>
  <c r="EB29" i="2"/>
  <c r="EM29" i="2"/>
  <c r="EU29" i="2"/>
  <c r="FF29" i="2"/>
  <c r="FF40" i="2" s="1"/>
  <c r="N13" i="2"/>
  <c r="N24" i="2" s="1"/>
  <c r="BR13" i="2"/>
  <c r="CX13" i="2"/>
  <c r="DF13" i="2"/>
  <c r="DZ13" i="2"/>
  <c r="EH13" i="2"/>
  <c r="FB13" i="2"/>
  <c r="FJ13" i="2"/>
  <c r="FJ73" i="2" s="1"/>
  <c r="GD13" i="2"/>
  <c r="GD24" i="2" s="1"/>
  <c r="GL13" i="2"/>
  <c r="HF13" i="2"/>
  <c r="HN13" i="2"/>
  <c r="AB18" i="2"/>
  <c r="CF18" i="2"/>
  <c r="DA18" i="2"/>
  <c r="DL18" i="2"/>
  <c r="DT18" i="2"/>
  <c r="EE18" i="2"/>
  <c r="EP18" i="2"/>
  <c r="FA18" i="2"/>
  <c r="FI18" i="2"/>
  <c r="FT18" i="2"/>
  <c r="GE18" i="2"/>
  <c r="GP18" i="2"/>
  <c r="GX18" i="2"/>
  <c r="GX24" i="2" s="1"/>
  <c r="HI18" i="2"/>
  <c r="HT18" i="2"/>
  <c r="IB18" i="2"/>
  <c r="BC23" i="2"/>
  <c r="CV23" i="2"/>
  <c r="DD23" i="2"/>
  <c r="DO23" i="2"/>
  <c r="DZ23" i="2"/>
  <c r="EH23" i="2"/>
  <c r="ES23" i="2"/>
  <c r="FD23" i="2"/>
  <c r="FO23" i="2"/>
  <c r="FW23" i="2"/>
  <c r="GH23" i="2"/>
  <c r="GS23" i="2"/>
  <c r="GS73" i="2" s="1"/>
  <c r="HD23" i="2"/>
  <c r="HL23" i="2"/>
  <c r="HW23" i="2"/>
  <c r="N29" i="2"/>
  <c r="BR29" i="2"/>
  <c r="CY29" i="2"/>
  <c r="EI10" i="2"/>
  <c r="DU11" i="2"/>
  <c r="IC11" i="2"/>
  <c r="EI12" i="2"/>
  <c r="C73" i="2"/>
  <c r="K73" i="2"/>
  <c r="V73" i="2"/>
  <c r="AG73" i="2"/>
  <c r="AR73" i="2"/>
  <c r="AZ73" i="2"/>
  <c r="BK73" i="2"/>
  <c r="BV73" i="2"/>
  <c r="CD73" i="2"/>
  <c r="CO73" i="2"/>
  <c r="AO18" i="2"/>
  <c r="CS18" i="2"/>
  <c r="DB18" i="2"/>
  <c r="DM18" i="2"/>
  <c r="DM24" i="2" s="1"/>
  <c r="DX18" i="2"/>
  <c r="EF18" i="2"/>
  <c r="EQ18" i="2"/>
  <c r="FJ18" i="2"/>
  <c r="FU18" i="2"/>
  <c r="GQ18" i="2"/>
  <c r="GY18" i="2"/>
  <c r="HU18" i="2"/>
  <c r="HU24" i="2" s="1"/>
  <c r="GM15" i="2"/>
  <c r="HA16" i="2"/>
  <c r="GM17" i="2"/>
  <c r="BD23" i="2"/>
  <c r="CW23" i="2"/>
  <c r="DE23" i="2"/>
  <c r="DP23" i="2"/>
  <c r="EA23" i="2"/>
  <c r="EW19" i="2"/>
  <c r="ET23" i="2"/>
  <c r="FE23" i="2"/>
  <c r="FP23" i="2"/>
  <c r="FX23" i="2"/>
  <c r="GI23" i="2"/>
  <c r="GT23" i="2"/>
  <c r="HE23" i="2"/>
  <c r="HE24" i="2" s="1"/>
  <c r="HM23" i="2"/>
  <c r="HX23" i="2"/>
  <c r="FK20" i="2"/>
  <c r="EW21" i="2"/>
  <c r="FK22" i="2"/>
  <c r="AA29" i="2"/>
  <c r="CE29" i="2"/>
  <c r="CZ29" i="2"/>
  <c r="CZ40" i="2" s="1"/>
  <c r="DK29" i="2"/>
  <c r="DK40" i="2" s="1"/>
  <c r="DS29" i="2"/>
  <c r="DS40" i="2" s="1"/>
  <c r="ED29" i="2"/>
  <c r="ED40" i="2" s="1"/>
  <c r="EO29" i="2"/>
  <c r="EO40" i="2" s="1"/>
  <c r="EZ29" i="2"/>
  <c r="FH29" i="2"/>
  <c r="FH40" i="2" s="1"/>
  <c r="FS29" i="2"/>
  <c r="FS40" i="2" s="1"/>
  <c r="GD29" i="2"/>
  <c r="GD40" i="2" s="1"/>
  <c r="GL29" i="2"/>
  <c r="GL40" i="2" s="1"/>
  <c r="GW29" i="2"/>
  <c r="GW40" i="2" s="1"/>
  <c r="HH29" i="2"/>
  <c r="HH40" i="2" s="1"/>
  <c r="HS29" i="2"/>
  <c r="HS40" i="2" s="1"/>
  <c r="IA29" i="2"/>
  <c r="IA40" i="2" s="1"/>
  <c r="FY26" i="2"/>
  <c r="FK27" i="2"/>
  <c r="FY28" i="2"/>
  <c r="FY29" i="2" s="1"/>
  <c r="D40" i="2"/>
  <c r="L40" i="2"/>
  <c r="W40" i="2"/>
  <c r="AH40" i="2"/>
  <c r="AS40" i="2"/>
  <c r="BA40" i="2"/>
  <c r="BL40" i="2"/>
  <c r="BW40" i="2"/>
  <c r="CH40" i="2"/>
  <c r="CP40" i="2"/>
  <c r="DC34" i="2"/>
  <c r="DY34" i="2"/>
  <c r="EG34" i="2"/>
  <c r="FC34" i="2"/>
  <c r="GG34" i="2"/>
  <c r="HK34" i="2"/>
  <c r="HK40" i="2" s="1"/>
  <c r="DU31" i="2"/>
  <c r="IC31" i="2"/>
  <c r="M71" i="1"/>
  <c r="M72" i="1" s="1"/>
  <c r="BQ71" i="1"/>
  <c r="DU71" i="1"/>
  <c r="DU72" i="1" s="1"/>
  <c r="FY71" i="1"/>
  <c r="FY72" i="1" s="1"/>
  <c r="IC71" i="1"/>
  <c r="IC72" i="1" s="1"/>
  <c r="CF13" i="2"/>
  <c r="CF73" i="2" s="1"/>
  <c r="CZ13" i="2"/>
  <c r="CZ73" i="2" s="1"/>
  <c r="EB13" i="2"/>
  <c r="FD13" i="2"/>
  <c r="GF13" i="2"/>
  <c r="HH13" i="2"/>
  <c r="AP18" i="2"/>
  <c r="CT18" i="2"/>
  <c r="DC18" i="2"/>
  <c r="DC73" i="2" s="1"/>
  <c r="DN18" i="2"/>
  <c r="DN24" i="2" s="1"/>
  <c r="DY18" i="2"/>
  <c r="EG18" i="2"/>
  <c r="ER18" i="2"/>
  <c r="FC18" i="2"/>
  <c r="FN18" i="2"/>
  <c r="FV18" i="2"/>
  <c r="GG18" i="2"/>
  <c r="GG73" i="2" s="1"/>
  <c r="GR18" i="2"/>
  <c r="GR24" i="2" s="1"/>
  <c r="GZ18" i="2"/>
  <c r="HK18" i="2"/>
  <c r="HV18" i="2"/>
  <c r="M23" i="2"/>
  <c r="BQ23" i="2"/>
  <c r="CX23" i="2"/>
  <c r="DF23" i="2"/>
  <c r="DF73" i="2" s="1"/>
  <c r="DQ23" i="2"/>
  <c r="DQ73" i="2" s="1"/>
  <c r="EB23" i="2"/>
  <c r="EM23" i="2"/>
  <c r="EU23" i="2"/>
  <c r="FF23" i="2"/>
  <c r="FQ23" i="2"/>
  <c r="GB23" i="2"/>
  <c r="GJ23" i="2"/>
  <c r="GU23" i="2"/>
  <c r="GU24" i="2" s="1"/>
  <c r="HF23" i="2"/>
  <c r="HN23" i="2"/>
  <c r="HY23" i="2"/>
  <c r="AB29" i="2"/>
  <c r="CF29" i="2"/>
  <c r="DA29" i="2"/>
  <c r="DL29" i="2"/>
  <c r="DT29" i="2"/>
  <c r="EE29" i="2"/>
  <c r="EP29" i="2"/>
  <c r="FA29" i="2"/>
  <c r="FI29" i="2"/>
  <c r="FT29" i="2"/>
  <c r="GE29" i="2"/>
  <c r="GX29" i="2"/>
  <c r="HI29" i="2"/>
  <c r="HI73" i="2" s="1"/>
  <c r="HT29" i="2"/>
  <c r="IB29" i="2"/>
  <c r="CV34" i="2"/>
  <c r="DD34" i="2"/>
  <c r="DD40" i="2" s="1"/>
  <c r="DO34" i="2"/>
  <c r="DO40" i="2" s="1"/>
  <c r="DZ34" i="2"/>
  <c r="DZ40" i="2" s="1"/>
  <c r="EH34" i="2"/>
  <c r="EH40" i="2" s="1"/>
  <c r="ES34" i="2"/>
  <c r="ES40" i="2" s="1"/>
  <c r="FD34" i="2"/>
  <c r="FD40" i="2" s="1"/>
  <c r="FO34" i="2"/>
  <c r="FW34" i="2"/>
  <c r="GH34" i="2"/>
  <c r="GH40" i="2" s="1"/>
  <c r="GS34" i="2"/>
  <c r="GS40" i="2" s="1"/>
  <c r="HD34" i="2"/>
  <c r="HL34" i="2"/>
  <c r="HL73" i="2" s="1"/>
  <c r="HW34" i="2"/>
  <c r="HW40" i="2" s="1"/>
  <c r="N39" i="2"/>
  <c r="BR39" i="2"/>
  <c r="CY39" i="2"/>
  <c r="DR39" i="2"/>
  <c r="EC39" i="2"/>
  <c r="EN39" i="2"/>
  <c r="EV39" i="2"/>
  <c r="FG39" i="2"/>
  <c r="FR39" i="2"/>
  <c r="GC39" i="2"/>
  <c r="GK39" i="2"/>
  <c r="GV39" i="2"/>
  <c r="HG39" i="2"/>
  <c r="HZ39" i="2"/>
  <c r="DG10" i="2"/>
  <c r="HO10" i="2"/>
  <c r="HA11" i="2"/>
  <c r="DG12" i="2"/>
  <c r="HO12" i="2"/>
  <c r="E73" i="2"/>
  <c r="P73" i="2"/>
  <c r="X73" i="2"/>
  <c r="AI73" i="2"/>
  <c r="AT73" i="2"/>
  <c r="BB73" i="2"/>
  <c r="BM73" i="2"/>
  <c r="BX73" i="2"/>
  <c r="CI73" i="2"/>
  <c r="CQ73" i="2"/>
  <c r="FK15" i="2"/>
  <c r="IE15" i="2" s="1"/>
  <c r="FY16" i="2"/>
  <c r="FK17" i="2"/>
  <c r="IE17" i="2" s="1"/>
  <c r="DU19" i="2"/>
  <c r="IC19" i="2"/>
  <c r="EI20" i="2"/>
  <c r="IE20" i="2" s="1"/>
  <c r="DU21" i="2"/>
  <c r="IC21" i="2"/>
  <c r="EI22" i="2"/>
  <c r="IE22" i="2" s="1"/>
  <c r="AO40" i="2"/>
  <c r="CS40" i="2"/>
  <c r="EW26" i="2"/>
  <c r="EI27" i="2"/>
  <c r="EW28" i="2"/>
  <c r="F40" i="2"/>
  <c r="Q40" i="2"/>
  <c r="Y40" i="2"/>
  <c r="AJ40" i="2"/>
  <c r="AU40" i="2"/>
  <c r="BF40" i="2"/>
  <c r="BN40" i="2"/>
  <c r="BY40" i="2"/>
  <c r="CJ40" i="2"/>
  <c r="CR40" i="2"/>
  <c r="HA31" i="2"/>
  <c r="DG32" i="2"/>
  <c r="HO32" i="2"/>
  <c r="HA33" i="2"/>
  <c r="FQ29" i="2"/>
  <c r="GB29" i="2"/>
  <c r="GJ29" i="2"/>
  <c r="GJ40" i="2" s="1"/>
  <c r="GU29" i="2"/>
  <c r="GU40" i="2" s="1"/>
  <c r="HF29" i="2"/>
  <c r="HN29" i="2"/>
  <c r="HY29" i="2"/>
  <c r="HA26" i="2"/>
  <c r="GM27" i="2"/>
  <c r="HA28" i="2"/>
  <c r="B40" i="2"/>
  <c r="J40" i="2"/>
  <c r="U40" i="2"/>
  <c r="AF40" i="2"/>
  <c r="AN40" i="2"/>
  <c r="AY40" i="2"/>
  <c r="BJ40" i="2"/>
  <c r="BU40" i="2"/>
  <c r="CC40" i="2"/>
  <c r="CN40" i="2"/>
  <c r="AB34" i="2"/>
  <c r="CF34" i="2"/>
  <c r="DA34" i="2"/>
  <c r="EE34" i="2"/>
  <c r="FA34" i="2"/>
  <c r="FI34" i="2"/>
  <c r="GE34" i="2"/>
  <c r="GE40" i="2" s="1"/>
  <c r="HI34" i="2"/>
  <c r="EW31" i="2"/>
  <c r="FK32" i="2"/>
  <c r="EW33" i="2"/>
  <c r="BC39" i="2"/>
  <c r="DD39" i="2"/>
  <c r="DO39" i="2"/>
  <c r="DZ39" i="2"/>
  <c r="EH39" i="2"/>
  <c r="ES39" i="2"/>
  <c r="FD39" i="2"/>
  <c r="FO39" i="2"/>
  <c r="FW39" i="2"/>
  <c r="GH39" i="2"/>
  <c r="GS39" i="2"/>
  <c r="HL39" i="2"/>
  <c r="HW39" i="2"/>
  <c r="DU36" i="2"/>
  <c r="IC36" i="2"/>
  <c r="DG37" i="2"/>
  <c r="HO37" i="2"/>
  <c r="DU38" i="2"/>
  <c r="IC38" i="2"/>
  <c r="N45" i="2"/>
  <c r="BR45" i="2"/>
  <c r="CY45" i="2"/>
  <c r="DJ45" i="2"/>
  <c r="DR45" i="2"/>
  <c r="EC45" i="2"/>
  <c r="EN45" i="2"/>
  <c r="EV45" i="2"/>
  <c r="FG45" i="2"/>
  <c r="FG56" i="2" s="1"/>
  <c r="FR45" i="2"/>
  <c r="GC45" i="2"/>
  <c r="GK45" i="2"/>
  <c r="GK56" i="2" s="1"/>
  <c r="GV45" i="2"/>
  <c r="HG45" i="2"/>
  <c r="HR45" i="2"/>
  <c r="HZ45" i="2"/>
  <c r="EI42" i="2"/>
  <c r="IE42" i="2" s="1"/>
  <c r="DU43" i="2"/>
  <c r="IC43" i="2"/>
  <c r="EI44" i="2"/>
  <c r="C56" i="2"/>
  <c r="K56" i="2"/>
  <c r="V56" i="2"/>
  <c r="AG56" i="2"/>
  <c r="AR56" i="2"/>
  <c r="AZ56" i="2"/>
  <c r="BK56" i="2"/>
  <c r="BV56" i="2"/>
  <c r="CD56" i="2"/>
  <c r="CO56" i="2"/>
  <c r="AO50" i="2"/>
  <c r="CS50" i="2"/>
  <c r="DB50" i="2"/>
  <c r="DM50" i="2"/>
  <c r="DX50" i="2"/>
  <c r="EF50" i="2"/>
  <c r="EQ50" i="2"/>
  <c r="FB50" i="2"/>
  <c r="FJ50" i="2"/>
  <c r="FU50" i="2"/>
  <c r="GF50" i="2"/>
  <c r="GF56" i="2" s="1"/>
  <c r="HA46" i="2"/>
  <c r="GY50" i="2"/>
  <c r="HJ50" i="2"/>
  <c r="DR29" i="2"/>
  <c r="EC29" i="2"/>
  <c r="EN29" i="2"/>
  <c r="EV29" i="2"/>
  <c r="FG29" i="2"/>
  <c r="FG40" i="2" s="1"/>
  <c r="FR29" i="2"/>
  <c r="GC29" i="2"/>
  <c r="GK29" i="2"/>
  <c r="GV29" i="2"/>
  <c r="HG29" i="2"/>
  <c r="HZ29" i="2"/>
  <c r="AO34" i="2"/>
  <c r="CS34" i="2"/>
  <c r="CS73" i="2" s="1"/>
  <c r="DB34" i="2"/>
  <c r="DB40" i="2" s="1"/>
  <c r="DM34" i="2"/>
  <c r="DM40" i="2" s="1"/>
  <c r="DX34" i="2"/>
  <c r="EF34" i="2"/>
  <c r="EF40" i="2" s="1"/>
  <c r="EQ34" i="2"/>
  <c r="EQ40" i="2" s="1"/>
  <c r="FJ34" i="2"/>
  <c r="FJ40" i="2" s="1"/>
  <c r="FU34" i="2"/>
  <c r="FU40" i="2" s="1"/>
  <c r="GF34" i="2"/>
  <c r="GF73" i="2" s="1"/>
  <c r="GQ34" i="2"/>
  <c r="GQ40" i="2" s="1"/>
  <c r="GY34" i="2"/>
  <c r="GY40" i="2" s="1"/>
  <c r="HJ34" i="2"/>
  <c r="HJ40" i="2" s="1"/>
  <c r="HU34" i="2"/>
  <c r="HU40" i="2" s="1"/>
  <c r="BD39" i="2"/>
  <c r="CW39" i="2"/>
  <c r="DE39" i="2"/>
  <c r="DP39" i="2"/>
  <c r="EA39" i="2"/>
  <c r="EA40" i="2" s="1"/>
  <c r="ET39" i="2"/>
  <c r="FE39" i="2"/>
  <c r="FP39" i="2"/>
  <c r="FX39" i="2"/>
  <c r="GI39" i="2"/>
  <c r="GT39" i="2"/>
  <c r="HE39" i="2"/>
  <c r="HE40" i="2" s="1"/>
  <c r="HM39" i="2"/>
  <c r="HM40" i="2" s="1"/>
  <c r="HX39" i="2"/>
  <c r="AA45" i="2"/>
  <c r="CE45" i="2"/>
  <c r="CZ45" i="2"/>
  <c r="DK45" i="2"/>
  <c r="DS45" i="2"/>
  <c r="ED45" i="2"/>
  <c r="ED56" i="2" s="1"/>
  <c r="EO45" i="2"/>
  <c r="EO56" i="2" s="1"/>
  <c r="EZ45" i="2"/>
  <c r="FH45" i="2"/>
  <c r="FS45" i="2"/>
  <c r="GL45" i="2"/>
  <c r="GW45" i="2"/>
  <c r="HH45" i="2"/>
  <c r="HS45" i="2"/>
  <c r="HS56" i="2" s="1"/>
  <c r="IA45" i="2"/>
  <c r="IA73" i="2" s="1"/>
  <c r="DC50" i="2"/>
  <c r="DC56" i="2" s="1"/>
  <c r="DY50" i="2"/>
  <c r="DY56" i="2" s="1"/>
  <c r="EG50" i="2"/>
  <c r="FC50" i="2"/>
  <c r="GG50" i="2"/>
  <c r="HK50" i="2"/>
  <c r="EI32" i="2"/>
  <c r="IE32" i="2" s="1"/>
  <c r="DU33" i="2"/>
  <c r="IC33" i="2"/>
  <c r="M39" i="2"/>
  <c r="BQ39" i="2"/>
  <c r="CX39" i="2"/>
  <c r="DF39" i="2"/>
  <c r="DQ39" i="2"/>
  <c r="EB39" i="2"/>
  <c r="EB73" i="2" s="1"/>
  <c r="EM39" i="2"/>
  <c r="EU39" i="2"/>
  <c r="FF39" i="2"/>
  <c r="FQ39" i="2"/>
  <c r="GJ39" i="2"/>
  <c r="GU39" i="2"/>
  <c r="HF39" i="2"/>
  <c r="HN39" i="2"/>
  <c r="HN73" i="2" s="1"/>
  <c r="HY39" i="2"/>
  <c r="HY73" i="2" s="1"/>
  <c r="HA36" i="2"/>
  <c r="GM37" i="2"/>
  <c r="HA38" i="2"/>
  <c r="AB45" i="2"/>
  <c r="AB56" i="2" s="1"/>
  <c r="CF45" i="2"/>
  <c r="CF56" i="2" s="1"/>
  <c r="DA45" i="2"/>
  <c r="DA56" i="2" s="1"/>
  <c r="DL45" i="2"/>
  <c r="DT45" i="2"/>
  <c r="EE45" i="2"/>
  <c r="EE56" i="2" s="1"/>
  <c r="EP45" i="2"/>
  <c r="FA45" i="2"/>
  <c r="FA56" i="2" s="1"/>
  <c r="FI45" i="2"/>
  <c r="FI56" i="2" s="1"/>
  <c r="FT45" i="2"/>
  <c r="GE45" i="2"/>
  <c r="GE56" i="2" s="1"/>
  <c r="GP45" i="2"/>
  <c r="GX45" i="2"/>
  <c r="HI45" i="2"/>
  <c r="HI56" i="2" s="1"/>
  <c r="HT45" i="2"/>
  <c r="IB45" i="2"/>
  <c r="DG42" i="2"/>
  <c r="HO42" i="2"/>
  <c r="HA43" i="2"/>
  <c r="DG44" i="2"/>
  <c r="HO44" i="2"/>
  <c r="E56" i="2"/>
  <c r="P56" i="2"/>
  <c r="X56" i="2"/>
  <c r="AI56" i="2"/>
  <c r="AT56" i="2"/>
  <c r="BB56" i="2"/>
  <c r="BM56" i="2"/>
  <c r="BX56" i="2"/>
  <c r="CI56" i="2"/>
  <c r="CQ56" i="2"/>
  <c r="CV50" i="2"/>
  <c r="DD50" i="2"/>
  <c r="DO50" i="2"/>
  <c r="DZ50" i="2"/>
  <c r="EH50" i="2"/>
  <c r="EH56" i="2" s="1"/>
  <c r="ES50" i="2"/>
  <c r="ES56" i="2" s="1"/>
  <c r="FD50" i="2"/>
  <c r="FO50" i="2"/>
  <c r="FW50" i="2"/>
  <c r="GH50" i="2"/>
  <c r="GS50" i="2"/>
  <c r="HD50" i="2"/>
  <c r="HL50" i="2"/>
  <c r="HL56" i="2" s="1"/>
  <c r="HW50" i="2"/>
  <c r="HW56" i="2" s="1"/>
  <c r="FK47" i="2"/>
  <c r="FY48" i="2"/>
  <c r="FK49" i="2"/>
  <c r="N55" i="2"/>
  <c r="BR55" i="2"/>
  <c r="CY55" i="2"/>
  <c r="DR55" i="2"/>
  <c r="EC55" i="2"/>
  <c r="EC73" i="2" s="1"/>
  <c r="EN55" i="2"/>
  <c r="EV55" i="2"/>
  <c r="FG55" i="2"/>
  <c r="FR55" i="2"/>
  <c r="GC55" i="2"/>
  <c r="GK55" i="2"/>
  <c r="GV55" i="2"/>
  <c r="HG55" i="2"/>
  <c r="HG73" i="2" s="1"/>
  <c r="HR55" i="2"/>
  <c r="HZ55" i="2"/>
  <c r="EI52" i="2"/>
  <c r="AO45" i="2"/>
  <c r="CS45" i="2"/>
  <c r="DB45" i="2"/>
  <c r="DM45" i="2"/>
  <c r="DM56" i="2" s="1"/>
  <c r="DX45" i="2"/>
  <c r="EF45" i="2"/>
  <c r="EQ45" i="2"/>
  <c r="FJ45" i="2"/>
  <c r="FU45" i="2"/>
  <c r="GF45" i="2"/>
  <c r="GQ45" i="2"/>
  <c r="GY45" i="2"/>
  <c r="GY73" i="2" s="1"/>
  <c r="HJ45" i="2"/>
  <c r="HJ73" i="2" s="1"/>
  <c r="HU45" i="2"/>
  <c r="BD50" i="2"/>
  <c r="BD56" i="2" s="1"/>
  <c r="CW50" i="2"/>
  <c r="CW56" i="2" s="1"/>
  <c r="DE50" i="2"/>
  <c r="EA50" i="2"/>
  <c r="FE50" i="2"/>
  <c r="FE56" i="2" s="1"/>
  <c r="GI50" i="2"/>
  <c r="GI56" i="2" s="1"/>
  <c r="HE50" i="2"/>
  <c r="HE56" i="2" s="1"/>
  <c r="HM50" i="2"/>
  <c r="HM56" i="2" s="1"/>
  <c r="AA55" i="2"/>
  <c r="CE55" i="2"/>
  <c r="CZ55" i="2"/>
  <c r="DK55" i="2"/>
  <c r="DS55" i="2"/>
  <c r="ED55" i="2"/>
  <c r="EO55" i="2"/>
  <c r="EZ55" i="2"/>
  <c r="FH55" i="2"/>
  <c r="FS55" i="2"/>
  <c r="GL55" i="2"/>
  <c r="GW55" i="2"/>
  <c r="HH55" i="2"/>
  <c r="HS55" i="2"/>
  <c r="IA55" i="2"/>
  <c r="AP61" i="2"/>
  <c r="CT61" i="2"/>
  <c r="DC61" i="2"/>
  <c r="DN61" i="2"/>
  <c r="DY61" i="2"/>
  <c r="EG61" i="2"/>
  <c r="ER61" i="2"/>
  <c r="ER72" i="2" s="1"/>
  <c r="FC61" i="2"/>
  <c r="FN61" i="2"/>
  <c r="FV61" i="2"/>
  <c r="GG61" i="2"/>
  <c r="GR61" i="2"/>
  <c r="GZ61" i="2"/>
  <c r="HK61" i="2"/>
  <c r="HV61" i="2"/>
  <c r="HV72" i="2" s="1"/>
  <c r="FY36" i="2"/>
  <c r="FK37" i="2"/>
  <c r="IE37" i="2" s="1"/>
  <c r="FY38" i="2"/>
  <c r="EG56" i="2"/>
  <c r="FC56" i="2"/>
  <c r="GG56" i="2"/>
  <c r="HK56" i="2"/>
  <c r="GM42" i="2"/>
  <c r="FY43" i="2"/>
  <c r="GM44" i="2"/>
  <c r="G56" i="2"/>
  <c r="R56" i="2"/>
  <c r="Z56" i="2"/>
  <c r="AK56" i="2"/>
  <c r="AV56" i="2"/>
  <c r="BG56" i="2"/>
  <c r="BO56" i="2"/>
  <c r="BZ56" i="2"/>
  <c r="CK56" i="2"/>
  <c r="EW46" i="2"/>
  <c r="EI47" i="2"/>
  <c r="EW48" i="2"/>
  <c r="EI49" i="2"/>
  <c r="IE49" i="2" s="1"/>
  <c r="DG52" i="2"/>
  <c r="HO52" i="2"/>
  <c r="HA53" i="2"/>
  <c r="DG54" i="2"/>
  <c r="HO54" i="2"/>
  <c r="HU50" i="2"/>
  <c r="GM47" i="2"/>
  <c r="HA48" i="2"/>
  <c r="GM49" i="2"/>
  <c r="BD55" i="2"/>
  <c r="CW55" i="2"/>
  <c r="DE55" i="2"/>
  <c r="DE73" i="2" s="1"/>
  <c r="DP55" i="2"/>
  <c r="EA55" i="2"/>
  <c r="ET55" i="2"/>
  <c r="FE55" i="2"/>
  <c r="FP55" i="2"/>
  <c r="FX55" i="2"/>
  <c r="GI55" i="2"/>
  <c r="GT55" i="2"/>
  <c r="HE55" i="2"/>
  <c r="HM55" i="2"/>
  <c r="HX55" i="2"/>
  <c r="FK52" i="2"/>
  <c r="EW53" i="2"/>
  <c r="FK54" i="2"/>
  <c r="AA61" i="2"/>
  <c r="AA72" i="2" s="1"/>
  <c r="CE61" i="2"/>
  <c r="CE72" i="2" s="1"/>
  <c r="CZ61" i="2"/>
  <c r="DK61" i="2"/>
  <c r="DS61" i="2"/>
  <c r="ED61" i="2"/>
  <c r="EO61" i="2"/>
  <c r="EZ61" i="2"/>
  <c r="FH61" i="2"/>
  <c r="FH72" i="2" s="1"/>
  <c r="FS61" i="2"/>
  <c r="FS72" i="2" s="1"/>
  <c r="GL61" i="2"/>
  <c r="GW61" i="2"/>
  <c r="HH61" i="2"/>
  <c r="HS61" i="2"/>
  <c r="IA61" i="2"/>
  <c r="FY58" i="2"/>
  <c r="FK59" i="2"/>
  <c r="FY60" i="2"/>
  <c r="D72" i="2"/>
  <c r="L72" i="2"/>
  <c r="W72" i="2"/>
  <c r="AH72" i="2"/>
  <c r="AS72" i="2"/>
  <c r="BA72" i="2"/>
  <c r="BL72" i="2"/>
  <c r="BW72" i="2"/>
  <c r="CH72" i="2"/>
  <c r="CP72" i="2"/>
  <c r="AP66" i="2"/>
  <c r="CT66" i="2"/>
  <c r="DC66" i="2"/>
  <c r="DN66" i="2"/>
  <c r="DY66" i="2"/>
  <c r="DY72" i="2" s="1"/>
  <c r="EG66" i="2"/>
  <c r="EG73" i="2" s="1"/>
  <c r="ER66" i="2"/>
  <c r="FC66" i="2"/>
  <c r="FN66" i="2"/>
  <c r="FV66" i="2"/>
  <c r="GG66" i="2"/>
  <c r="GR66" i="2"/>
  <c r="GZ66" i="2"/>
  <c r="GZ72" i="2" s="1"/>
  <c r="HK66" i="2"/>
  <c r="HV66" i="2"/>
  <c r="DU63" i="2"/>
  <c r="IC63" i="2"/>
  <c r="EI64" i="2"/>
  <c r="DU65" i="2"/>
  <c r="IC65" i="2"/>
  <c r="M71" i="2"/>
  <c r="BQ71" i="2"/>
  <c r="DF71" i="2"/>
  <c r="DQ71" i="2"/>
  <c r="EB71" i="2"/>
  <c r="EM71" i="2"/>
  <c r="EU71" i="2"/>
  <c r="FF71" i="2"/>
  <c r="FQ71" i="2"/>
  <c r="GB71" i="2"/>
  <c r="GJ71" i="2"/>
  <c r="GU71" i="2"/>
  <c r="HN71" i="2"/>
  <c r="HY71" i="2"/>
  <c r="HA68" i="2"/>
  <c r="GM69" i="2"/>
  <c r="M55" i="2"/>
  <c r="M56" i="2" s="1"/>
  <c r="BQ55" i="2"/>
  <c r="BQ56" i="2" s="1"/>
  <c r="CX55" i="2"/>
  <c r="DF55" i="2"/>
  <c r="DQ55" i="2"/>
  <c r="EB55" i="2"/>
  <c r="EM55" i="2"/>
  <c r="EU55" i="2"/>
  <c r="FF55" i="2"/>
  <c r="FF56" i="2" s="1"/>
  <c r="FQ55" i="2"/>
  <c r="FQ56" i="2" s="1"/>
  <c r="GB55" i="2"/>
  <c r="GJ55" i="2"/>
  <c r="GU55" i="2"/>
  <c r="HN55" i="2"/>
  <c r="HY55" i="2"/>
  <c r="AB61" i="2"/>
  <c r="CF61" i="2"/>
  <c r="DA61" i="2"/>
  <c r="DA72" i="2" s="1"/>
  <c r="DL61" i="2"/>
  <c r="DT61" i="2"/>
  <c r="EE61" i="2"/>
  <c r="EP61" i="2"/>
  <c r="FA61" i="2"/>
  <c r="FI61" i="2"/>
  <c r="FT61" i="2"/>
  <c r="GE61" i="2"/>
  <c r="GE72" i="2" s="1"/>
  <c r="GP61" i="2"/>
  <c r="GX61" i="2"/>
  <c r="HI61" i="2"/>
  <c r="HT61" i="2"/>
  <c r="IB61" i="2"/>
  <c r="BC66" i="2"/>
  <c r="BC72" i="2" s="1"/>
  <c r="CV66" i="2"/>
  <c r="CV72" i="2" s="1"/>
  <c r="DD66" i="2"/>
  <c r="DD73" i="2" s="1"/>
  <c r="DO66" i="2"/>
  <c r="DO72" i="2" s="1"/>
  <c r="DZ66" i="2"/>
  <c r="EH66" i="2"/>
  <c r="ES66" i="2"/>
  <c r="FD66" i="2"/>
  <c r="FO66" i="2"/>
  <c r="FW66" i="2"/>
  <c r="FW72" i="2" s="1"/>
  <c r="GH66" i="2"/>
  <c r="GH73" i="2" s="1"/>
  <c r="GS66" i="2"/>
  <c r="HD66" i="2"/>
  <c r="HL66" i="2"/>
  <c r="HW66" i="2"/>
  <c r="N71" i="2"/>
  <c r="BR71" i="2"/>
  <c r="CY71" i="2"/>
  <c r="CY72" i="2" s="1"/>
  <c r="DJ71" i="2"/>
  <c r="DJ72" i="2" s="1"/>
  <c r="DR71" i="2"/>
  <c r="EC71" i="2"/>
  <c r="EN71" i="2"/>
  <c r="EV71" i="2"/>
  <c r="FG71" i="2"/>
  <c r="FR71" i="2"/>
  <c r="GC71" i="2"/>
  <c r="GC72" i="2" s="1"/>
  <c r="GK71" i="2"/>
  <c r="GK72" i="2" s="1"/>
  <c r="GV71" i="2"/>
  <c r="HG71" i="2"/>
  <c r="HR71" i="2"/>
  <c r="HZ71" i="2"/>
  <c r="DU53" i="2"/>
  <c r="IC53" i="2"/>
  <c r="EI54" i="2"/>
  <c r="IE54" i="2" s="1"/>
  <c r="AO61" i="2"/>
  <c r="AO72" i="2" s="1"/>
  <c r="CS61" i="2"/>
  <c r="CS72" i="2" s="1"/>
  <c r="DB61" i="2"/>
  <c r="DB72" i="2" s="1"/>
  <c r="DM61" i="2"/>
  <c r="DM72" i="2" s="1"/>
  <c r="DX61" i="2"/>
  <c r="DX72" i="2" s="1"/>
  <c r="EF61" i="2"/>
  <c r="EF72" i="2" s="1"/>
  <c r="EQ61" i="2"/>
  <c r="EQ72" i="2" s="1"/>
  <c r="FJ61" i="2"/>
  <c r="FJ72" i="2" s="1"/>
  <c r="FU61" i="2"/>
  <c r="FU72" i="2" s="1"/>
  <c r="GF61" i="2"/>
  <c r="GF72" i="2" s="1"/>
  <c r="GQ61" i="2"/>
  <c r="GQ72" i="2" s="1"/>
  <c r="GY61" i="2"/>
  <c r="GY72" i="2" s="1"/>
  <c r="HJ61" i="2"/>
  <c r="HJ72" i="2" s="1"/>
  <c r="HU61" i="2"/>
  <c r="HU72" i="2" s="1"/>
  <c r="EW58" i="2"/>
  <c r="EI59" i="2"/>
  <c r="IE59" i="2" s="1"/>
  <c r="EW60" i="2"/>
  <c r="F72" i="2"/>
  <c r="Q72" i="2"/>
  <c r="Y72" i="2"/>
  <c r="AJ72" i="2"/>
  <c r="AU72" i="2"/>
  <c r="BF72" i="2"/>
  <c r="BN72" i="2"/>
  <c r="BY72" i="2"/>
  <c r="CJ72" i="2"/>
  <c r="CR72" i="2"/>
  <c r="BD66" i="2"/>
  <c r="CW66" i="2"/>
  <c r="DE66" i="2"/>
  <c r="DP66" i="2"/>
  <c r="EA66" i="2"/>
  <c r="EA72" i="2" s="1"/>
  <c r="EL66" i="2"/>
  <c r="EL72" i="2" s="1"/>
  <c r="ET66" i="2"/>
  <c r="FE66" i="2"/>
  <c r="FP66" i="2"/>
  <c r="FX66" i="2"/>
  <c r="GI66" i="2"/>
  <c r="GT66" i="2"/>
  <c r="HE66" i="2"/>
  <c r="HE72" i="2" s="1"/>
  <c r="HM66" i="2"/>
  <c r="HM72" i="2" s="1"/>
  <c r="HX66" i="2"/>
  <c r="HA63" i="2"/>
  <c r="DG64" i="2"/>
  <c r="HO64" i="2"/>
  <c r="HA65" i="2"/>
  <c r="AA71" i="2"/>
  <c r="CE71" i="2"/>
  <c r="CZ71" i="2"/>
  <c r="DK71" i="2"/>
  <c r="DS71" i="2"/>
  <c r="ED71" i="2"/>
  <c r="EO71" i="2"/>
  <c r="EZ71" i="2"/>
  <c r="FH71" i="2"/>
  <c r="FS71" i="2"/>
  <c r="GD71" i="2"/>
  <c r="GL71" i="2"/>
  <c r="GW71" i="2"/>
  <c r="HH71" i="2"/>
  <c r="HS71" i="2"/>
  <c r="IA71" i="2"/>
  <c r="FY68" i="2"/>
  <c r="FK69" i="2"/>
  <c r="FY70" i="2"/>
  <c r="M66" i="2"/>
  <c r="M72" i="2" s="1"/>
  <c r="BQ66" i="2"/>
  <c r="BQ72" i="2" s="1"/>
  <c r="CX66" i="2"/>
  <c r="DF66" i="2"/>
  <c r="DQ66" i="2"/>
  <c r="EB66" i="2"/>
  <c r="EB72" i="2" s="1"/>
  <c r="EM66" i="2"/>
  <c r="EM72" i="2" s="1"/>
  <c r="EU66" i="2"/>
  <c r="EU73" i="2" s="1"/>
  <c r="FF66" i="2"/>
  <c r="FF72" i="2" s="1"/>
  <c r="FQ66" i="2"/>
  <c r="FQ72" i="2" s="1"/>
  <c r="GB66" i="2"/>
  <c r="GB72" i="2" s="1"/>
  <c r="GJ66" i="2"/>
  <c r="GU66" i="2"/>
  <c r="HF66" i="2"/>
  <c r="HN66" i="2"/>
  <c r="HN72" i="2" s="1"/>
  <c r="HY66" i="2"/>
  <c r="HY72" i="2" s="1"/>
  <c r="AB71" i="2"/>
  <c r="CF71" i="2"/>
  <c r="DA71" i="2"/>
  <c r="DL71" i="2"/>
  <c r="DT71" i="2"/>
  <c r="EE71" i="2"/>
  <c r="EP71" i="2"/>
  <c r="EP72" i="2" s="1"/>
  <c r="FA71" i="2"/>
  <c r="FA72" i="2" s="1"/>
  <c r="FI71" i="2"/>
  <c r="FT71" i="2"/>
  <c r="GE71" i="2"/>
  <c r="GP71" i="2"/>
  <c r="GX71" i="2"/>
  <c r="HI71" i="2"/>
  <c r="HT71" i="2"/>
  <c r="HT72" i="2" s="1"/>
  <c r="IB71" i="2"/>
  <c r="IB72" i="2" s="1"/>
  <c r="EH72" i="2"/>
  <c r="ES72" i="2"/>
  <c r="FD72" i="2"/>
  <c r="FO72" i="2"/>
  <c r="GS72" i="2"/>
  <c r="HD72" i="2"/>
  <c r="HL72" i="2"/>
  <c r="HW72" i="2"/>
  <c r="DU58" i="2"/>
  <c r="IC58" i="2"/>
  <c r="DG59" i="2"/>
  <c r="HO59" i="2"/>
  <c r="DU60" i="2"/>
  <c r="IC60" i="2"/>
  <c r="H72" i="2"/>
  <c r="S72" i="2"/>
  <c r="AD72" i="2"/>
  <c r="AL72" i="2"/>
  <c r="AW72" i="2"/>
  <c r="BH72" i="2"/>
  <c r="BP72" i="2"/>
  <c r="CA72" i="2"/>
  <c r="CL72" i="2"/>
  <c r="FY63" i="2"/>
  <c r="GM64" i="2"/>
  <c r="FY65" i="2"/>
  <c r="EW68" i="2"/>
  <c r="EI69" i="2"/>
  <c r="EW70" i="2"/>
  <c r="EW69" i="2"/>
  <c r="G24" i="1"/>
  <c r="DV10" i="2"/>
  <c r="EX10" i="2"/>
  <c r="FZ10" i="2"/>
  <c r="DV11" i="2"/>
  <c r="EX11" i="2"/>
  <c r="FZ11" i="2"/>
  <c r="DV12" i="2"/>
  <c r="EX12" i="2"/>
  <c r="FZ12" i="2"/>
  <c r="DV20" i="2"/>
  <c r="EX20" i="2"/>
  <c r="FZ20" i="2"/>
  <c r="DV21" i="2"/>
  <c r="EX21" i="2"/>
  <c r="FZ21" i="2"/>
  <c r="DV22" i="2"/>
  <c r="EX22" i="2"/>
  <c r="FZ22" i="2"/>
  <c r="DV31" i="2"/>
  <c r="EX31" i="2"/>
  <c r="FZ31" i="2"/>
  <c r="DV32" i="2"/>
  <c r="EX32" i="2"/>
  <c r="FZ32" i="2"/>
  <c r="DV33" i="2"/>
  <c r="EX33" i="2"/>
  <c r="FZ33" i="2"/>
  <c r="DV42" i="2"/>
  <c r="EX42" i="2"/>
  <c r="FZ42" i="2"/>
  <c r="DV43" i="2"/>
  <c r="EX43" i="2"/>
  <c r="FZ43" i="2"/>
  <c r="DV44" i="2"/>
  <c r="EX44" i="2"/>
  <c r="FZ44" i="2"/>
  <c r="DV52" i="2"/>
  <c r="EX52" i="2"/>
  <c r="FZ52" i="2"/>
  <c r="DV53" i="2"/>
  <c r="EX53" i="2"/>
  <c r="FZ53" i="2"/>
  <c r="DV54" i="2"/>
  <c r="EX54" i="2"/>
  <c r="FZ54" i="2"/>
  <c r="DV63" i="2"/>
  <c r="EX63" i="2"/>
  <c r="FZ63" i="2"/>
  <c r="DV64" i="2"/>
  <c r="EX64" i="2"/>
  <c r="FZ64" i="2"/>
  <c r="DV65" i="2"/>
  <c r="EX65" i="2"/>
  <c r="FZ65" i="2"/>
  <c r="HA70" i="2"/>
  <c r="AG24" i="1"/>
  <c r="BG24" i="1"/>
  <c r="BO24" i="1"/>
  <c r="CO24" i="1"/>
  <c r="AB13" i="1"/>
  <c r="BD13" i="1"/>
  <c r="CF13" i="1"/>
  <c r="CF24" i="1" s="1"/>
  <c r="DH13" i="1"/>
  <c r="DH73" i="1" s="1"/>
  <c r="EJ13" i="1"/>
  <c r="FL13" i="1"/>
  <c r="GN13" i="1"/>
  <c r="HP13" i="1"/>
  <c r="IR13" i="1"/>
  <c r="C24" i="1"/>
  <c r="K24" i="1"/>
  <c r="AK24" i="1"/>
  <c r="BK24" i="1"/>
  <c r="CK24" i="1"/>
  <c r="DL13" i="2"/>
  <c r="DN13" i="2"/>
  <c r="DP13" i="2"/>
  <c r="DR13" i="2"/>
  <c r="DT13" i="2"/>
  <c r="DT24" i="2" s="1"/>
  <c r="EN13" i="2"/>
  <c r="EN24" i="2" s="1"/>
  <c r="EP13" i="2"/>
  <c r="ER13" i="2"/>
  <c r="ET13" i="2"/>
  <c r="EV13" i="2"/>
  <c r="FP13" i="2"/>
  <c r="FR13" i="2"/>
  <c r="FT13" i="2"/>
  <c r="FT24" i="2" s="1"/>
  <c r="FV13" i="2"/>
  <c r="FV24" i="2" s="1"/>
  <c r="FX13" i="2"/>
  <c r="GR13" i="2"/>
  <c r="GT13" i="2"/>
  <c r="GV13" i="2"/>
  <c r="GX13" i="2"/>
  <c r="GZ13" i="2"/>
  <c r="DU10" i="2"/>
  <c r="EW10" i="2"/>
  <c r="FY10" i="2"/>
  <c r="DU12" i="2"/>
  <c r="EW12" i="2"/>
  <c r="FY12" i="2"/>
  <c r="DU15" i="2"/>
  <c r="DV15" i="2"/>
  <c r="EW15" i="2"/>
  <c r="EX15" i="2"/>
  <c r="FY15" i="2"/>
  <c r="FZ15" i="2"/>
  <c r="DV16" i="2"/>
  <c r="EX16" i="2"/>
  <c r="FZ16" i="2"/>
  <c r="DU17" i="2"/>
  <c r="DV17" i="2"/>
  <c r="EW17" i="2"/>
  <c r="EX17" i="2"/>
  <c r="FY17" i="2"/>
  <c r="FZ17" i="2"/>
  <c r="DU20" i="2"/>
  <c r="EW20" i="2"/>
  <c r="FY20" i="2"/>
  <c r="DU22" i="2"/>
  <c r="EW22" i="2"/>
  <c r="FY22" i="2"/>
  <c r="DU25" i="2"/>
  <c r="EW25" i="2"/>
  <c r="FY25" i="2"/>
  <c r="DV26" i="2"/>
  <c r="EX26" i="2"/>
  <c r="FZ26" i="2"/>
  <c r="DU27" i="2"/>
  <c r="DV27" i="2"/>
  <c r="EW27" i="2"/>
  <c r="EX27" i="2"/>
  <c r="FY27" i="2"/>
  <c r="FZ27" i="2"/>
  <c r="DV28" i="2"/>
  <c r="EX28" i="2"/>
  <c r="FZ28" i="2"/>
  <c r="DU32" i="2"/>
  <c r="EW32" i="2"/>
  <c r="FY32" i="2"/>
  <c r="DV36" i="2"/>
  <c r="EX36" i="2"/>
  <c r="FZ36" i="2"/>
  <c r="DU37" i="2"/>
  <c r="DV37" i="2"/>
  <c r="EW37" i="2"/>
  <c r="EX37" i="2"/>
  <c r="FY37" i="2"/>
  <c r="FZ37" i="2"/>
  <c r="DV38" i="2"/>
  <c r="EX38" i="2"/>
  <c r="FZ38" i="2"/>
  <c r="DU42" i="2"/>
  <c r="EW42" i="2"/>
  <c r="FY42" i="2"/>
  <c r="DU44" i="2"/>
  <c r="EW44" i="2"/>
  <c r="FY44" i="2"/>
  <c r="DU47" i="2"/>
  <c r="DV47" i="2"/>
  <c r="EW47" i="2"/>
  <c r="EX47" i="2"/>
  <c r="FY47" i="2"/>
  <c r="FZ47" i="2"/>
  <c r="DV48" i="2"/>
  <c r="EX48" i="2"/>
  <c r="FZ48" i="2"/>
  <c r="DU49" i="2"/>
  <c r="DV49" i="2"/>
  <c r="EW49" i="2"/>
  <c r="EX49" i="2"/>
  <c r="FY49" i="2"/>
  <c r="FZ49" i="2"/>
  <c r="DU52" i="2"/>
  <c r="EW52" i="2"/>
  <c r="FY52" i="2"/>
  <c r="DU54" i="2"/>
  <c r="EW54" i="2"/>
  <c r="FY54" i="2"/>
  <c r="DV58" i="2"/>
  <c r="EX58" i="2"/>
  <c r="FZ58" i="2"/>
  <c r="DU59" i="2"/>
  <c r="DV59" i="2"/>
  <c r="EW59" i="2"/>
  <c r="EX59" i="2"/>
  <c r="FY59" i="2"/>
  <c r="FZ59" i="2"/>
  <c r="DV60" i="2"/>
  <c r="EX60" i="2"/>
  <c r="FZ60" i="2"/>
  <c r="DU64" i="2"/>
  <c r="EW64" i="2"/>
  <c r="FY64" i="2"/>
  <c r="DV68" i="2"/>
  <c r="EX68" i="2"/>
  <c r="FZ68" i="2"/>
  <c r="DU69" i="2"/>
  <c r="DV69" i="2"/>
  <c r="EX69" i="2"/>
  <c r="FY69" i="2"/>
  <c r="FZ69" i="2"/>
  <c r="DV70" i="2"/>
  <c r="EX70" i="2"/>
  <c r="FZ70" i="2"/>
  <c r="HB10" i="2"/>
  <c r="ID10" i="2"/>
  <c r="HB11" i="2"/>
  <c r="ID11" i="2"/>
  <c r="HB12" i="2"/>
  <c r="ID12" i="2"/>
  <c r="DH14" i="2"/>
  <c r="EJ14" i="2"/>
  <c r="FL14" i="2"/>
  <c r="GN14" i="2"/>
  <c r="HP14" i="2"/>
  <c r="DH15" i="2"/>
  <c r="EJ15" i="2"/>
  <c r="FL15" i="2"/>
  <c r="GD18" i="2"/>
  <c r="GF18" i="2"/>
  <c r="GH18" i="2"/>
  <c r="GJ18" i="2"/>
  <c r="GL18" i="2"/>
  <c r="GL24" i="2" s="1"/>
  <c r="HF18" i="2"/>
  <c r="HF24" i="2" s="1"/>
  <c r="HH18" i="2"/>
  <c r="HJ18" i="2"/>
  <c r="HL18" i="2"/>
  <c r="HN18" i="2"/>
  <c r="DH16" i="2"/>
  <c r="EJ16" i="2"/>
  <c r="FL16" i="2"/>
  <c r="GN16" i="2"/>
  <c r="HP16" i="2"/>
  <c r="DH17" i="2"/>
  <c r="EJ17" i="2"/>
  <c r="FL17" i="2"/>
  <c r="GN17" i="2"/>
  <c r="HP17" i="2"/>
  <c r="HB20" i="2"/>
  <c r="ID20" i="2"/>
  <c r="HB21" i="2"/>
  <c r="ID21" i="2"/>
  <c r="HB22" i="2"/>
  <c r="ID22" i="2"/>
  <c r="DH26" i="2"/>
  <c r="EJ26" i="2"/>
  <c r="FL26" i="2"/>
  <c r="GN26" i="2"/>
  <c r="HP26" i="2"/>
  <c r="DH27" i="2"/>
  <c r="EJ27" i="2"/>
  <c r="FL27" i="2"/>
  <c r="GN27" i="2"/>
  <c r="HP27" i="2"/>
  <c r="DH28" i="2"/>
  <c r="EJ28" i="2"/>
  <c r="FL28" i="2"/>
  <c r="GN28" i="2"/>
  <c r="HP28" i="2"/>
  <c r="HB31" i="2"/>
  <c r="ID31" i="2"/>
  <c r="HB32" i="2"/>
  <c r="ID32" i="2"/>
  <c r="HB33" i="2"/>
  <c r="ID33" i="2"/>
  <c r="DH36" i="2"/>
  <c r="EJ36" i="2"/>
  <c r="FL36" i="2"/>
  <c r="GN36" i="2"/>
  <c r="HP36" i="2"/>
  <c r="DH37" i="2"/>
  <c r="EJ37" i="2"/>
  <c r="FL37" i="2"/>
  <c r="GN37" i="2"/>
  <c r="HP37" i="2"/>
  <c r="DH38" i="2"/>
  <c r="EJ38" i="2"/>
  <c r="FL38" i="2"/>
  <c r="GN38" i="2"/>
  <c r="HP38" i="2"/>
  <c r="HB42" i="2"/>
  <c r="ID42" i="2"/>
  <c r="HB43" i="2"/>
  <c r="ID43" i="2"/>
  <c r="HB44" i="2"/>
  <c r="ID44" i="2"/>
  <c r="DH47" i="2"/>
  <c r="EJ47" i="2"/>
  <c r="FL47" i="2"/>
  <c r="GN47" i="2"/>
  <c r="HP47" i="2"/>
  <c r="DH48" i="2"/>
  <c r="EJ48" i="2"/>
  <c r="FL48" i="2"/>
  <c r="GN48" i="2"/>
  <c r="HP48" i="2"/>
  <c r="DH49" i="2"/>
  <c r="EJ49" i="2"/>
  <c r="FL49" i="2"/>
  <c r="GN49" i="2"/>
  <c r="HP49" i="2"/>
  <c r="HB52" i="2"/>
  <c r="ID52" i="2"/>
  <c r="EJ9" i="2"/>
  <c r="GN9" i="2"/>
  <c r="M13" i="2"/>
  <c r="AA13" i="2"/>
  <c r="BC13" i="2"/>
  <c r="BQ13" i="2"/>
  <c r="CE13" i="2"/>
  <c r="CW13" i="2"/>
  <c r="CW73" i="2" s="1"/>
  <c r="CY13" i="2"/>
  <c r="CY24" i="2" s="1"/>
  <c r="DA13" i="2"/>
  <c r="DC13" i="2"/>
  <c r="DE13" i="2"/>
  <c r="DH9" i="2"/>
  <c r="FA13" i="2"/>
  <c r="FC13" i="2"/>
  <c r="FE13" i="2"/>
  <c r="FE73" i="2" s="1"/>
  <c r="FG13" i="2"/>
  <c r="FG73" i="2" s="1"/>
  <c r="FI13" i="2"/>
  <c r="FL9" i="2"/>
  <c r="HE13" i="2"/>
  <c r="HG13" i="2"/>
  <c r="HI13" i="2"/>
  <c r="HK13" i="2"/>
  <c r="HM13" i="2"/>
  <c r="HM24" i="2" s="1"/>
  <c r="HP9" i="2"/>
  <c r="HT13" i="2"/>
  <c r="HV13" i="2"/>
  <c r="HX13" i="2"/>
  <c r="HZ13" i="2"/>
  <c r="IB13" i="2"/>
  <c r="HA10" i="2"/>
  <c r="HP10" i="2"/>
  <c r="IC10" i="2"/>
  <c r="DG11" i="2"/>
  <c r="DH11" i="2"/>
  <c r="EI11" i="2"/>
  <c r="EJ11" i="2"/>
  <c r="FK11" i="2"/>
  <c r="FL11" i="2"/>
  <c r="GM11" i="2"/>
  <c r="GN11" i="2"/>
  <c r="HO11" i="2"/>
  <c r="HP11" i="2"/>
  <c r="DH12" i="2"/>
  <c r="EJ12" i="2"/>
  <c r="FL12" i="2"/>
  <c r="GN12" i="2"/>
  <c r="HA12" i="2"/>
  <c r="HP12" i="2"/>
  <c r="IC12" i="2"/>
  <c r="B73" i="2"/>
  <c r="D73" i="2"/>
  <c r="F73" i="2"/>
  <c r="H73" i="2"/>
  <c r="J73" i="2"/>
  <c r="L73" i="2"/>
  <c r="Q73" i="2"/>
  <c r="S73" i="2"/>
  <c r="U73" i="2"/>
  <c r="W73" i="2"/>
  <c r="Y73" i="2"/>
  <c r="AD73" i="2"/>
  <c r="AF73" i="2"/>
  <c r="AH73" i="2"/>
  <c r="AJ73" i="2"/>
  <c r="AL73" i="2"/>
  <c r="AN73" i="2"/>
  <c r="AS73" i="2"/>
  <c r="AU73" i="2"/>
  <c r="AW73" i="2"/>
  <c r="AY73" i="2"/>
  <c r="BA73" i="2"/>
  <c r="BF73" i="2"/>
  <c r="BH73" i="2"/>
  <c r="BJ73" i="2"/>
  <c r="BL73" i="2"/>
  <c r="BN73" i="2"/>
  <c r="BP73" i="2"/>
  <c r="BU73" i="2"/>
  <c r="BW73" i="2"/>
  <c r="BY73" i="2"/>
  <c r="CA73" i="2"/>
  <c r="CC73" i="2"/>
  <c r="CH73" i="2"/>
  <c r="CJ73" i="2"/>
  <c r="CL73" i="2"/>
  <c r="CN73" i="2"/>
  <c r="CP73" i="2"/>
  <c r="CR73" i="2"/>
  <c r="HA15" i="2"/>
  <c r="HB15" i="2"/>
  <c r="IC15" i="2"/>
  <c r="ID15" i="2"/>
  <c r="DG16" i="2"/>
  <c r="EI16" i="2"/>
  <c r="FK16" i="2"/>
  <c r="GM16" i="2"/>
  <c r="HB16" i="2"/>
  <c r="HO16" i="2"/>
  <c r="ID16" i="2"/>
  <c r="HA17" i="2"/>
  <c r="HB17" i="2"/>
  <c r="IC17" i="2"/>
  <c r="ID17" i="2"/>
  <c r="DH20" i="2"/>
  <c r="EJ20" i="2"/>
  <c r="FL20" i="2"/>
  <c r="GN20" i="2"/>
  <c r="HA20" i="2"/>
  <c r="HP20" i="2"/>
  <c r="IC20" i="2"/>
  <c r="DG21" i="2"/>
  <c r="DH21" i="2"/>
  <c r="EI21" i="2"/>
  <c r="EJ21" i="2"/>
  <c r="FK21" i="2"/>
  <c r="FL21" i="2"/>
  <c r="GM21" i="2"/>
  <c r="GN21" i="2"/>
  <c r="HO21" i="2"/>
  <c r="HP21" i="2"/>
  <c r="DH22" i="2"/>
  <c r="EJ22" i="2"/>
  <c r="FL22" i="2"/>
  <c r="GN22" i="2"/>
  <c r="HA22" i="2"/>
  <c r="HP22" i="2"/>
  <c r="IC22" i="2"/>
  <c r="AB40" i="2"/>
  <c r="BD40" i="2"/>
  <c r="CF40" i="2"/>
  <c r="CW40" i="2"/>
  <c r="CY40" i="2"/>
  <c r="DA40" i="2"/>
  <c r="DC40" i="2"/>
  <c r="DE40" i="2"/>
  <c r="DU29" i="2"/>
  <c r="DY40" i="2"/>
  <c r="EC40" i="2"/>
  <c r="EE40" i="2"/>
  <c r="EG40" i="2"/>
  <c r="EW29" i="2"/>
  <c r="FA40" i="2"/>
  <c r="FC40" i="2"/>
  <c r="FE40" i="2"/>
  <c r="FI40" i="2"/>
  <c r="GC40" i="2"/>
  <c r="GG40" i="2"/>
  <c r="GI40" i="2"/>
  <c r="GK40" i="2"/>
  <c r="HA25" i="2"/>
  <c r="HG40" i="2"/>
  <c r="IC25" i="2"/>
  <c r="DG26" i="2"/>
  <c r="EI26" i="2"/>
  <c r="FK26" i="2"/>
  <c r="GM26" i="2"/>
  <c r="HB26" i="2"/>
  <c r="HO26" i="2"/>
  <c r="ID26" i="2"/>
  <c r="HA27" i="2"/>
  <c r="HB27" i="2"/>
  <c r="IC27" i="2"/>
  <c r="ID27" i="2"/>
  <c r="DG28" i="2"/>
  <c r="EI28" i="2"/>
  <c r="FK28" i="2"/>
  <c r="GM28" i="2"/>
  <c r="HB28" i="2"/>
  <c r="HO28" i="2"/>
  <c r="ID28" i="2"/>
  <c r="C40" i="2"/>
  <c r="E40" i="2"/>
  <c r="G40" i="2"/>
  <c r="I40" i="2"/>
  <c r="K40" i="2"/>
  <c r="P40" i="2"/>
  <c r="R40" i="2"/>
  <c r="T40" i="2"/>
  <c r="V40" i="2"/>
  <c r="X40" i="2"/>
  <c r="Z40" i="2"/>
  <c r="AE40" i="2"/>
  <c r="AG40" i="2"/>
  <c r="AI40" i="2"/>
  <c r="AK40" i="2"/>
  <c r="AM40" i="2"/>
  <c r="AR40" i="2"/>
  <c r="AT40" i="2"/>
  <c r="AV40" i="2"/>
  <c r="AX40" i="2"/>
  <c r="AZ40" i="2"/>
  <c r="BB40" i="2"/>
  <c r="BG40" i="2"/>
  <c r="BI40" i="2"/>
  <c r="BK40" i="2"/>
  <c r="BM40" i="2"/>
  <c r="BO40" i="2"/>
  <c r="BT40" i="2"/>
  <c r="BV40" i="2"/>
  <c r="BX40" i="2"/>
  <c r="BZ40" i="2"/>
  <c r="CB40" i="2"/>
  <c r="CD40" i="2"/>
  <c r="CI40" i="2"/>
  <c r="CK40" i="2"/>
  <c r="CM40" i="2"/>
  <c r="CO40" i="2"/>
  <c r="CQ40" i="2"/>
  <c r="DH30" i="2"/>
  <c r="FL30" i="2"/>
  <c r="HP30" i="2"/>
  <c r="DG31" i="2"/>
  <c r="DH31" i="2"/>
  <c r="EI31" i="2"/>
  <c r="EJ31" i="2"/>
  <c r="FK31" i="2"/>
  <c r="FL31" i="2"/>
  <c r="GM31" i="2"/>
  <c r="GN31" i="2"/>
  <c r="HO31" i="2"/>
  <c r="HP31" i="2"/>
  <c r="DH32" i="2"/>
  <c r="EJ32" i="2"/>
  <c r="FL32" i="2"/>
  <c r="GN32" i="2"/>
  <c r="HA32" i="2"/>
  <c r="HP32" i="2"/>
  <c r="IC32" i="2"/>
  <c r="DG33" i="2"/>
  <c r="DH33" i="2"/>
  <c r="EI33" i="2"/>
  <c r="EJ33" i="2"/>
  <c r="FK33" i="2"/>
  <c r="FL33" i="2"/>
  <c r="GM33" i="2"/>
  <c r="GN33" i="2"/>
  <c r="HO33" i="2"/>
  <c r="HP33" i="2"/>
  <c r="DG36" i="2"/>
  <c r="EI36" i="2"/>
  <c r="FK36" i="2"/>
  <c r="GM36" i="2"/>
  <c r="HB36" i="2"/>
  <c r="HO36" i="2"/>
  <c r="ID36" i="2"/>
  <c r="HA37" i="2"/>
  <c r="HB37" i="2"/>
  <c r="IC37" i="2"/>
  <c r="ID37" i="2"/>
  <c r="DG38" i="2"/>
  <c r="EI38" i="2"/>
  <c r="FK38" i="2"/>
  <c r="GM38" i="2"/>
  <c r="HB38" i="2"/>
  <c r="HO38" i="2"/>
  <c r="ID38" i="2"/>
  <c r="AO56" i="2"/>
  <c r="CS56" i="2"/>
  <c r="DH41" i="2"/>
  <c r="CZ56" i="2"/>
  <c r="DB56" i="2"/>
  <c r="DD56" i="2"/>
  <c r="DF56" i="2"/>
  <c r="DK56" i="2"/>
  <c r="DO56" i="2"/>
  <c r="DQ56" i="2"/>
  <c r="DS56" i="2"/>
  <c r="EJ41" i="2"/>
  <c r="EB56" i="2"/>
  <c r="EF56" i="2"/>
  <c r="EQ56" i="2"/>
  <c r="EU56" i="2"/>
  <c r="EZ56" i="2"/>
  <c r="FL41" i="2"/>
  <c r="FD56" i="2"/>
  <c r="FH56" i="2"/>
  <c r="FJ56" i="2"/>
  <c r="FO56" i="2"/>
  <c r="FS56" i="2"/>
  <c r="FU56" i="2"/>
  <c r="FW56" i="2"/>
  <c r="GB56" i="2"/>
  <c r="GN41" i="2"/>
  <c r="GH56" i="2"/>
  <c r="GJ56" i="2"/>
  <c r="GL56" i="2"/>
  <c r="GS56" i="2"/>
  <c r="GU56" i="2"/>
  <c r="GW56" i="2"/>
  <c r="HD56" i="2"/>
  <c r="HP41" i="2"/>
  <c r="HH56" i="2"/>
  <c r="HJ56" i="2"/>
  <c r="HN56" i="2"/>
  <c r="HU56" i="2"/>
  <c r="HY56" i="2"/>
  <c r="DH42" i="2"/>
  <c r="EJ42" i="2"/>
  <c r="FL42" i="2"/>
  <c r="GN42" i="2"/>
  <c r="HA42" i="2"/>
  <c r="HP42" i="2"/>
  <c r="IC42" i="2"/>
  <c r="DG43" i="2"/>
  <c r="DH43" i="2"/>
  <c r="EI43" i="2"/>
  <c r="EJ43" i="2"/>
  <c r="FK43" i="2"/>
  <c r="HB53" i="2"/>
  <c r="ID53" i="2"/>
  <c r="HB54" i="2"/>
  <c r="ID54" i="2"/>
  <c r="DH57" i="2"/>
  <c r="EJ57" i="2"/>
  <c r="FL57" i="2"/>
  <c r="GN57" i="2"/>
  <c r="HP57" i="2"/>
  <c r="DH58" i="2"/>
  <c r="EJ58" i="2"/>
  <c r="FL58" i="2"/>
  <c r="GN58" i="2"/>
  <c r="HP58" i="2"/>
  <c r="DH59" i="2"/>
  <c r="EJ59" i="2"/>
  <c r="FL59" i="2"/>
  <c r="GN59" i="2"/>
  <c r="HP59" i="2"/>
  <c r="DH60" i="2"/>
  <c r="EJ60" i="2"/>
  <c r="FL60" i="2"/>
  <c r="GN60" i="2"/>
  <c r="HP60" i="2"/>
  <c r="HB63" i="2"/>
  <c r="ID63" i="2"/>
  <c r="HB64" i="2"/>
  <c r="ID64" i="2"/>
  <c r="HB65" i="2"/>
  <c r="ID65" i="2"/>
  <c r="DH67" i="2"/>
  <c r="EJ67" i="2"/>
  <c r="FL67" i="2"/>
  <c r="HP67" i="2"/>
  <c r="DH68" i="2"/>
  <c r="EJ68" i="2"/>
  <c r="FL68" i="2"/>
  <c r="GN68" i="2"/>
  <c r="HP68" i="2"/>
  <c r="DH69" i="2"/>
  <c r="EJ69" i="2"/>
  <c r="FL69" i="2"/>
  <c r="GN69" i="2"/>
  <c r="HP69" i="2"/>
  <c r="DH70" i="2"/>
  <c r="EJ70" i="2"/>
  <c r="FL70" i="2"/>
  <c r="GN70" i="2"/>
  <c r="HP70" i="2"/>
  <c r="FL43" i="2"/>
  <c r="GM43" i="2"/>
  <c r="GN43" i="2"/>
  <c r="HO43" i="2"/>
  <c r="HP43" i="2"/>
  <c r="DH44" i="2"/>
  <c r="EJ44" i="2"/>
  <c r="FL44" i="2"/>
  <c r="GN44" i="2"/>
  <c r="HA44" i="2"/>
  <c r="HP44" i="2"/>
  <c r="IC44" i="2"/>
  <c r="B56" i="2"/>
  <c r="D56" i="2"/>
  <c r="F56" i="2"/>
  <c r="H56" i="2"/>
  <c r="J56" i="2"/>
  <c r="L56" i="2"/>
  <c r="Q56" i="2"/>
  <c r="S56" i="2"/>
  <c r="U56" i="2"/>
  <c r="W56" i="2"/>
  <c r="Y56" i="2"/>
  <c r="AD56" i="2"/>
  <c r="AF56" i="2"/>
  <c r="AH56" i="2"/>
  <c r="AJ56" i="2"/>
  <c r="AL56" i="2"/>
  <c r="AN56" i="2"/>
  <c r="AS56" i="2"/>
  <c r="AU56" i="2"/>
  <c r="AW56" i="2"/>
  <c r="AY56" i="2"/>
  <c r="BA56" i="2"/>
  <c r="BF56" i="2"/>
  <c r="BH56" i="2"/>
  <c r="BJ56" i="2"/>
  <c r="BL56" i="2"/>
  <c r="BN56" i="2"/>
  <c r="BP56" i="2"/>
  <c r="BU56" i="2"/>
  <c r="BW56" i="2"/>
  <c r="BY56" i="2"/>
  <c r="CA56" i="2"/>
  <c r="CC56" i="2"/>
  <c r="CH56" i="2"/>
  <c r="CJ56" i="2"/>
  <c r="CL56" i="2"/>
  <c r="CN56" i="2"/>
  <c r="CP56" i="2"/>
  <c r="CR56" i="2"/>
  <c r="HA47" i="2"/>
  <c r="HA50" i="2" s="1"/>
  <c r="HB47" i="2"/>
  <c r="IC47" i="2"/>
  <c r="ID47" i="2"/>
  <c r="DG48" i="2"/>
  <c r="EI48" i="2"/>
  <c r="FK48" i="2"/>
  <c r="GM48" i="2"/>
  <c r="HB48" i="2"/>
  <c r="HO48" i="2"/>
  <c r="ID48" i="2"/>
  <c r="HA49" i="2"/>
  <c r="HB49" i="2"/>
  <c r="IC49" i="2"/>
  <c r="ID49" i="2"/>
  <c r="FL51" i="2"/>
  <c r="GN51" i="2"/>
  <c r="HP51" i="2"/>
  <c r="DH52" i="2"/>
  <c r="EJ52" i="2"/>
  <c r="FL52" i="2"/>
  <c r="GN52" i="2"/>
  <c r="HA52" i="2"/>
  <c r="HP52" i="2"/>
  <c r="IC52" i="2"/>
  <c r="DG53" i="2"/>
  <c r="DH53" i="2"/>
  <c r="EI53" i="2"/>
  <c r="EJ53" i="2"/>
  <c r="FK53" i="2"/>
  <c r="FL53" i="2"/>
  <c r="GM53" i="2"/>
  <c r="GN53" i="2"/>
  <c r="HO53" i="2"/>
  <c r="HP53" i="2"/>
  <c r="DH54" i="2"/>
  <c r="EJ54" i="2"/>
  <c r="FL54" i="2"/>
  <c r="GN54" i="2"/>
  <c r="HA54" i="2"/>
  <c r="HP54" i="2"/>
  <c r="IC54" i="2"/>
  <c r="N72" i="2"/>
  <c r="AB72" i="2"/>
  <c r="AP72" i="2"/>
  <c r="BD72" i="2"/>
  <c r="BR72" i="2"/>
  <c r="CF72" i="2"/>
  <c r="CT72" i="2"/>
  <c r="CW72" i="2"/>
  <c r="DC72" i="2"/>
  <c r="DE72" i="2"/>
  <c r="DL72" i="2"/>
  <c r="DN72" i="2"/>
  <c r="DP72" i="2"/>
  <c r="DR72" i="2"/>
  <c r="DT72" i="2"/>
  <c r="EC72" i="2"/>
  <c r="EE72" i="2"/>
  <c r="EG72" i="2"/>
  <c r="EN72" i="2"/>
  <c r="ET72" i="2"/>
  <c r="EV72" i="2"/>
  <c r="FC72" i="2"/>
  <c r="FE72" i="2"/>
  <c r="FG72" i="2"/>
  <c r="FI72" i="2"/>
  <c r="FN72" i="2"/>
  <c r="FP72" i="2"/>
  <c r="FR72" i="2"/>
  <c r="FT72" i="2"/>
  <c r="FV72" i="2"/>
  <c r="FX72" i="2"/>
  <c r="GG72" i="2"/>
  <c r="GI72" i="2"/>
  <c r="GP72" i="2"/>
  <c r="GR72" i="2"/>
  <c r="GT72" i="2"/>
  <c r="GV72" i="2"/>
  <c r="GX72" i="2"/>
  <c r="HG72" i="2"/>
  <c r="HI72" i="2"/>
  <c r="HK72" i="2"/>
  <c r="HR72" i="2"/>
  <c r="HX72" i="2"/>
  <c r="HZ72" i="2"/>
  <c r="DG58" i="2"/>
  <c r="EI58" i="2"/>
  <c r="FK58" i="2"/>
  <c r="GM58" i="2"/>
  <c r="HB58" i="2"/>
  <c r="HO58" i="2"/>
  <c r="ID58" i="2"/>
  <c r="HA59" i="2"/>
  <c r="HB59" i="2"/>
  <c r="IC59" i="2"/>
  <c r="ID59" i="2"/>
  <c r="DG60" i="2"/>
  <c r="EI60" i="2"/>
  <c r="FK60" i="2"/>
  <c r="GM60" i="2"/>
  <c r="HB60" i="2"/>
  <c r="HO60" i="2"/>
  <c r="ID60" i="2"/>
  <c r="C72" i="2"/>
  <c r="E72" i="2"/>
  <c r="G72" i="2"/>
  <c r="I72" i="2"/>
  <c r="K72" i="2"/>
  <c r="P72" i="2"/>
  <c r="R72" i="2"/>
  <c r="T72" i="2"/>
  <c r="V72" i="2"/>
  <c r="X72" i="2"/>
  <c r="Z72" i="2"/>
  <c r="AE72" i="2"/>
  <c r="AG72" i="2"/>
  <c r="AI72" i="2"/>
  <c r="AK72" i="2"/>
  <c r="AM72" i="2"/>
  <c r="AR72" i="2"/>
  <c r="AT72" i="2"/>
  <c r="AV72" i="2"/>
  <c r="AX72" i="2"/>
  <c r="AZ72" i="2"/>
  <c r="BB72" i="2"/>
  <c r="BG72" i="2"/>
  <c r="BI72" i="2"/>
  <c r="BK72" i="2"/>
  <c r="BM72" i="2"/>
  <c r="BO72" i="2"/>
  <c r="BT72" i="2"/>
  <c r="BV72" i="2"/>
  <c r="BX72" i="2"/>
  <c r="BZ72" i="2"/>
  <c r="CB72" i="2"/>
  <c r="CD72" i="2"/>
  <c r="CI72" i="2"/>
  <c r="CK72" i="2"/>
  <c r="CM72" i="2"/>
  <c r="CO72" i="2"/>
  <c r="CQ72" i="2"/>
  <c r="DG63" i="2"/>
  <c r="DH63" i="2"/>
  <c r="EI63" i="2"/>
  <c r="EJ63" i="2"/>
  <c r="FK63" i="2"/>
  <c r="FL63" i="2"/>
  <c r="GM63" i="2"/>
  <c r="GN63" i="2"/>
  <c r="HO63" i="2"/>
  <c r="HP63" i="2"/>
  <c r="DH64" i="2"/>
  <c r="EJ64" i="2"/>
  <c r="FL64" i="2"/>
  <c r="GN64" i="2"/>
  <c r="HA64" i="2"/>
  <c r="HP64" i="2"/>
  <c r="IC64" i="2"/>
  <c r="DG65" i="2"/>
  <c r="DH65" i="2"/>
  <c r="EI65" i="2"/>
  <c r="EJ65" i="2"/>
  <c r="FK65" i="2"/>
  <c r="FL65" i="2"/>
  <c r="GM65" i="2"/>
  <c r="GN65" i="2"/>
  <c r="HO65" i="2"/>
  <c r="HP65" i="2"/>
  <c r="DG68" i="2"/>
  <c r="EI68" i="2"/>
  <c r="FK68" i="2"/>
  <c r="GM68" i="2"/>
  <c r="HB68" i="2"/>
  <c r="HO68" i="2"/>
  <c r="ID68" i="2"/>
  <c r="HA69" i="2"/>
  <c r="HB69" i="2"/>
  <c r="IC69" i="2"/>
  <c r="ID69" i="2"/>
  <c r="DG70" i="2"/>
  <c r="EI70" i="2"/>
  <c r="FK70" i="2"/>
  <c r="GM70" i="2"/>
  <c r="HB70" i="2"/>
  <c r="HO70" i="2"/>
  <c r="ID70" i="2"/>
  <c r="A2" i="2"/>
  <c r="O2" i="2" s="1"/>
  <c r="AC2" i="2" s="1"/>
  <c r="AQ2" i="2" s="1"/>
  <c r="BE2" i="2" s="1"/>
  <c r="BS2" i="2" s="1"/>
  <c r="CG2" i="2" s="1"/>
  <c r="CU2" i="2" s="1"/>
  <c r="DI2" i="2" s="1"/>
  <c r="DW2" i="2" s="1"/>
  <c r="EK2" i="2" s="1"/>
  <c r="EY2" i="2" s="1"/>
  <c r="FM2" i="2" s="1"/>
  <c r="GA2" i="2" s="1"/>
  <c r="GO2" i="2" s="1"/>
  <c r="HC2" i="2" s="1"/>
  <c r="HQ2" i="2" s="1"/>
  <c r="CG2" i="1"/>
  <c r="CU2" i="1" s="1"/>
  <c r="DI2" i="1" s="1"/>
  <c r="DW2" i="1" s="1"/>
  <c r="EK2" i="1" s="1"/>
  <c r="EY2" i="1" s="1"/>
  <c r="FM2" i="1" s="1"/>
  <c r="GA2" i="1" s="1"/>
  <c r="GO2" i="1" s="1"/>
  <c r="HC2" i="1" s="1"/>
  <c r="HQ2" i="1" s="1"/>
  <c r="IE2" i="1" s="1"/>
  <c r="A1" i="2"/>
  <c r="O1" i="2" s="1"/>
  <c r="AC1" i="2" s="1"/>
  <c r="AQ1" i="2" s="1"/>
  <c r="BE1" i="2" s="1"/>
  <c r="BS1" i="2" s="1"/>
  <c r="CG1" i="2" s="1"/>
  <c r="CU1" i="2" s="1"/>
  <c r="DI1" i="2" s="1"/>
  <c r="DW1" i="2" s="1"/>
  <c r="EK1" i="2" s="1"/>
  <c r="EY1" i="2" s="1"/>
  <c r="FM1" i="2" s="1"/>
  <c r="GA1" i="2" s="1"/>
  <c r="GO1" i="2" s="1"/>
  <c r="HC1" i="2" s="1"/>
  <c r="HQ1" i="2" s="1"/>
  <c r="CG1" i="1"/>
  <c r="CU1" i="1" s="1"/>
  <c r="DI1" i="1" s="1"/>
  <c r="DW1" i="1" s="1"/>
  <c r="EK1" i="1" s="1"/>
  <c r="EY1" i="1" s="1"/>
  <c r="FM1" i="1" s="1"/>
  <c r="GA1" i="1" s="1"/>
  <c r="GO1" i="1" s="1"/>
  <c r="HC1" i="1" s="1"/>
  <c r="HQ1" i="1" s="1"/>
  <c r="IE1" i="1" s="1"/>
  <c r="C4" i="2"/>
  <c r="Q4" i="2" s="1"/>
  <c r="AE4" i="2" s="1"/>
  <c r="AS4" i="2" s="1"/>
  <c r="BG4" i="2" s="1"/>
  <c r="BU4" i="2" s="1"/>
  <c r="CI4" i="2" s="1"/>
  <c r="CW4" i="2" s="1"/>
  <c r="DK4" i="2" s="1"/>
  <c r="DY4" i="2" s="1"/>
  <c r="EM4" i="2" s="1"/>
  <c r="FA4" i="2" s="1"/>
  <c r="FO4" i="2" s="1"/>
  <c r="GC4" i="2" s="1"/>
  <c r="GQ4" i="2" s="1"/>
  <c r="HE4" i="2" s="1"/>
  <c r="HS4" i="2" s="1"/>
  <c r="CI4" i="1"/>
  <c r="CW4" i="1" s="1"/>
  <c r="DK4" i="1" s="1"/>
  <c r="DY4" i="1" s="1"/>
  <c r="EM4" i="1" s="1"/>
  <c r="FA4" i="1" s="1"/>
  <c r="FO4" i="1" s="1"/>
  <c r="GC4" i="1" s="1"/>
  <c r="GQ4" i="1" s="1"/>
  <c r="HE4" i="1" s="1"/>
  <c r="HS4" i="1" s="1"/>
  <c r="IG4" i="1" s="1"/>
  <c r="C5" i="2"/>
  <c r="Q5" i="2" s="1"/>
  <c r="AE5" i="2" s="1"/>
  <c r="AS5" i="2" s="1"/>
  <c r="BG5" i="2" s="1"/>
  <c r="BU5" i="2" s="1"/>
  <c r="CI5" i="2" s="1"/>
  <c r="CW5" i="2" s="1"/>
  <c r="DK5" i="2" s="1"/>
  <c r="DY5" i="2" s="1"/>
  <c r="EM5" i="2" s="1"/>
  <c r="FA5" i="2" s="1"/>
  <c r="FO5" i="2" s="1"/>
  <c r="GC5" i="2" s="1"/>
  <c r="GQ5" i="2" s="1"/>
  <c r="HE5" i="2" s="1"/>
  <c r="HS5" i="2" s="1"/>
  <c r="CI5" i="1"/>
  <c r="CW5" i="1" s="1"/>
  <c r="DK5" i="1" s="1"/>
  <c r="DY5" i="1" s="1"/>
  <c r="EM5" i="1" s="1"/>
  <c r="FA5" i="1" s="1"/>
  <c r="FO5" i="1" s="1"/>
  <c r="GC5" i="1" s="1"/>
  <c r="GQ5" i="1" s="1"/>
  <c r="HE5" i="1" s="1"/>
  <c r="HS5" i="1" s="1"/>
  <c r="IG5" i="1" s="1"/>
  <c r="C6" i="2"/>
  <c r="Q6" i="2" s="1"/>
  <c r="AE6" i="2" s="1"/>
  <c r="AS6" i="2" s="1"/>
  <c r="BG6" i="2" s="1"/>
  <c r="BU6" i="2" s="1"/>
  <c r="CI6" i="2" s="1"/>
  <c r="CW6" i="2" s="1"/>
  <c r="DK6" i="2" s="1"/>
  <c r="DY6" i="2" s="1"/>
  <c r="EM6" i="2" s="1"/>
  <c r="FA6" i="2" s="1"/>
  <c r="FO6" i="2" s="1"/>
  <c r="GC6" i="2" s="1"/>
  <c r="GQ6" i="2" s="1"/>
  <c r="HE6" i="2" s="1"/>
  <c r="HS6" i="2" s="1"/>
  <c r="CI6" i="1"/>
  <c r="CW6" i="1" s="1"/>
  <c r="DK6" i="1" s="1"/>
  <c r="DY6" i="1" s="1"/>
  <c r="EM6" i="1" s="1"/>
  <c r="FA6" i="1" s="1"/>
  <c r="FO6" i="1" s="1"/>
  <c r="GC6" i="1" s="1"/>
  <c r="GQ6" i="1" s="1"/>
  <c r="HE6" i="1" s="1"/>
  <c r="HS6" i="1" s="1"/>
  <c r="IG6" i="1" s="1"/>
  <c r="M73" i="1"/>
  <c r="M24" i="1"/>
  <c r="AO73" i="1"/>
  <c r="AO24" i="1"/>
  <c r="BD24" i="1"/>
  <c r="BQ24" i="1"/>
  <c r="CS24" i="1"/>
  <c r="DU73" i="1"/>
  <c r="DU24" i="1"/>
  <c r="EW24" i="1"/>
  <c r="FL24" i="1"/>
  <c r="FY73" i="1"/>
  <c r="FY24" i="1"/>
  <c r="HP24" i="1"/>
  <c r="IC24" i="1"/>
  <c r="IR73" i="1"/>
  <c r="IR24" i="1"/>
  <c r="A3" i="2"/>
  <c r="O3" i="2" s="1"/>
  <c r="AC3" i="2" s="1"/>
  <c r="AQ3" i="2" s="1"/>
  <c r="BE3" i="2" s="1"/>
  <c r="BS3" i="2" s="1"/>
  <c r="CG3" i="2" s="1"/>
  <c r="CU3" i="2" s="1"/>
  <c r="DI3" i="2" s="1"/>
  <c r="DW3" i="2" s="1"/>
  <c r="EK3" i="2" s="1"/>
  <c r="EY3" i="2" s="1"/>
  <c r="FM3" i="2" s="1"/>
  <c r="GA3" i="2" s="1"/>
  <c r="GO3" i="2" s="1"/>
  <c r="HC3" i="2" s="1"/>
  <c r="HQ3" i="2" s="1"/>
  <c r="CG3" i="1"/>
  <c r="CU3" i="1" s="1"/>
  <c r="DI3" i="1" s="1"/>
  <c r="DW3" i="1" s="1"/>
  <c r="EK3" i="1" s="1"/>
  <c r="EY3" i="1" s="1"/>
  <c r="FM3" i="1" s="1"/>
  <c r="GA3" i="1" s="1"/>
  <c r="GO3" i="1" s="1"/>
  <c r="HC3" i="1" s="1"/>
  <c r="HQ3" i="1" s="1"/>
  <c r="IE3" i="1" s="1"/>
  <c r="HQ11" i="2"/>
  <c r="HC11" i="2"/>
  <c r="GO11" i="2"/>
  <c r="GA11" i="2"/>
  <c r="FM11" i="2"/>
  <c r="EY11" i="2"/>
  <c r="EK11" i="2"/>
  <c r="DW11" i="2"/>
  <c r="DI11" i="2"/>
  <c r="CU11" i="2"/>
  <c r="A12" i="1"/>
  <c r="HQ11" i="1"/>
  <c r="GO11" i="1"/>
  <c r="FM11" i="1"/>
  <c r="EK11" i="1"/>
  <c r="DI11" i="1"/>
  <c r="HC11" i="1"/>
  <c r="EY11" i="1"/>
  <c r="CU11" i="1"/>
  <c r="BS11" i="1"/>
  <c r="AQ11" i="1"/>
  <c r="O11" i="1"/>
  <c r="GA11" i="1"/>
  <c r="AC11" i="1"/>
  <c r="IE11" i="1"/>
  <c r="DW11" i="1"/>
  <c r="CG11" i="1"/>
  <c r="BE11" i="1"/>
  <c r="CE24" i="1"/>
  <c r="DG24" i="1"/>
  <c r="DG73" i="1"/>
  <c r="EX24" i="1"/>
  <c r="EX73" i="1"/>
  <c r="FK24" i="1"/>
  <c r="FK73" i="1"/>
  <c r="HO24" i="1"/>
  <c r="HO73" i="1"/>
  <c r="ID24" i="1"/>
  <c r="DF73" i="1"/>
  <c r="DF24" i="1"/>
  <c r="EB73" i="1"/>
  <c r="EB24" i="1"/>
  <c r="EH73" i="1"/>
  <c r="EH24" i="1"/>
  <c r="EZ73" i="1"/>
  <c r="EZ24" i="1"/>
  <c r="FJ73" i="1"/>
  <c r="FJ24" i="1"/>
  <c r="HF73" i="1"/>
  <c r="HF24" i="1"/>
  <c r="HL73" i="1"/>
  <c r="HL24" i="1"/>
  <c r="HN73" i="1"/>
  <c r="HN24" i="1"/>
  <c r="IN73" i="1"/>
  <c r="IN24" i="1"/>
  <c r="AC10" i="1"/>
  <c r="BE10" i="1"/>
  <c r="DI10" i="1"/>
  <c r="FM10" i="1"/>
  <c r="GO10" i="1"/>
  <c r="P24" i="1"/>
  <c r="T24" i="1"/>
  <c r="X24" i="1"/>
  <c r="AT24" i="1"/>
  <c r="AX24" i="1"/>
  <c r="BB24" i="1"/>
  <c r="BT24" i="1"/>
  <c r="BX24" i="1"/>
  <c r="CB24" i="1"/>
  <c r="CX24" i="1"/>
  <c r="DB24" i="1"/>
  <c r="N73" i="1"/>
  <c r="N24" i="1"/>
  <c r="AA24" i="1"/>
  <c r="HQ10" i="2"/>
  <c r="HC10" i="2"/>
  <c r="GO10" i="2"/>
  <c r="FM10" i="2"/>
  <c r="EK10" i="2"/>
  <c r="DI10" i="2"/>
  <c r="GA10" i="2"/>
  <c r="EY10" i="2"/>
  <c r="DW10" i="2"/>
  <c r="CU10" i="2"/>
  <c r="DX73" i="1"/>
  <c r="DX24" i="1"/>
  <c r="DZ73" i="1"/>
  <c r="DZ24" i="1"/>
  <c r="ED73" i="1"/>
  <c r="ED24" i="1"/>
  <c r="EF73" i="1"/>
  <c r="EF24" i="1"/>
  <c r="FB73" i="1"/>
  <c r="FB24" i="1"/>
  <c r="FD73" i="1"/>
  <c r="FD24" i="1"/>
  <c r="FF73" i="1"/>
  <c r="FF24" i="1"/>
  <c r="FH73" i="1"/>
  <c r="FH24" i="1"/>
  <c r="GB73" i="1"/>
  <c r="GB24" i="1"/>
  <c r="GD73" i="1"/>
  <c r="GD24" i="1"/>
  <c r="GF73" i="1"/>
  <c r="GF24" i="1"/>
  <c r="GH73" i="1"/>
  <c r="GH24" i="1"/>
  <c r="GJ73" i="1"/>
  <c r="GJ24" i="1"/>
  <c r="GL73" i="1"/>
  <c r="GL24" i="1"/>
  <c r="HD73" i="1"/>
  <c r="HD24" i="1"/>
  <c r="HH73" i="1"/>
  <c r="HH24" i="1"/>
  <c r="HJ73" i="1"/>
  <c r="HJ24" i="1"/>
  <c r="IF73" i="1"/>
  <c r="IF24" i="1"/>
  <c r="IH73" i="1"/>
  <c r="IH24" i="1"/>
  <c r="IJ73" i="1"/>
  <c r="IJ24" i="1"/>
  <c r="IL73" i="1"/>
  <c r="IL24" i="1"/>
  <c r="IP73" i="1"/>
  <c r="IP24" i="1"/>
  <c r="DK73" i="1"/>
  <c r="DK24" i="1"/>
  <c r="DM73" i="1"/>
  <c r="DM24" i="1"/>
  <c r="DO73" i="1"/>
  <c r="DO24" i="1"/>
  <c r="DQ73" i="1"/>
  <c r="DQ24" i="1"/>
  <c r="DS73" i="1"/>
  <c r="DS24" i="1"/>
  <c r="EM73" i="1"/>
  <c r="EM24" i="1"/>
  <c r="EO73" i="1"/>
  <c r="EO24" i="1"/>
  <c r="EQ73" i="1"/>
  <c r="EQ24" i="1"/>
  <c r="ES73" i="1"/>
  <c r="ES24" i="1"/>
  <c r="EU73" i="1"/>
  <c r="EU24" i="1"/>
  <c r="FO73" i="1"/>
  <c r="FO24" i="1"/>
  <c r="FQ73" i="1"/>
  <c r="FQ24" i="1"/>
  <c r="FS73" i="1"/>
  <c r="FS24" i="1"/>
  <c r="FU73" i="1"/>
  <c r="FU24" i="1"/>
  <c r="FW73" i="1"/>
  <c r="FW24" i="1"/>
  <c r="GQ73" i="1"/>
  <c r="GQ24" i="1"/>
  <c r="GS73" i="1"/>
  <c r="GS24" i="1"/>
  <c r="GU73" i="1"/>
  <c r="GU24" i="1"/>
  <c r="GW73" i="1"/>
  <c r="GW24" i="1"/>
  <c r="GY73" i="1"/>
  <c r="GY24" i="1"/>
  <c r="HS73" i="1"/>
  <c r="HS24" i="1"/>
  <c r="HU73" i="1"/>
  <c r="HU24" i="1"/>
  <c r="HW73" i="1"/>
  <c r="HW24" i="1"/>
  <c r="HY73" i="1"/>
  <c r="HY24" i="1"/>
  <c r="IA73" i="1"/>
  <c r="IA24" i="1"/>
  <c r="CG10" i="1"/>
  <c r="EK10" i="1"/>
  <c r="HQ10" i="1"/>
  <c r="O10" i="1"/>
  <c r="AQ10" i="1"/>
  <c r="BS10" i="1"/>
  <c r="CU10" i="1"/>
  <c r="DW10" i="1"/>
  <c r="EY10" i="1"/>
  <c r="GA10" i="1"/>
  <c r="HC10" i="1"/>
  <c r="IE10" i="1"/>
  <c r="E24" i="1"/>
  <c r="I24" i="1"/>
  <c r="R24" i="1"/>
  <c r="V24" i="1"/>
  <c r="Z24" i="1"/>
  <c r="AE24" i="1"/>
  <c r="AI24" i="1"/>
  <c r="AM24" i="1"/>
  <c r="AR24" i="1"/>
  <c r="AV24" i="1"/>
  <c r="AZ24" i="1"/>
  <c r="BI24" i="1"/>
  <c r="BM24" i="1"/>
  <c r="BV24" i="1"/>
  <c r="BZ24" i="1"/>
  <c r="CD24" i="1"/>
  <c r="CI24" i="1"/>
  <c r="CM24" i="1"/>
  <c r="CQ24" i="1"/>
  <c r="CV24" i="1"/>
  <c r="CZ24" i="1"/>
  <c r="DD24" i="1"/>
  <c r="M24" i="2"/>
  <c r="AA24" i="2"/>
  <c r="BC24" i="2"/>
  <c r="BQ24" i="2"/>
  <c r="CE24" i="2"/>
  <c r="CS24" i="2"/>
  <c r="DA73" i="2"/>
  <c r="DA24" i="2"/>
  <c r="DE24" i="2"/>
  <c r="DU9" i="2"/>
  <c r="DJ13" i="2"/>
  <c r="DL24" i="2"/>
  <c r="DP24" i="2"/>
  <c r="DR24" i="2"/>
  <c r="EA24" i="2"/>
  <c r="EC24" i="2"/>
  <c r="EE73" i="2"/>
  <c r="EE24" i="2"/>
  <c r="EG24" i="2"/>
  <c r="EW9" i="2"/>
  <c r="EL13" i="2"/>
  <c r="EP24" i="2"/>
  <c r="ER24" i="2"/>
  <c r="ET24" i="2"/>
  <c r="EV24" i="2"/>
  <c r="FA24" i="2"/>
  <c r="FC73" i="2"/>
  <c r="FC24" i="2"/>
  <c r="FI73" i="2"/>
  <c r="FI24" i="2"/>
  <c r="FY9" i="2"/>
  <c r="FY13" i="2" s="1"/>
  <c r="FN13" i="2"/>
  <c r="FP24" i="2"/>
  <c r="FR24" i="2"/>
  <c r="FX24" i="2"/>
  <c r="GC73" i="2"/>
  <c r="GC24" i="2"/>
  <c r="GE24" i="2"/>
  <c r="GI24" i="2"/>
  <c r="GK24" i="2"/>
  <c r="HA9" i="2"/>
  <c r="GP13" i="2"/>
  <c r="GT24" i="2"/>
  <c r="GV24" i="2"/>
  <c r="GZ24" i="2"/>
  <c r="HE73" i="2"/>
  <c r="HG24" i="2"/>
  <c r="HI24" i="2"/>
  <c r="HK24" i="2"/>
  <c r="HM73" i="2"/>
  <c r="IC9" i="2"/>
  <c r="HR13" i="2"/>
  <c r="HT24" i="2"/>
  <c r="HV24" i="2"/>
  <c r="HX24" i="2"/>
  <c r="HZ24" i="2"/>
  <c r="IB24" i="2"/>
  <c r="U73" i="1"/>
  <c r="Y73" i="1"/>
  <c r="AD73" i="1"/>
  <c r="AH73" i="1"/>
  <c r="AL73" i="1"/>
  <c r="AU73" i="1"/>
  <c r="AY73" i="1"/>
  <c r="BH73" i="1"/>
  <c r="BL73" i="1"/>
  <c r="BP73" i="1"/>
  <c r="BU73" i="1"/>
  <c r="BY73" i="1"/>
  <c r="CC73" i="1"/>
  <c r="CH73" i="1"/>
  <c r="CL73" i="1"/>
  <c r="CP73" i="1"/>
  <c r="CY73" i="1"/>
  <c r="DC73" i="1"/>
  <c r="DL73" i="1"/>
  <c r="DP73" i="1"/>
  <c r="DT73" i="1"/>
  <c r="DY73" i="1"/>
  <c r="EC73" i="1"/>
  <c r="EG73" i="1"/>
  <c r="EL73" i="1"/>
  <c r="EP73" i="1"/>
  <c r="ET73" i="1"/>
  <c r="FC73" i="1"/>
  <c r="FG73" i="1"/>
  <c r="FP73" i="1"/>
  <c r="FT73" i="1"/>
  <c r="FX73" i="1"/>
  <c r="GC73" i="1"/>
  <c r="GG73" i="1"/>
  <c r="GK73" i="1"/>
  <c r="GP73" i="1"/>
  <c r="GT73" i="1"/>
  <c r="GX73" i="1"/>
  <c r="HG73" i="1"/>
  <c r="HK73" i="1"/>
  <c r="HT73" i="1"/>
  <c r="HX73" i="1"/>
  <c r="IB73" i="1"/>
  <c r="IG73" i="1"/>
  <c r="IK73" i="1"/>
  <c r="IO73" i="1"/>
  <c r="AP24" i="2"/>
  <c r="BR24" i="2"/>
  <c r="CT24" i="2"/>
  <c r="CV13" i="2"/>
  <c r="DG9" i="2"/>
  <c r="CZ24" i="2"/>
  <c r="DB24" i="2"/>
  <c r="DD24" i="2"/>
  <c r="DK24" i="2"/>
  <c r="DS73" i="2"/>
  <c r="DS24" i="2"/>
  <c r="DX13" i="2"/>
  <c r="EI9" i="2"/>
  <c r="EB24" i="2"/>
  <c r="EF73" i="2"/>
  <c r="EF24" i="2"/>
  <c r="EH24" i="2"/>
  <c r="EM24" i="2"/>
  <c r="EQ73" i="2"/>
  <c r="EQ24" i="2"/>
  <c r="ES73" i="2"/>
  <c r="ES24" i="2"/>
  <c r="EU24" i="2"/>
  <c r="EZ13" i="2"/>
  <c r="FK9" i="2"/>
  <c r="FD73" i="2"/>
  <c r="FD24" i="2"/>
  <c r="FF73" i="2"/>
  <c r="FF24" i="2"/>
  <c r="FH24" i="2"/>
  <c r="FO24" i="2"/>
  <c r="FQ73" i="2"/>
  <c r="FQ24" i="2"/>
  <c r="FS24" i="2"/>
  <c r="FU24" i="2"/>
  <c r="GB13" i="2"/>
  <c r="GM9" i="2"/>
  <c r="GF24" i="2"/>
  <c r="GH24" i="2"/>
  <c r="GJ73" i="2"/>
  <c r="GJ24" i="2"/>
  <c r="GQ24" i="2"/>
  <c r="GW73" i="2"/>
  <c r="GW24" i="2"/>
  <c r="GY24" i="2"/>
  <c r="HD13" i="2"/>
  <c r="HO9" i="2"/>
  <c r="HH73" i="2"/>
  <c r="HH24" i="2"/>
  <c r="HJ24" i="2"/>
  <c r="HL24" i="2"/>
  <c r="HN24" i="2"/>
  <c r="HS73" i="2"/>
  <c r="HS24" i="2"/>
  <c r="HY24" i="2"/>
  <c r="IA24" i="2"/>
  <c r="B24" i="1"/>
  <c r="D24" i="1"/>
  <c r="F24" i="1"/>
  <c r="H24" i="1"/>
  <c r="J24" i="1"/>
  <c r="L24" i="1"/>
  <c r="Q24" i="1"/>
  <c r="S24" i="1"/>
  <c r="W24" i="1"/>
  <c r="AF24" i="1"/>
  <c r="AJ24" i="1"/>
  <c r="AN24" i="1"/>
  <c r="AS24" i="1"/>
  <c r="AW24" i="1"/>
  <c r="BA24" i="1"/>
  <c r="BF24" i="1"/>
  <c r="BJ24" i="1"/>
  <c r="BN24" i="1"/>
  <c r="BW24" i="1"/>
  <c r="CA24" i="1"/>
  <c r="CJ24" i="1"/>
  <c r="CN24" i="1"/>
  <c r="CR24" i="1"/>
  <c r="CW24" i="1"/>
  <c r="DA24" i="1"/>
  <c r="DE24" i="1"/>
  <c r="DJ24" i="1"/>
  <c r="DN24" i="1"/>
  <c r="DR24" i="1"/>
  <c r="EA24" i="1"/>
  <c r="EE24" i="1"/>
  <c r="EN24" i="1"/>
  <c r="ER24" i="1"/>
  <c r="EV24" i="1"/>
  <c r="FA24" i="1"/>
  <c r="FE24" i="1"/>
  <c r="FI24" i="1"/>
  <c r="FN24" i="1"/>
  <c r="FR24" i="1"/>
  <c r="FV24" i="1"/>
  <c r="GE24" i="1"/>
  <c r="GI24" i="1"/>
  <c r="GR24" i="1"/>
  <c r="GV24" i="1"/>
  <c r="GZ24" i="1"/>
  <c r="HE24" i="1"/>
  <c r="HI24" i="1"/>
  <c r="HM24" i="1"/>
  <c r="HR24" i="1"/>
  <c r="HV24" i="1"/>
  <c r="HZ24" i="1"/>
  <c r="II24" i="1"/>
  <c r="IM24" i="1"/>
  <c r="AB13" i="2"/>
  <c r="BD13" i="2"/>
  <c r="DV9" i="2"/>
  <c r="DV13" i="2" s="1"/>
  <c r="EX9" i="2"/>
  <c r="EX13" i="2" s="1"/>
  <c r="FZ9" i="2"/>
  <c r="HB9" i="2"/>
  <c r="ID9" i="2"/>
  <c r="DH10" i="2"/>
  <c r="DH13" i="2" s="1"/>
  <c r="EJ10" i="2"/>
  <c r="FL10" i="2"/>
  <c r="FL13" i="2" s="1"/>
  <c r="GN10" i="2"/>
  <c r="GN13" i="2" s="1"/>
  <c r="CV39" i="2"/>
  <c r="CV40" i="2" s="1"/>
  <c r="DG35" i="2"/>
  <c r="DJ39" i="2"/>
  <c r="DU35" i="2"/>
  <c r="DX39" i="2"/>
  <c r="DX40" i="2" s="1"/>
  <c r="EI35" i="2"/>
  <c r="EL39" i="2"/>
  <c r="EW35" i="2"/>
  <c r="EW39" i="2" s="1"/>
  <c r="EZ39" i="2"/>
  <c r="EZ40" i="2" s="1"/>
  <c r="FK35" i="2"/>
  <c r="FK39" i="2" s="1"/>
  <c r="FN39" i="2"/>
  <c r="FY35" i="2"/>
  <c r="GB39" i="2"/>
  <c r="GB40" i="2" s="1"/>
  <c r="GM35" i="2"/>
  <c r="GM39" i="2" s="1"/>
  <c r="GP39" i="2"/>
  <c r="HA35" i="2"/>
  <c r="HA39" i="2" s="1"/>
  <c r="HD39" i="2"/>
  <c r="HD40" i="2" s="1"/>
  <c r="HO35" i="2"/>
  <c r="HR39" i="2"/>
  <c r="IC35" i="2"/>
  <c r="DG14" i="2"/>
  <c r="DU14" i="2"/>
  <c r="DU18" i="2" s="1"/>
  <c r="EI14" i="2"/>
  <c r="EW14" i="2"/>
  <c r="EW18" i="2" s="1"/>
  <c r="FK14" i="2"/>
  <c r="FY14" i="2"/>
  <c r="GM14" i="2"/>
  <c r="HA14" i="2"/>
  <c r="HA18" i="2" s="1"/>
  <c r="HO14" i="2"/>
  <c r="IC14" i="2"/>
  <c r="IC18" i="2" s="1"/>
  <c r="GN15" i="2"/>
  <c r="HP15" i="2"/>
  <c r="HP18" i="2" s="1"/>
  <c r="CX18" i="2"/>
  <c r="DZ18" i="2"/>
  <c r="FB18" i="2"/>
  <c r="GB18" i="2"/>
  <c r="HD18" i="2"/>
  <c r="DH19" i="2"/>
  <c r="DV19" i="2"/>
  <c r="DV23" i="2" s="1"/>
  <c r="EJ19" i="2"/>
  <c r="EJ23" i="2" s="1"/>
  <c r="EX19" i="2"/>
  <c r="FL19" i="2"/>
  <c r="FL23" i="2" s="1"/>
  <c r="FZ19" i="2"/>
  <c r="GN19" i="2"/>
  <c r="GN23" i="2" s="1"/>
  <c r="HB19" i="2"/>
  <c r="HP19" i="2"/>
  <c r="ID19" i="2"/>
  <c r="DJ23" i="2"/>
  <c r="EL23" i="2"/>
  <c r="FN23" i="2"/>
  <c r="GP23" i="2"/>
  <c r="HR23" i="2"/>
  <c r="C24" i="2"/>
  <c r="E24" i="2"/>
  <c r="G24" i="2"/>
  <c r="I24" i="2"/>
  <c r="K24" i="2"/>
  <c r="P24" i="2"/>
  <c r="R24" i="2"/>
  <c r="T24" i="2"/>
  <c r="V24" i="2"/>
  <c r="X24" i="2"/>
  <c r="Z24" i="2"/>
  <c r="AE24" i="2"/>
  <c r="AG24" i="2"/>
  <c r="AI24" i="2"/>
  <c r="AK24" i="2"/>
  <c r="AM24" i="2"/>
  <c r="AR24" i="2"/>
  <c r="AT24" i="2"/>
  <c r="AV24" i="2"/>
  <c r="AX24" i="2"/>
  <c r="AZ24" i="2"/>
  <c r="BB24" i="2"/>
  <c r="BG24" i="2"/>
  <c r="BI24" i="2"/>
  <c r="BK24" i="2"/>
  <c r="BM24" i="2"/>
  <c r="BO24" i="2"/>
  <c r="BT24" i="2"/>
  <c r="BV24" i="2"/>
  <c r="BX24" i="2"/>
  <c r="BZ24" i="2"/>
  <c r="CB24" i="2"/>
  <c r="CD24" i="2"/>
  <c r="CI24" i="2"/>
  <c r="CK24" i="2"/>
  <c r="CM24" i="2"/>
  <c r="CO24" i="2"/>
  <c r="CQ24" i="2"/>
  <c r="DH25" i="2"/>
  <c r="DV25" i="2"/>
  <c r="DV29" i="2" s="1"/>
  <c r="EJ25" i="2"/>
  <c r="EX25" i="2"/>
  <c r="FL25" i="2"/>
  <c r="FL29" i="2" s="1"/>
  <c r="FZ25" i="2"/>
  <c r="FZ29" i="2" s="1"/>
  <c r="GN25" i="2"/>
  <c r="HB25" i="2"/>
  <c r="HP25" i="2"/>
  <c r="HP29" i="2" s="1"/>
  <c r="ID25" i="2"/>
  <c r="DJ29" i="2"/>
  <c r="EL29" i="2"/>
  <c r="FN29" i="2"/>
  <c r="GP29" i="2"/>
  <c r="HR29" i="2"/>
  <c r="DG30" i="2"/>
  <c r="DG34" i="2" s="1"/>
  <c r="DU30" i="2"/>
  <c r="EI30" i="2"/>
  <c r="EW30" i="2"/>
  <c r="EW34" i="2" s="1"/>
  <c r="FK30" i="2"/>
  <c r="FY30" i="2"/>
  <c r="FY34" i="2" s="1"/>
  <c r="GM30" i="2"/>
  <c r="GM34" i="2" s="1"/>
  <c r="HA30" i="2"/>
  <c r="HA34" i="2" s="1"/>
  <c r="HO30" i="2"/>
  <c r="HO34" i="2" s="1"/>
  <c r="IC30" i="2"/>
  <c r="IC34" i="2" s="1"/>
  <c r="CX34" i="2"/>
  <c r="CX40" i="2" s="1"/>
  <c r="FB34" i="2"/>
  <c r="FB40" i="2" s="1"/>
  <c r="HF34" i="2"/>
  <c r="DV14" i="2"/>
  <c r="DV18" i="2" s="1"/>
  <c r="EX14" i="2"/>
  <c r="EX18" i="2" s="1"/>
  <c r="FZ14" i="2"/>
  <c r="FZ18" i="2" s="1"/>
  <c r="HB14" i="2"/>
  <c r="HB18" i="2" s="1"/>
  <c r="ID14" i="2"/>
  <c r="DG19" i="2"/>
  <c r="EI19" i="2"/>
  <c r="FK19" i="2"/>
  <c r="FK23" i="2" s="1"/>
  <c r="GM19" i="2"/>
  <c r="GM23" i="2" s="1"/>
  <c r="HO19" i="2"/>
  <c r="HO23" i="2" s="1"/>
  <c r="B24" i="2"/>
  <c r="D24" i="2"/>
  <c r="F24" i="2"/>
  <c r="H24" i="2"/>
  <c r="J24" i="2"/>
  <c r="L24" i="2"/>
  <c r="Q24" i="2"/>
  <c r="S24" i="2"/>
  <c r="U24" i="2"/>
  <c r="W24" i="2"/>
  <c r="Y24" i="2"/>
  <c r="AD24" i="2"/>
  <c r="AF24" i="2"/>
  <c r="AH24" i="2"/>
  <c r="AJ24" i="2"/>
  <c r="AL24" i="2"/>
  <c r="AN24" i="2"/>
  <c r="AS24" i="2"/>
  <c r="AU24" i="2"/>
  <c r="AW24" i="2"/>
  <c r="AY24" i="2"/>
  <c r="BA24" i="2"/>
  <c r="BF24" i="2"/>
  <c r="BH24" i="2"/>
  <c r="BJ24" i="2"/>
  <c r="BL24" i="2"/>
  <c r="BN24" i="2"/>
  <c r="BP24" i="2"/>
  <c r="BU24" i="2"/>
  <c r="BW24" i="2"/>
  <c r="BY24" i="2"/>
  <c r="CA24" i="2"/>
  <c r="CC24" i="2"/>
  <c r="CH24" i="2"/>
  <c r="CJ24" i="2"/>
  <c r="CL24" i="2"/>
  <c r="CN24" i="2"/>
  <c r="CP24" i="2"/>
  <c r="CR24" i="2"/>
  <c r="DG25" i="2"/>
  <c r="DG29" i="2" s="1"/>
  <c r="EI25" i="2"/>
  <c r="FK25" i="2"/>
  <c r="FK29" i="2" s="1"/>
  <c r="GM25" i="2"/>
  <c r="HO25" i="2"/>
  <c r="HO29" i="2" s="1"/>
  <c r="N34" i="2"/>
  <c r="AA34" i="2"/>
  <c r="AP34" i="2"/>
  <c r="BC34" i="2"/>
  <c r="BR34" i="2"/>
  <c r="CE34" i="2"/>
  <c r="CT34" i="2"/>
  <c r="DJ34" i="2"/>
  <c r="DL34" i="2"/>
  <c r="DN34" i="2"/>
  <c r="DP34" i="2"/>
  <c r="DR34" i="2"/>
  <c r="DT34" i="2"/>
  <c r="DV30" i="2"/>
  <c r="EJ30" i="2"/>
  <c r="EL34" i="2"/>
  <c r="EN34" i="2"/>
  <c r="EP34" i="2"/>
  <c r="ER34" i="2"/>
  <c r="ET34" i="2"/>
  <c r="EV34" i="2"/>
  <c r="EX30" i="2"/>
  <c r="FN34" i="2"/>
  <c r="FP34" i="2"/>
  <c r="FR34" i="2"/>
  <c r="FT34" i="2"/>
  <c r="FV34" i="2"/>
  <c r="FX34" i="2"/>
  <c r="FZ30" i="2"/>
  <c r="FZ34" i="2" s="1"/>
  <c r="GN30" i="2"/>
  <c r="GN34" i="2" s="1"/>
  <c r="GP34" i="2"/>
  <c r="GR34" i="2"/>
  <c r="GT34" i="2"/>
  <c r="GV34" i="2"/>
  <c r="GX34" i="2"/>
  <c r="GZ34" i="2"/>
  <c r="HB30" i="2"/>
  <c r="HR34" i="2"/>
  <c r="HT34" i="2"/>
  <c r="HV34" i="2"/>
  <c r="HX34" i="2"/>
  <c r="HZ34" i="2"/>
  <c r="IB34" i="2"/>
  <c r="ID30" i="2"/>
  <c r="ID34" i="2" s="1"/>
  <c r="DH35" i="2"/>
  <c r="DV35" i="2"/>
  <c r="EJ35" i="2"/>
  <c r="EX35" i="2"/>
  <c r="EX39" i="2" s="1"/>
  <c r="FL35" i="2"/>
  <c r="FL39" i="2" s="1"/>
  <c r="FZ35" i="2"/>
  <c r="GN35" i="2"/>
  <c r="GN39" i="2" s="1"/>
  <c r="HB35" i="2"/>
  <c r="HB39" i="2" s="1"/>
  <c r="HP35" i="2"/>
  <c r="ID35" i="2"/>
  <c r="DG41" i="2"/>
  <c r="DU41" i="2"/>
  <c r="EI41" i="2"/>
  <c r="EW41" i="2"/>
  <c r="EW45" i="2" s="1"/>
  <c r="FK41" i="2"/>
  <c r="FK45" i="2" s="1"/>
  <c r="FY41" i="2"/>
  <c r="FY45" i="2" s="1"/>
  <c r="GM41" i="2"/>
  <c r="GM45" i="2" s="1"/>
  <c r="HA41" i="2"/>
  <c r="HA45" i="2" s="1"/>
  <c r="HO41" i="2"/>
  <c r="IC41" i="2"/>
  <c r="CX45" i="2"/>
  <c r="CX56" i="2" s="1"/>
  <c r="DZ45" i="2"/>
  <c r="DZ56" i="2" s="1"/>
  <c r="FB45" i="2"/>
  <c r="GD45" i="2"/>
  <c r="HF45" i="2"/>
  <c r="N50" i="2"/>
  <c r="AA50" i="2"/>
  <c r="AA56" i="2" s="1"/>
  <c r="AP50" i="2"/>
  <c r="AP56" i="2" s="1"/>
  <c r="BC50" i="2"/>
  <c r="BC56" i="2" s="1"/>
  <c r="BR50" i="2"/>
  <c r="CE50" i="2"/>
  <c r="CE56" i="2" s="1"/>
  <c r="CT50" i="2"/>
  <c r="CT56" i="2" s="1"/>
  <c r="DH46" i="2"/>
  <c r="DJ50" i="2"/>
  <c r="DL50" i="2"/>
  <c r="DN50" i="2"/>
  <c r="DN56" i="2" s="1"/>
  <c r="DP50" i="2"/>
  <c r="DP56" i="2" s="1"/>
  <c r="DR50" i="2"/>
  <c r="DT50" i="2"/>
  <c r="DV46" i="2"/>
  <c r="DV50" i="2" s="1"/>
  <c r="EJ46" i="2"/>
  <c r="EL50" i="2"/>
  <c r="EN50" i="2"/>
  <c r="EN56" i="2" s="1"/>
  <c r="EP50" i="2"/>
  <c r="EP56" i="2" s="1"/>
  <c r="ER50" i="2"/>
  <c r="ER56" i="2" s="1"/>
  <c r="ET50" i="2"/>
  <c r="ET56" i="2" s="1"/>
  <c r="EV50" i="2"/>
  <c r="EV56" i="2" s="1"/>
  <c r="EX46" i="2"/>
  <c r="EX50" i="2" s="1"/>
  <c r="FL46" i="2"/>
  <c r="FL50" i="2" s="1"/>
  <c r="FN50" i="2"/>
  <c r="FN56" i="2" s="1"/>
  <c r="FP50" i="2"/>
  <c r="FP56" i="2" s="1"/>
  <c r="FR50" i="2"/>
  <c r="FT50" i="2"/>
  <c r="FT56" i="2" s="1"/>
  <c r="FV50" i="2"/>
  <c r="FV56" i="2" s="1"/>
  <c r="FX50" i="2"/>
  <c r="FX56" i="2" s="1"/>
  <c r="FZ46" i="2"/>
  <c r="FZ50" i="2" s="1"/>
  <c r="GN46" i="2"/>
  <c r="GP50" i="2"/>
  <c r="GR50" i="2"/>
  <c r="GR56" i="2" s="1"/>
  <c r="GT50" i="2"/>
  <c r="GV50" i="2"/>
  <c r="GX50" i="2"/>
  <c r="GZ50" i="2"/>
  <c r="GZ56" i="2" s="1"/>
  <c r="HB46" i="2"/>
  <c r="HB50" i="2" s="1"/>
  <c r="HP46" i="2"/>
  <c r="HR50" i="2"/>
  <c r="HR56" i="2" s="1"/>
  <c r="HT50" i="2"/>
  <c r="HT56" i="2" s="1"/>
  <c r="HV50" i="2"/>
  <c r="HV56" i="2" s="1"/>
  <c r="HX50" i="2"/>
  <c r="HX56" i="2" s="1"/>
  <c r="HZ50" i="2"/>
  <c r="HZ56" i="2" s="1"/>
  <c r="IB50" i="2"/>
  <c r="IB56" i="2" s="1"/>
  <c r="ID46" i="2"/>
  <c r="ID50" i="2" s="1"/>
  <c r="EM50" i="2"/>
  <c r="GQ50" i="2"/>
  <c r="DH51" i="2"/>
  <c r="DH55" i="2" s="1"/>
  <c r="DV51" i="2"/>
  <c r="DV55" i="2" s="1"/>
  <c r="EJ51" i="2"/>
  <c r="EJ55" i="2" s="1"/>
  <c r="EX51" i="2"/>
  <c r="CV55" i="2"/>
  <c r="CV56" i="2" s="1"/>
  <c r="DG51" i="2"/>
  <c r="DG55" i="2" s="1"/>
  <c r="DJ55" i="2"/>
  <c r="DU51" i="2"/>
  <c r="DX55" i="2"/>
  <c r="EI51" i="2"/>
  <c r="EL55" i="2"/>
  <c r="EW51" i="2"/>
  <c r="EW55" i="2" s="1"/>
  <c r="DV41" i="2"/>
  <c r="EX41" i="2"/>
  <c r="EX45" i="2" s="1"/>
  <c r="FZ41" i="2"/>
  <c r="HB41" i="2"/>
  <c r="HB45" i="2" s="1"/>
  <c r="ID41" i="2"/>
  <c r="ID45" i="2" s="1"/>
  <c r="DG46" i="2"/>
  <c r="DG50" i="2" s="1"/>
  <c r="DU46" i="2"/>
  <c r="EI46" i="2"/>
  <c r="FK46" i="2"/>
  <c r="FK50" i="2" s="1"/>
  <c r="FY46" i="2"/>
  <c r="FY50" i="2" s="1"/>
  <c r="GM46" i="2"/>
  <c r="HO46" i="2"/>
  <c r="HO50" i="2" s="1"/>
  <c r="IC46" i="2"/>
  <c r="IC50" i="2" s="1"/>
  <c r="FB66" i="2"/>
  <c r="FL62" i="2"/>
  <c r="FL66" i="2" s="1"/>
  <c r="FK51" i="2"/>
  <c r="FK55" i="2" s="1"/>
  <c r="FY51" i="2"/>
  <c r="FY55" i="2" s="1"/>
  <c r="GM51" i="2"/>
  <c r="GM55" i="2" s="1"/>
  <c r="HA51" i="2"/>
  <c r="HO51" i="2"/>
  <c r="HO55" i="2" s="1"/>
  <c r="IC51" i="2"/>
  <c r="FB55" i="2"/>
  <c r="GD55" i="2"/>
  <c r="HF55" i="2"/>
  <c r="DG57" i="2"/>
  <c r="DU57" i="2"/>
  <c r="DU61" i="2" s="1"/>
  <c r="EI57" i="2"/>
  <c r="EW57" i="2"/>
  <c r="FK57" i="2"/>
  <c r="FY57" i="2"/>
  <c r="GM57" i="2"/>
  <c r="GM61" i="2" s="1"/>
  <c r="HA57" i="2"/>
  <c r="HO57" i="2"/>
  <c r="IC57" i="2"/>
  <c r="IC61" i="2" s="1"/>
  <c r="CX61" i="2"/>
  <c r="DZ61" i="2"/>
  <c r="FB61" i="2"/>
  <c r="GD61" i="2"/>
  <c r="HF61" i="2"/>
  <c r="DH62" i="2"/>
  <c r="DH66" i="2" s="1"/>
  <c r="DV62" i="2"/>
  <c r="DV66" i="2" s="1"/>
  <c r="EJ62" i="2"/>
  <c r="EJ66" i="2" s="1"/>
  <c r="EX62" i="2"/>
  <c r="FY62" i="2"/>
  <c r="FY66" i="2" s="1"/>
  <c r="HA62" i="2"/>
  <c r="HA66" i="2" s="1"/>
  <c r="IC62" i="2"/>
  <c r="FZ51" i="2"/>
  <c r="HB51" i="2"/>
  <c r="HB55" i="2" s="1"/>
  <c r="ID51" i="2"/>
  <c r="ID55" i="2" s="1"/>
  <c r="DV57" i="2"/>
  <c r="DV61" i="2" s="1"/>
  <c r="EX57" i="2"/>
  <c r="EX61" i="2" s="1"/>
  <c r="FZ57" i="2"/>
  <c r="FZ61" i="2" s="1"/>
  <c r="HB57" i="2"/>
  <c r="ID57" i="2"/>
  <c r="ID61" i="2" s="1"/>
  <c r="DG62" i="2"/>
  <c r="DU62" i="2"/>
  <c r="EI62" i="2"/>
  <c r="EW62" i="2"/>
  <c r="EW66" i="2" s="1"/>
  <c r="FK62" i="2"/>
  <c r="FK66" i="2" s="1"/>
  <c r="GM62" i="2"/>
  <c r="HO62" i="2"/>
  <c r="FZ62" i="2"/>
  <c r="GN62" i="2"/>
  <c r="HB62" i="2"/>
  <c r="HP62" i="2"/>
  <c r="HP66" i="2" s="1"/>
  <c r="ID62" i="2"/>
  <c r="ID66" i="2" s="1"/>
  <c r="DG67" i="2"/>
  <c r="DG71" i="2" s="1"/>
  <c r="DU67" i="2"/>
  <c r="DU71" i="2" s="1"/>
  <c r="EI67" i="2"/>
  <c r="EW67" i="2"/>
  <c r="FK67" i="2"/>
  <c r="FY67" i="2"/>
  <c r="GM67" i="2"/>
  <c r="GM71" i="2" s="1"/>
  <c r="HA67" i="2"/>
  <c r="HA71" i="2" s="1"/>
  <c r="HO67" i="2"/>
  <c r="IC67" i="2"/>
  <c r="IC71" i="2" s="1"/>
  <c r="CX71" i="2"/>
  <c r="DZ71" i="2"/>
  <c r="FB71" i="2"/>
  <c r="HF71" i="2"/>
  <c r="DV67" i="2"/>
  <c r="DV71" i="2" s="1"/>
  <c r="EX67" i="2"/>
  <c r="EX71" i="2" s="1"/>
  <c r="FZ67" i="2"/>
  <c r="FZ71" i="2" s="1"/>
  <c r="GN67" i="2"/>
  <c r="GN71" i="2" s="1"/>
  <c r="HB67" i="2"/>
  <c r="ID67" i="2"/>
  <c r="ID71" i="2" s="1"/>
  <c r="DG61" i="2" l="1"/>
  <c r="GK73" i="2"/>
  <c r="IA56" i="2"/>
  <c r="EW61" i="2"/>
  <c r="DU55" i="2"/>
  <c r="ID39" i="2"/>
  <c r="HO71" i="2"/>
  <c r="HO73" i="2" s="1"/>
  <c r="EX66" i="2"/>
  <c r="HA55" i="2"/>
  <c r="GM50" i="2"/>
  <c r="FZ45" i="2"/>
  <c r="EM73" i="2"/>
  <c r="HP50" i="2"/>
  <c r="GN50" i="2"/>
  <c r="EJ50" i="2"/>
  <c r="DH50" i="2"/>
  <c r="HP39" i="2"/>
  <c r="DH39" i="2"/>
  <c r="HB34" i="2"/>
  <c r="GN29" i="2"/>
  <c r="EX23" i="2"/>
  <c r="FK18" i="2"/>
  <c r="HU73" i="2"/>
  <c r="GL73" i="2"/>
  <c r="GM13" i="2"/>
  <c r="EH73" i="2"/>
  <c r="DM73" i="2"/>
  <c r="DB73" i="2"/>
  <c r="HA13" i="2"/>
  <c r="GE73" i="2"/>
  <c r="M73" i="2"/>
  <c r="AA73" i="1"/>
  <c r="ID73" i="1"/>
  <c r="FZ73" i="1"/>
  <c r="DV73" i="1"/>
  <c r="AP24" i="1"/>
  <c r="GN73" i="1"/>
  <c r="EJ73" i="1"/>
  <c r="CF73" i="1"/>
  <c r="AB73" i="1"/>
  <c r="GL72" i="2"/>
  <c r="CZ72" i="2"/>
  <c r="GC56" i="2"/>
  <c r="CY56" i="2"/>
  <c r="IE12" i="2"/>
  <c r="HA72" i="1"/>
  <c r="DG56" i="1"/>
  <c r="CE40" i="1"/>
  <c r="DD72" i="2"/>
  <c r="HO61" i="2"/>
  <c r="ID23" i="2"/>
  <c r="FW24" i="2"/>
  <c r="FY71" i="2"/>
  <c r="HA61" i="2"/>
  <c r="EX55" i="2"/>
  <c r="EX73" i="2" s="1"/>
  <c r="GX56" i="2"/>
  <c r="DR56" i="2"/>
  <c r="BR56" i="2"/>
  <c r="FZ39" i="2"/>
  <c r="FK34" i="2"/>
  <c r="EX29" i="2"/>
  <c r="HP23" i="2"/>
  <c r="DH23" i="2"/>
  <c r="DH24" i="2" s="1"/>
  <c r="EJ13" i="2"/>
  <c r="GU73" i="2"/>
  <c r="ED24" i="2"/>
  <c r="DQ24" i="2"/>
  <c r="DF24" i="2"/>
  <c r="DG13" i="2"/>
  <c r="HK73" i="2"/>
  <c r="FA73" i="2"/>
  <c r="DY24" i="2"/>
  <c r="DU13" i="2"/>
  <c r="CY73" i="2"/>
  <c r="CT73" i="1"/>
  <c r="HB73" i="1"/>
  <c r="DH24" i="1"/>
  <c r="IC23" i="2"/>
  <c r="FY23" i="2"/>
  <c r="FY73" i="2" s="1"/>
  <c r="IE69" i="2"/>
  <c r="GH72" i="2"/>
  <c r="EZ72" i="2"/>
  <c r="IE47" i="2"/>
  <c r="IE10" i="2"/>
  <c r="EU40" i="2"/>
  <c r="HB72" i="1"/>
  <c r="DU40" i="1"/>
  <c r="DT56" i="2"/>
  <c r="BQ73" i="2"/>
  <c r="GF40" i="2"/>
  <c r="DU66" i="2"/>
  <c r="FZ55" i="2"/>
  <c r="GV56" i="2"/>
  <c r="EJ29" i="2"/>
  <c r="HB23" i="2"/>
  <c r="HB24" i="2" s="1"/>
  <c r="HO18" i="2"/>
  <c r="DG18" i="2"/>
  <c r="HO13" i="2"/>
  <c r="GS24" i="2"/>
  <c r="FJ24" i="2"/>
  <c r="FK13" i="2"/>
  <c r="EO24" i="2"/>
  <c r="GI73" i="2"/>
  <c r="FG24" i="2"/>
  <c r="CW24" i="2"/>
  <c r="AO24" i="2"/>
  <c r="HI40" i="2"/>
  <c r="IA72" i="2"/>
  <c r="EO72" i="2"/>
  <c r="FQ40" i="2"/>
  <c r="IE27" i="2"/>
  <c r="EM40" i="2"/>
  <c r="EX72" i="1"/>
  <c r="BQ40" i="1"/>
  <c r="HL40" i="2"/>
  <c r="GN18" i="2"/>
  <c r="EW13" i="2"/>
  <c r="DE56" i="2"/>
  <c r="FK71" i="2"/>
  <c r="FK72" i="2" s="1"/>
  <c r="DG66" i="2"/>
  <c r="DU50" i="2"/>
  <c r="EW71" i="2"/>
  <c r="FZ66" i="2"/>
  <c r="IC66" i="2"/>
  <c r="GD72" i="2"/>
  <c r="FY61" i="2"/>
  <c r="GT56" i="2"/>
  <c r="FR56" i="2"/>
  <c r="IC45" i="2"/>
  <c r="DU45" i="2"/>
  <c r="DG23" i="2"/>
  <c r="ID29" i="2"/>
  <c r="IC39" i="2"/>
  <c r="FY39" i="2"/>
  <c r="FY40" i="2" s="1"/>
  <c r="DU39" i="2"/>
  <c r="ID13" i="2"/>
  <c r="HW24" i="2"/>
  <c r="FU73" i="2"/>
  <c r="DO24" i="2"/>
  <c r="GG24" i="2"/>
  <c r="BR24" i="1"/>
  <c r="IQ24" i="1"/>
  <c r="GM24" i="1"/>
  <c r="EI24" i="1"/>
  <c r="BC73" i="1"/>
  <c r="HA24" i="1"/>
  <c r="GY56" i="2"/>
  <c r="HA23" i="2"/>
  <c r="DU23" i="2"/>
  <c r="IE64" i="2"/>
  <c r="HS72" i="2"/>
  <c r="ED72" i="2"/>
  <c r="HG56" i="2"/>
  <c r="EC56" i="2"/>
  <c r="EB40" i="2"/>
  <c r="DV45" i="2"/>
  <c r="DV56" i="2" s="1"/>
  <c r="DK73" i="2"/>
  <c r="EA73" i="2"/>
  <c r="IC73" i="1"/>
  <c r="HB66" i="2"/>
  <c r="GN66" i="2"/>
  <c r="HB71" i="2"/>
  <c r="HO66" i="2"/>
  <c r="HB61" i="2"/>
  <c r="HB72" i="2" s="1"/>
  <c r="FK61" i="2"/>
  <c r="IC55" i="2"/>
  <c r="DX56" i="2"/>
  <c r="DL56" i="2"/>
  <c r="HO45" i="2"/>
  <c r="DG45" i="2"/>
  <c r="EJ39" i="2"/>
  <c r="EJ34" i="2"/>
  <c r="EJ40" i="2" s="1"/>
  <c r="GM29" i="2"/>
  <c r="ID18" i="2"/>
  <c r="DU34" i="2"/>
  <c r="DH29" i="2"/>
  <c r="FZ23" i="2"/>
  <c r="GM18" i="2"/>
  <c r="HB13" i="2"/>
  <c r="CF24" i="2"/>
  <c r="FE24" i="2"/>
  <c r="DC24" i="2"/>
  <c r="EW73" i="1"/>
  <c r="CS73" i="1"/>
  <c r="HH72" i="2"/>
  <c r="DS72" i="2"/>
  <c r="IE52" i="2"/>
  <c r="HY40" i="2"/>
  <c r="DQ40" i="2"/>
  <c r="HO56" i="1"/>
  <c r="EU72" i="2"/>
  <c r="GM66" i="2"/>
  <c r="GQ73" i="2"/>
  <c r="GP56" i="2"/>
  <c r="N56" i="2"/>
  <c r="DV39" i="2"/>
  <c r="DV40" i="2" s="1"/>
  <c r="EX34" i="2"/>
  <c r="DV34" i="2"/>
  <c r="FK40" i="2"/>
  <c r="HB29" i="2"/>
  <c r="FY18" i="2"/>
  <c r="HO39" i="2"/>
  <c r="HO40" i="2" s="1"/>
  <c r="DG39" i="2"/>
  <c r="DG40" i="2" s="1"/>
  <c r="FZ13" i="2"/>
  <c r="FZ73" i="2" s="1"/>
  <c r="FS73" i="2"/>
  <c r="FH73" i="2"/>
  <c r="IC13" i="2"/>
  <c r="GW72" i="2"/>
  <c r="DK72" i="2"/>
  <c r="IE44" i="2"/>
  <c r="HN40" i="2"/>
  <c r="DF40" i="2"/>
  <c r="FK56" i="1"/>
  <c r="AP56" i="1"/>
  <c r="EW50" i="2"/>
  <c r="EW23" i="2"/>
  <c r="GM40" i="2"/>
  <c r="EW40" i="2"/>
  <c r="DU40" i="2"/>
  <c r="FB72" i="2"/>
  <c r="CX72" i="2"/>
  <c r="DG72" i="2"/>
  <c r="EL56" i="2"/>
  <c r="DJ56" i="2"/>
  <c r="EM56" i="2"/>
  <c r="HZ73" i="2"/>
  <c r="HV73" i="2"/>
  <c r="GZ73" i="2"/>
  <c r="GV73" i="2"/>
  <c r="GR73" i="2"/>
  <c r="FX73" i="2"/>
  <c r="FT73" i="2"/>
  <c r="FP73" i="2"/>
  <c r="ET73" i="2"/>
  <c r="EP73" i="2"/>
  <c r="DR73" i="2"/>
  <c r="DN73" i="2"/>
  <c r="CE73" i="2"/>
  <c r="BC73" i="2"/>
  <c r="AA73" i="2"/>
  <c r="FN40" i="2"/>
  <c r="FB73" i="2"/>
  <c r="CX73" i="2"/>
  <c r="IE70" i="2"/>
  <c r="IE65" i="2"/>
  <c r="IE58" i="2"/>
  <c r="IE53" i="2"/>
  <c r="HP55" i="2"/>
  <c r="FL55" i="2"/>
  <c r="IE48" i="2"/>
  <c r="FL71" i="2"/>
  <c r="DH71" i="2"/>
  <c r="HP61" i="2"/>
  <c r="FL61" i="2"/>
  <c r="DH61" i="2"/>
  <c r="HP45" i="2"/>
  <c r="HP56" i="2" s="1"/>
  <c r="GN45" i="2"/>
  <c r="IE36" i="2"/>
  <c r="IE31" i="2"/>
  <c r="FL34" i="2"/>
  <c r="FL40" i="2" s="1"/>
  <c r="IE26" i="2"/>
  <c r="IC29" i="2"/>
  <c r="IC40" i="2" s="1"/>
  <c r="HA29" i="2"/>
  <c r="HA40" i="2" s="1"/>
  <c r="IE16" i="2"/>
  <c r="HP13" i="2"/>
  <c r="FL18" i="2"/>
  <c r="DH18" i="2"/>
  <c r="DV72" i="2"/>
  <c r="IB73" i="2"/>
  <c r="HX73" i="2"/>
  <c r="HT73" i="2"/>
  <c r="GX73" i="2"/>
  <c r="GT73" i="2"/>
  <c r="FV73" i="2"/>
  <c r="FR73" i="2"/>
  <c r="EV73" i="2"/>
  <c r="ER73" i="2"/>
  <c r="EN73" i="2"/>
  <c r="DT73" i="2"/>
  <c r="DP73" i="2"/>
  <c r="DL73" i="2"/>
  <c r="CT73" i="2"/>
  <c r="BR73" i="2"/>
  <c r="AP73" i="2"/>
  <c r="N73" i="2"/>
  <c r="HF73" i="2"/>
  <c r="DZ73" i="2"/>
  <c r="IE68" i="2"/>
  <c r="IF68" i="2" s="1"/>
  <c r="IE63" i="2"/>
  <c r="IE60" i="2"/>
  <c r="GN55" i="2"/>
  <c r="HP71" i="2"/>
  <c r="EJ71" i="2"/>
  <c r="GN61" i="2"/>
  <c r="GN72" i="2" s="1"/>
  <c r="EJ61" i="2"/>
  <c r="EJ72" i="2" s="1"/>
  <c r="IE43" i="2"/>
  <c r="FL45" i="2"/>
  <c r="FL56" i="2" s="1"/>
  <c r="EJ45" i="2"/>
  <c r="DH45" i="2"/>
  <c r="DH56" i="2" s="1"/>
  <c r="IE38" i="2"/>
  <c r="IE33" i="2"/>
  <c r="HP34" i="2"/>
  <c r="HP40" i="2" s="1"/>
  <c r="DH34" i="2"/>
  <c r="DH40" i="2" s="1"/>
  <c r="IE28" i="2"/>
  <c r="IE21" i="2"/>
  <c r="IE11" i="2"/>
  <c r="EJ18" i="2"/>
  <c r="EJ24" i="2" s="1"/>
  <c r="FL24" i="2"/>
  <c r="HP24" i="2"/>
  <c r="GN24" i="2"/>
  <c r="EI61" i="2"/>
  <c r="IE57" i="2"/>
  <c r="EI50" i="2"/>
  <c r="IE46" i="2"/>
  <c r="EI55" i="2"/>
  <c r="IE51" i="2"/>
  <c r="EI18" i="2"/>
  <c r="IE14" i="2"/>
  <c r="ID73" i="2"/>
  <c r="ID24" i="2"/>
  <c r="DV24" i="2"/>
  <c r="AB73" i="2"/>
  <c r="AB24" i="2"/>
  <c r="HO24" i="2"/>
  <c r="GM73" i="2"/>
  <c r="GM24" i="2"/>
  <c r="FK24" i="2"/>
  <c r="IE9" i="2"/>
  <c r="IF9" i="2" s="1"/>
  <c r="EI13" i="2"/>
  <c r="DG73" i="2"/>
  <c r="DG24" i="2"/>
  <c r="HR73" i="2"/>
  <c r="HR24" i="2"/>
  <c r="GP73" i="2"/>
  <c r="GP24" i="2"/>
  <c r="FN73" i="2"/>
  <c r="FN24" i="2"/>
  <c r="EL73" i="2"/>
  <c r="EL24" i="2"/>
  <c r="DJ73" i="2"/>
  <c r="DJ24" i="2"/>
  <c r="HQ12" i="2"/>
  <c r="HC12" i="2"/>
  <c r="GO12" i="2"/>
  <c r="GA12" i="2"/>
  <c r="FM12" i="2"/>
  <c r="EY12" i="2"/>
  <c r="EK12" i="2"/>
  <c r="DW12" i="2"/>
  <c r="DI12" i="2"/>
  <c r="CU12" i="2"/>
  <c r="A14" i="1"/>
  <c r="HQ12" i="1"/>
  <c r="GO12" i="1"/>
  <c r="FM12" i="1"/>
  <c r="EK12" i="1"/>
  <c r="DI12" i="1"/>
  <c r="CG12" i="1"/>
  <c r="BE12" i="1"/>
  <c r="AC12" i="1"/>
  <c r="IE12" i="1"/>
  <c r="GA12" i="1"/>
  <c r="DW12" i="1"/>
  <c r="BS12" i="1"/>
  <c r="O12" i="1"/>
  <c r="HC12" i="1"/>
  <c r="CU12" i="1"/>
  <c r="EY12" i="1"/>
  <c r="AQ12" i="1"/>
  <c r="ID72" i="2"/>
  <c r="FZ72" i="2"/>
  <c r="HF72" i="2"/>
  <c r="GM72" i="2"/>
  <c r="HB56" i="2"/>
  <c r="GD56" i="2"/>
  <c r="IC56" i="2"/>
  <c r="HA56" i="2"/>
  <c r="FY56" i="2"/>
  <c r="EW56" i="2"/>
  <c r="DU56" i="2"/>
  <c r="HR40" i="2"/>
  <c r="DJ40" i="2"/>
  <c r="GN40" i="2"/>
  <c r="HZ40" i="2"/>
  <c r="HV40" i="2"/>
  <c r="GX40" i="2"/>
  <c r="GT40" i="2"/>
  <c r="FV40" i="2"/>
  <c r="FR40" i="2"/>
  <c r="ET40" i="2"/>
  <c r="EP40" i="2"/>
  <c r="DR40" i="2"/>
  <c r="DN40" i="2"/>
  <c r="BR40" i="2"/>
  <c r="N40" i="2"/>
  <c r="FB24" i="2"/>
  <c r="DZ24" i="2"/>
  <c r="CX24" i="2"/>
  <c r="HF40" i="2"/>
  <c r="CE40" i="2"/>
  <c r="AA40" i="2"/>
  <c r="EI71" i="2"/>
  <c r="IE67" i="2"/>
  <c r="EI66" i="2"/>
  <c r="IE62" i="2"/>
  <c r="EI45" i="2"/>
  <c r="EI56" i="2" s="1"/>
  <c r="IE41" i="2"/>
  <c r="IE25" i="2"/>
  <c r="EI29" i="2"/>
  <c r="IE19" i="2"/>
  <c r="EI23" i="2"/>
  <c r="EI34" i="2"/>
  <c r="IE30" i="2"/>
  <c r="EI39" i="2"/>
  <c r="IE35" i="2"/>
  <c r="HB73" i="2"/>
  <c r="EX24" i="2"/>
  <c r="BD73" i="2"/>
  <c r="BD24" i="2"/>
  <c r="HD73" i="2"/>
  <c r="HD24" i="2"/>
  <c r="GB73" i="2"/>
  <c r="GB24" i="2"/>
  <c r="EZ73" i="2"/>
  <c r="EZ24" i="2"/>
  <c r="DX73" i="2"/>
  <c r="DX24" i="2"/>
  <c r="CV73" i="2"/>
  <c r="CV24" i="2"/>
  <c r="IC73" i="2"/>
  <c r="IC24" i="2"/>
  <c r="HA73" i="2"/>
  <c r="HA24" i="2"/>
  <c r="EW73" i="2"/>
  <c r="EW24" i="2"/>
  <c r="DU73" i="2"/>
  <c r="DU24" i="2"/>
  <c r="EX72" i="2"/>
  <c r="DZ72" i="2"/>
  <c r="IC72" i="2"/>
  <c r="HA72" i="2"/>
  <c r="FY72" i="2"/>
  <c r="EW72" i="2"/>
  <c r="DU72" i="2"/>
  <c r="ID56" i="2"/>
  <c r="FZ56" i="2"/>
  <c r="HF56" i="2"/>
  <c r="FB56" i="2"/>
  <c r="HO56" i="2"/>
  <c r="GM56" i="2"/>
  <c r="FK56" i="2"/>
  <c r="DG56" i="2"/>
  <c r="GQ56" i="2"/>
  <c r="GP40" i="2"/>
  <c r="EL40" i="2"/>
  <c r="ID40" i="2"/>
  <c r="HB40" i="2"/>
  <c r="FZ40" i="2"/>
  <c r="EX40" i="2"/>
  <c r="IB40" i="2"/>
  <c r="HX40" i="2"/>
  <c r="HT40" i="2"/>
  <c r="GZ40" i="2"/>
  <c r="GV40" i="2"/>
  <c r="GR40" i="2"/>
  <c r="FX40" i="2"/>
  <c r="FT40" i="2"/>
  <c r="FP40" i="2"/>
  <c r="EV40" i="2"/>
  <c r="ER40" i="2"/>
  <c r="EN40" i="2"/>
  <c r="DT40" i="2"/>
  <c r="DP40" i="2"/>
  <c r="DL40" i="2"/>
  <c r="CT40" i="2"/>
  <c r="AP40" i="2"/>
  <c r="GD73" i="2"/>
  <c r="BC40" i="2"/>
  <c r="FK73" i="2" l="1"/>
  <c r="DV73" i="2"/>
  <c r="HP73" i="2"/>
  <c r="EX56" i="2"/>
  <c r="FY24" i="2"/>
  <c r="FZ24" i="2"/>
  <c r="EJ73" i="2"/>
  <c r="HO72" i="2"/>
  <c r="EJ56" i="2"/>
  <c r="GN73" i="2"/>
  <c r="DH72" i="2"/>
  <c r="DH73" i="2"/>
  <c r="FL73" i="2"/>
  <c r="FL72" i="2"/>
  <c r="HP72" i="2"/>
  <c r="IF70" i="2"/>
  <c r="IF69" i="2"/>
  <c r="GN56" i="2"/>
  <c r="IF19" i="2"/>
  <c r="IF17" i="2"/>
  <c r="IF15" i="2"/>
  <c r="IF16" i="2"/>
  <c r="IF25" i="2"/>
  <c r="IF22" i="2"/>
  <c r="IF21" i="2"/>
  <c r="IF20" i="2"/>
  <c r="HQ14" i="2"/>
  <c r="HC14" i="2"/>
  <c r="GO14" i="2"/>
  <c r="GA14" i="2"/>
  <c r="FM14" i="2"/>
  <c r="EY14" i="2"/>
  <c r="EK14" i="2"/>
  <c r="DW14" i="2"/>
  <c r="DI14" i="2"/>
  <c r="CU14" i="2"/>
  <c r="A15" i="1"/>
  <c r="HQ14" i="1"/>
  <c r="GO14" i="1"/>
  <c r="FM14" i="1"/>
  <c r="EK14" i="1"/>
  <c r="DI14" i="1"/>
  <c r="CG14" i="1"/>
  <c r="BE14" i="1"/>
  <c r="AC14" i="1"/>
  <c r="HC14" i="1"/>
  <c r="EY14" i="1"/>
  <c r="CU14" i="1"/>
  <c r="AQ14" i="1"/>
  <c r="IE14" i="1"/>
  <c r="GA14" i="1"/>
  <c r="BS14" i="1"/>
  <c r="DW14" i="1"/>
  <c r="O14" i="1"/>
  <c r="EI72" i="2"/>
  <c r="IF35" i="2"/>
  <c r="IF33" i="2"/>
  <c r="IF32" i="2"/>
  <c r="IF31" i="2"/>
  <c r="IF30" i="2"/>
  <c r="IF27" i="2"/>
  <c r="IF28" i="2"/>
  <c r="IF26" i="2"/>
  <c r="IF41" i="2"/>
  <c r="IF36" i="2"/>
  <c r="IF37" i="2"/>
  <c r="IF38" i="2"/>
  <c r="IF62" i="2"/>
  <c r="IF58" i="2"/>
  <c r="IF59" i="2"/>
  <c r="IF60" i="2"/>
  <c r="IF67" i="2"/>
  <c r="IF65" i="2"/>
  <c r="IF64" i="2"/>
  <c r="IF63" i="2"/>
  <c r="EI73" i="2"/>
  <c r="EI24" i="2"/>
  <c r="IF14" i="2"/>
  <c r="IF12" i="2"/>
  <c r="IF11" i="2"/>
  <c r="IF10" i="2"/>
  <c r="IF51" i="2"/>
  <c r="IF47" i="2"/>
  <c r="IF49" i="2"/>
  <c r="IF48" i="2"/>
  <c r="IF46" i="2"/>
  <c r="IF42" i="2"/>
  <c r="IF43" i="2"/>
  <c r="IF44" i="2"/>
  <c r="IF57" i="2"/>
  <c r="IF52" i="2"/>
  <c r="IF54" i="2"/>
  <c r="IF53" i="2"/>
  <c r="EI40" i="2"/>
  <c r="IF73" i="2" l="1"/>
  <c r="IG73" i="2" s="1"/>
  <c r="HQ15" i="2"/>
  <c r="HC15" i="2"/>
  <c r="GO15" i="2"/>
  <c r="GA15" i="2"/>
  <c r="FM15" i="2"/>
  <c r="EY15" i="2"/>
  <c r="EK15" i="2"/>
  <c r="DW15" i="2"/>
  <c r="DI15" i="2"/>
  <c r="CU15" i="2"/>
  <c r="A16" i="1"/>
  <c r="HQ15" i="1"/>
  <c r="GO15" i="1"/>
  <c r="FM15" i="1"/>
  <c r="EK15" i="1"/>
  <c r="DI15" i="1"/>
  <c r="CG15" i="1"/>
  <c r="BE15" i="1"/>
  <c r="AC15" i="1"/>
  <c r="IE15" i="1"/>
  <c r="GA15" i="1"/>
  <c r="DW15" i="1"/>
  <c r="BS15" i="1"/>
  <c r="O15" i="1"/>
  <c r="HC15" i="1"/>
  <c r="EY15" i="1"/>
  <c r="CU15" i="1"/>
  <c r="AQ15" i="1"/>
  <c r="HQ16" i="2" l="1"/>
  <c r="HC16" i="2"/>
  <c r="GO16" i="2"/>
  <c r="GA16" i="2"/>
  <c r="FM16" i="2"/>
  <c r="EY16" i="2"/>
  <c r="EK16" i="2"/>
  <c r="DW16" i="2"/>
  <c r="DI16" i="2"/>
  <c r="CU16" i="2"/>
  <c r="A17" i="1"/>
  <c r="HQ16" i="1"/>
  <c r="GO16" i="1"/>
  <c r="FM16" i="1"/>
  <c r="EK16" i="1"/>
  <c r="DI16" i="1"/>
  <c r="CG16" i="1"/>
  <c r="BE16" i="1"/>
  <c r="AC16" i="1"/>
  <c r="HC16" i="1"/>
  <c r="EY16" i="1"/>
  <c r="CU16" i="1"/>
  <c r="AQ16" i="1"/>
  <c r="GA16" i="1"/>
  <c r="IE16" i="1"/>
  <c r="DW16" i="1"/>
  <c r="BS16" i="1"/>
  <c r="O16" i="1"/>
  <c r="HQ17" i="2" l="1"/>
  <c r="HC17" i="2"/>
  <c r="GO17" i="2"/>
  <c r="GA17" i="2"/>
  <c r="FM17" i="2"/>
  <c r="EY17" i="2"/>
  <c r="EK17" i="2"/>
  <c r="DW17" i="2"/>
  <c r="DI17" i="2"/>
  <c r="CU17" i="2"/>
  <c r="A19" i="1"/>
  <c r="HQ17" i="1"/>
  <c r="GO17" i="1"/>
  <c r="FM17" i="1"/>
  <c r="EK17" i="1"/>
  <c r="DI17" i="1"/>
  <c r="CG17" i="1"/>
  <c r="BE17" i="1"/>
  <c r="AC17" i="1"/>
  <c r="IE17" i="1"/>
  <c r="GA17" i="1"/>
  <c r="DW17" i="1"/>
  <c r="BS17" i="1"/>
  <c r="O17" i="1"/>
  <c r="AQ17" i="1"/>
  <c r="HC17" i="1"/>
  <c r="EY17" i="1"/>
  <c r="CU17" i="1"/>
  <c r="HQ19" i="2" l="1"/>
  <c r="HC19" i="2"/>
  <c r="GO19" i="2"/>
  <c r="GA19" i="2"/>
  <c r="FM19" i="2"/>
  <c r="EY19" i="2"/>
  <c r="EK19" i="2"/>
  <c r="DW19" i="2"/>
  <c r="DI19" i="2"/>
  <c r="CU19" i="2"/>
  <c r="A20" i="1"/>
  <c r="HQ19" i="1"/>
  <c r="GO19" i="1"/>
  <c r="FM19" i="1"/>
  <c r="EK19" i="1"/>
  <c r="DI19" i="1"/>
  <c r="CG19" i="1"/>
  <c r="BE19" i="1"/>
  <c r="AC19" i="1"/>
  <c r="HC19" i="1"/>
  <c r="EY19" i="1"/>
  <c r="CU19" i="1"/>
  <c r="AQ19" i="1"/>
  <c r="IE19" i="1"/>
  <c r="GA19" i="1"/>
  <c r="DW19" i="1"/>
  <c r="BS19" i="1"/>
  <c r="O19" i="1"/>
  <c r="HQ20" i="2" l="1"/>
  <c r="HC20" i="2"/>
  <c r="GO20" i="2"/>
  <c r="GA20" i="2"/>
  <c r="FM20" i="2"/>
  <c r="EY20" i="2"/>
  <c r="EK20" i="2"/>
  <c r="DW20" i="2"/>
  <c r="DI20" i="2"/>
  <c r="CU20" i="2"/>
  <c r="A21" i="1"/>
  <c r="HQ20" i="1"/>
  <c r="GO20" i="1"/>
  <c r="FM20" i="1"/>
  <c r="EK20" i="1"/>
  <c r="DI20" i="1"/>
  <c r="CG20" i="1"/>
  <c r="BE20" i="1"/>
  <c r="AC20" i="1"/>
  <c r="IE20" i="1"/>
  <c r="GA20" i="1"/>
  <c r="DW20" i="1"/>
  <c r="BS20" i="1"/>
  <c r="O20" i="1"/>
  <c r="HC20" i="1"/>
  <c r="EY20" i="1"/>
  <c r="CU20" i="1"/>
  <c r="AQ20" i="1"/>
  <c r="HQ21" i="2" l="1"/>
  <c r="HC21" i="2"/>
  <c r="GO21" i="2"/>
  <c r="GA21" i="2"/>
  <c r="FM21" i="2"/>
  <c r="EY21" i="2"/>
  <c r="EK21" i="2"/>
  <c r="DW21" i="2"/>
  <c r="DI21" i="2"/>
  <c r="CU21" i="2"/>
  <c r="A22" i="1"/>
  <c r="HQ21" i="1"/>
  <c r="GO21" i="1"/>
  <c r="FM21" i="1"/>
  <c r="EK21" i="1"/>
  <c r="DI21" i="1"/>
  <c r="CG21" i="1"/>
  <c r="BE21" i="1"/>
  <c r="AC21" i="1"/>
  <c r="HC21" i="1"/>
  <c r="EY21" i="1"/>
  <c r="CU21" i="1"/>
  <c r="AQ21" i="1"/>
  <c r="IE21" i="1"/>
  <c r="GA21" i="1"/>
  <c r="DW21" i="1"/>
  <c r="BS21" i="1"/>
  <c r="O21" i="1"/>
  <c r="HQ22" i="2" l="1"/>
  <c r="HC22" i="2"/>
  <c r="GO22" i="2"/>
  <c r="GA22" i="2"/>
  <c r="FM22" i="2"/>
  <c r="EY22" i="2"/>
  <c r="EK22" i="2"/>
  <c r="DW22" i="2"/>
  <c r="DI22" i="2"/>
  <c r="CU22" i="2"/>
  <c r="A25" i="1"/>
  <c r="HQ22" i="1"/>
  <c r="GO22" i="1"/>
  <c r="FM22" i="1"/>
  <c r="EK22" i="1"/>
  <c r="DI22" i="1"/>
  <c r="CG22" i="1"/>
  <c r="BE22" i="1"/>
  <c r="AC22" i="1"/>
  <c r="IE22" i="1"/>
  <c r="GA22" i="1"/>
  <c r="DW22" i="1"/>
  <c r="BS22" i="1"/>
  <c r="O22" i="1"/>
  <c r="HC22" i="1"/>
  <c r="EY22" i="1"/>
  <c r="CU22" i="1"/>
  <c r="AQ22" i="1"/>
  <c r="HQ25" i="2" l="1"/>
  <c r="HC25" i="2"/>
  <c r="GO25" i="2"/>
  <c r="GA25" i="2"/>
  <c r="FM25" i="2"/>
  <c r="EY25" i="2"/>
  <c r="EK25" i="2"/>
  <c r="DW25" i="2"/>
  <c r="DI25" i="2"/>
  <c r="CU25" i="2"/>
  <c r="A26" i="1"/>
  <c r="HQ25" i="1"/>
  <c r="GO25" i="1"/>
  <c r="FM25" i="1"/>
  <c r="EK25" i="1"/>
  <c r="DI25" i="1"/>
  <c r="CG25" i="1"/>
  <c r="BE25" i="1"/>
  <c r="AC25" i="1"/>
  <c r="IE25" i="1"/>
  <c r="HC25" i="1"/>
  <c r="GA25" i="1"/>
  <c r="EY25" i="1"/>
  <c r="DW25" i="1"/>
  <c r="CU25" i="1"/>
  <c r="BS25" i="1"/>
  <c r="AQ25" i="1"/>
  <c r="O25" i="1"/>
  <c r="HQ26" i="2" l="1"/>
  <c r="HC26" i="2"/>
  <c r="GO26" i="2"/>
  <c r="GA26" i="2"/>
  <c r="FM26" i="2"/>
  <c r="EY26" i="2"/>
  <c r="EK26" i="2"/>
  <c r="DW26" i="2"/>
  <c r="DI26" i="2"/>
  <c r="CU26" i="2"/>
  <c r="A27" i="1"/>
  <c r="HQ26" i="1"/>
  <c r="GO26" i="1"/>
  <c r="FM26" i="1"/>
  <c r="EK26" i="1"/>
  <c r="DI26" i="1"/>
  <c r="CG26" i="1"/>
  <c r="BE26" i="1"/>
  <c r="AC26" i="1"/>
  <c r="IE26" i="1"/>
  <c r="HC26" i="1"/>
  <c r="GA26" i="1"/>
  <c r="EY26" i="1"/>
  <c r="DW26" i="1"/>
  <c r="CU26" i="1"/>
  <c r="BS26" i="1"/>
  <c r="AQ26" i="1"/>
  <c r="O26" i="1"/>
  <c r="HQ27" i="2" l="1"/>
  <c r="HC27" i="2"/>
  <c r="GO27" i="2"/>
  <c r="GA27" i="2"/>
  <c r="FM27" i="2"/>
  <c r="EY27" i="2"/>
  <c r="EK27" i="2"/>
  <c r="DW27" i="2"/>
  <c r="DI27" i="2"/>
  <c r="CU27" i="2"/>
  <c r="A28" i="1"/>
  <c r="HQ27" i="1"/>
  <c r="GO27" i="1"/>
  <c r="FM27" i="1"/>
  <c r="EK27" i="1"/>
  <c r="DI27" i="1"/>
  <c r="CG27" i="1"/>
  <c r="BE27" i="1"/>
  <c r="AC27" i="1"/>
  <c r="IE27" i="1"/>
  <c r="HC27" i="1"/>
  <c r="GA27" i="1"/>
  <c r="EY27" i="1"/>
  <c r="DW27" i="1"/>
  <c r="CU27" i="1"/>
  <c r="BS27" i="1"/>
  <c r="AQ27" i="1"/>
  <c r="O27" i="1"/>
  <c r="HQ28" i="2" l="1"/>
  <c r="HC28" i="2"/>
  <c r="GO28" i="2"/>
  <c r="GA28" i="2"/>
  <c r="FM28" i="2"/>
  <c r="EY28" i="2"/>
  <c r="EK28" i="2"/>
  <c r="DW28" i="2"/>
  <c r="DI28" i="2"/>
  <c r="CU28" i="2"/>
  <c r="A30" i="1"/>
  <c r="HQ28" i="1"/>
  <c r="GO28" i="1"/>
  <c r="FM28" i="1"/>
  <c r="EK28" i="1"/>
  <c r="DI28" i="1"/>
  <c r="CG28" i="1"/>
  <c r="BE28" i="1"/>
  <c r="AC28" i="1"/>
  <c r="IE28" i="1"/>
  <c r="HC28" i="1"/>
  <c r="GA28" i="1"/>
  <c r="EY28" i="1"/>
  <c r="DW28" i="1"/>
  <c r="CU28" i="1"/>
  <c r="BS28" i="1"/>
  <c r="AQ28" i="1"/>
  <c r="O28" i="1"/>
  <c r="HQ30" i="2" l="1"/>
  <c r="HC30" i="2"/>
  <c r="GO30" i="2"/>
  <c r="GA30" i="2"/>
  <c r="FM30" i="2"/>
  <c r="EY30" i="2"/>
  <c r="EK30" i="2"/>
  <c r="DW30" i="2"/>
  <c r="DI30" i="2"/>
  <c r="CU30" i="2"/>
  <c r="A31" i="1"/>
  <c r="HQ30" i="1"/>
  <c r="GO30" i="1"/>
  <c r="FM30" i="1"/>
  <c r="EK30" i="1"/>
  <c r="DI30" i="1"/>
  <c r="CG30" i="1"/>
  <c r="BE30" i="1"/>
  <c r="AC30" i="1"/>
  <c r="IE30" i="1"/>
  <c r="HC30" i="1"/>
  <c r="GA30" i="1"/>
  <c r="EY30" i="1"/>
  <c r="DW30" i="1"/>
  <c r="CU30" i="1"/>
  <c r="BS30" i="1"/>
  <c r="AQ30" i="1"/>
  <c r="O30" i="1"/>
  <c r="HQ31" i="2" l="1"/>
  <c r="HC31" i="2"/>
  <c r="GO31" i="2"/>
  <c r="GA31" i="2"/>
  <c r="FM31" i="2"/>
  <c r="EY31" i="2"/>
  <c r="EK31" i="2"/>
  <c r="DW31" i="2"/>
  <c r="DI31" i="2"/>
  <c r="CU31" i="2"/>
  <c r="A32" i="1"/>
  <c r="HQ31" i="1"/>
  <c r="GO31" i="1"/>
  <c r="FM31" i="1"/>
  <c r="EK31" i="1"/>
  <c r="DI31" i="1"/>
  <c r="CG31" i="1"/>
  <c r="BE31" i="1"/>
  <c r="AC31" i="1"/>
  <c r="IE31" i="1"/>
  <c r="HC31" i="1"/>
  <c r="GA31" i="1"/>
  <c r="EY31" i="1"/>
  <c r="DW31" i="1"/>
  <c r="CU31" i="1"/>
  <c r="BS31" i="1"/>
  <c r="AQ31" i="1"/>
  <c r="O31" i="1"/>
  <c r="HQ32" i="2" l="1"/>
  <c r="HC32" i="2"/>
  <c r="GO32" i="2"/>
  <c r="GA32" i="2"/>
  <c r="FM32" i="2"/>
  <c r="EY32" i="2"/>
  <c r="EK32" i="2"/>
  <c r="DW32" i="2"/>
  <c r="DI32" i="2"/>
  <c r="CU32" i="2"/>
  <c r="A33" i="1"/>
  <c r="HQ32" i="1"/>
  <c r="GO32" i="1"/>
  <c r="FM32" i="1"/>
  <c r="EK32" i="1"/>
  <c r="DI32" i="1"/>
  <c r="CG32" i="1"/>
  <c r="BE32" i="1"/>
  <c r="AC32" i="1"/>
  <c r="IE32" i="1"/>
  <c r="HC32" i="1"/>
  <c r="GA32" i="1"/>
  <c r="EY32" i="1"/>
  <c r="DW32" i="1"/>
  <c r="CU32" i="1"/>
  <c r="BS32" i="1"/>
  <c r="AQ32" i="1"/>
  <c r="O32" i="1"/>
  <c r="HQ33" i="2" l="1"/>
  <c r="HC33" i="2"/>
  <c r="GO33" i="2"/>
  <c r="GA33" i="2"/>
  <c r="FM33" i="2"/>
  <c r="EY33" i="2"/>
  <c r="EK33" i="2"/>
  <c r="DW33" i="2"/>
  <c r="DI33" i="2"/>
  <c r="CU33" i="2"/>
  <c r="A35" i="1"/>
  <c r="HQ33" i="1"/>
  <c r="GO33" i="1"/>
  <c r="FM33" i="1"/>
  <c r="EK33" i="1"/>
  <c r="DI33" i="1"/>
  <c r="CG33" i="1"/>
  <c r="BE33" i="1"/>
  <c r="AC33" i="1"/>
  <c r="IE33" i="1"/>
  <c r="HC33" i="1"/>
  <c r="GA33" i="1"/>
  <c r="EY33" i="1"/>
  <c r="DW33" i="1"/>
  <c r="CU33" i="1"/>
  <c r="BS33" i="1"/>
  <c r="AQ33" i="1"/>
  <c r="O33" i="1"/>
  <c r="HQ35" i="2" l="1"/>
  <c r="HC35" i="2"/>
  <c r="GO35" i="2"/>
  <c r="GA35" i="2"/>
  <c r="FM35" i="2"/>
  <c r="EY35" i="2"/>
  <c r="EK35" i="2"/>
  <c r="DW35" i="2"/>
  <c r="DI35" i="2"/>
  <c r="CU35" i="2"/>
  <c r="A36" i="1"/>
  <c r="HQ35" i="1"/>
  <c r="GO35" i="1"/>
  <c r="FM35" i="1"/>
  <c r="EK35" i="1"/>
  <c r="DI35" i="1"/>
  <c r="CG35" i="1"/>
  <c r="BE35" i="1"/>
  <c r="AC35" i="1"/>
  <c r="IE35" i="1"/>
  <c r="HC35" i="1"/>
  <c r="GA35" i="1"/>
  <c r="EY35" i="1"/>
  <c r="DW35" i="1"/>
  <c r="CU35" i="1"/>
  <c r="BS35" i="1"/>
  <c r="AQ35" i="1"/>
  <c r="O35" i="1"/>
  <c r="HQ36" i="2" l="1"/>
  <c r="HC36" i="2"/>
  <c r="GO36" i="2"/>
  <c r="GA36" i="2"/>
  <c r="FM36" i="2"/>
  <c r="EY36" i="2"/>
  <c r="EK36" i="2"/>
  <c r="DW36" i="2"/>
  <c r="DI36" i="2"/>
  <c r="CU36" i="2"/>
  <c r="A37" i="1"/>
  <c r="HQ36" i="1"/>
  <c r="GO36" i="1"/>
  <c r="FM36" i="1"/>
  <c r="EK36" i="1"/>
  <c r="DI36" i="1"/>
  <c r="CG36" i="1"/>
  <c r="BE36" i="1"/>
  <c r="AC36" i="1"/>
  <c r="IE36" i="1"/>
  <c r="HC36" i="1"/>
  <c r="GA36" i="1"/>
  <c r="EY36" i="1"/>
  <c r="DW36" i="1"/>
  <c r="CU36" i="1"/>
  <c r="BS36" i="1"/>
  <c r="AQ36" i="1"/>
  <c r="O36" i="1"/>
  <c r="HQ37" i="2" l="1"/>
  <c r="HC37" i="2"/>
  <c r="GO37" i="2"/>
  <c r="GA37" i="2"/>
  <c r="FM37" i="2"/>
  <c r="EY37" i="2"/>
  <c r="EK37" i="2"/>
  <c r="DW37" i="2"/>
  <c r="DI37" i="2"/>
  <c r="CU37" i="2"/>
  <c r="A38" i="1"/>
  <c r="HQ37" i="1"/>
  <c r="GO37" i="1"/>
  <c r="FM37" i="1"/>
  <c r="EK37" i="1"/>
  <c r="DI37" i="1"/>
  <c r="CG37" i="1"/>
  <c r="BE37" i="1"/>
  <c r="AC37" i="1"/>
  <c r="IE37" i="1"/>
  <c r="HC37" i="1"/>
  <c r="GA37" i="1"/>
  <c r="EY37" i="1"/>
  <c r="DW37" i="1"/>
  <c r="CU37" i="1"/>
  <c r="BS37" i="1"/>
  <c r="AQ37" i="1"/>
  <c r="O37" i="1"/>
  <c r="HQ38" i="2" l="1"/>
  <c r="HC38" i="2"/>
  <c r="GO38" i="2"/>
  <c r="GA38" i="2"/>
  <c r="FM38" i="2"/>
  <c r="EY38" i="2"/>
  <c r="EK38" i="2"/>
  <c r="DW38" i="2"/>
  <c r="DI38" i="2"/>
  <c r="CU38" i="2"/>
  <c r="A41" i="1"/>
  <c r="HQ38" i="1"/>
  <c r="GO38" i="1"/>
  <c r="FM38" i="1"/>
  <c r="EK38" i="1"/>
  <c r="DI38" i="1"/>
  <c r="CG38" i="1"/>
  <c r="BE38" i="1"/>
  <c r="AC38" i="1"/>
  <c r="IE38" i="1"/>
  <c r="HC38" i="1"/>
  <c r="GA38" i="1"/>
  <c r="EY38" i="1"/>
  <c r="DW38" i="1"/>
  <c r="CU38" i="1"/>
  <c r="BS38" i="1"/>
  <c r="AQ38" i="1"/>
  <c r="O38" i="1"/>
  <c r="HQ41" i="2" l="1"/>
  <c r="HC41" i="2"/>
  <c r="GO41" i="2"/>
  <c r="GA41" i="2"/>
  <c r="FM41" i="2"/>
  <c r="EY41" i="2"/>
  <c r="EK41" i="2"/>
  <c r="DW41" i="2"/>
  <c r="DI41" i="2"/>
  <c r="CU41" i="2"/>
  <c r="A42" i="1"/>
  <c r="HQ41" i="1"/>
  <c r="GO41" i="1"/>
  <c r="FM41" i="1"/>
  <c r="EK41" i="1"/>
  <c r="DI41" i="1"/>
  <c r="CG41" i="1"/>
  <c r="BE41" i="1"/>
  <c r="AC41" i="1"/>
  <c r="IE41" i="1"/>
  <c r="HC41" i="1"/>
  <c r="GA41" i="1"/>
  <c r="EY41" i="1"/>
  <c r="DW41" i="1"/>
  <c r="CU41" i="1"/>
  <c r="BS41" i="1"/>
  <c r="AQ41" i="1"/>
  <c r="O41" i="1"/>
  <c r="HQ42" i="2" l="1"/>
  <c r="HC42" i="2"/>
  <c r="GO42" i="2"/>
  <c r="GA42" i="2"/>
  <c r="FM42" i="2"/>
  <c r="EY42" i="2"/>
  <c r="EK42" i="2"/>
  <c r="DW42" i="2"/>
  <c r="DI42" i="2"/>
  <c r="CU42" i="2"/>
  <c r="A43" i="1"/>
  <c r="HQ42" i="1"/>
  <c r="GO42" i="1"/>
  <c r="FM42" i="1"/>
  <c r="EK42" i="1"/>
  <c r="DI42" i="1"/>
  <c r="CG42" i="1"/>
  <c r="BE42" i="1"/>
  <c r="AC42" i="1"/>
  <c r="IE42" i="1"/>
  <c r="HC42" i="1"/>
  <c r="GA42" i="1"/>
  <c r="EY42" i="1"/>
  <c r="DW42" i="1"/>
  <c r="CU42" i="1"/>
  <c r="BS42" i="1"/>
  <c r="AQ42" i="1"/>
  <c r="O42" i="1"/>
  <c r="HQ43" i="2" l="1"/>
  <c r="HC43" i="2"/>
  <c r="GO43" i="2"/>
  <c r="GA43" i="2"/>
  <c r="FM43" i="2"/>
  <c r="EY43" i="2"/>
  <c r="EK43" i="2"/>
  <c r="DW43" i="2"/>
  <c r="DI43" i="2"/>
  <c r="CU43" i="2"/>
  <c r="A44" i="1"/>
  <c r="HQ43" i="1"/>
  <c r="GO43" i="1"/>
  <c r="FM43" i="1"/>
  <c r="EK43" i="1"/>
  <c r="DI43" i="1"/>
  <c r="CG43" i="1"/>
  <c r="BE43" i="1"/>
  <c r="AC43" i="1"/>
  <c r="IE43" i="1"/>
  <c r="HC43" i="1"/>
  <c r="GA43" i="1"/>
  <c r="EY43" i="1"/>
  <c r="DW43" i="1"/>
  <c r="CU43" i="1"/>
  <c r="BS43" i="1"/>
  <c r="AQ43" i="1"/>
  <c r="O43" i="1"/>
  <c r="HQ44" i="2" l="1"/>
  <c r="HC44" i="2"/>
  <c r="GO44" i="2"/>
  <c r="GA44" i="2"/>
  <c r="FM44" i="2"/>
  <c r="EY44" i="2"/>
  <c r="EK44" i="2"/>
  <c r="DW44" i="2"/>
  <c r="DI44" i="2"/>
  <c r="CU44" i="2"/>
  <c r="A46" i="1"/>
  <c r="HQ44" i="1"/>
  <c r="GO44" i="1"/>
  <c r="FM44" i="1"/>
  <c r="EK44" i="1"/>
  <c r="DI44" i="1"/>
  <c r="CG44" i="1"/>
  <c r="BE44" i="1"/>
  <c r="AC44" i="1"/>
  <c r="IE44" i="1"/>
  <c r="HC44" i="1"/>
  <c r="GA44" i="1"/>
  <c r="EY44" i="1"/>
  <c r="DW44" i="1"/>
  <c r="CU44" i="1"/>
  <c r="BS44" i="1"/>
  <c r="AQ44" i="1"/>
  <c r="O44" i="1"/>
  <c r="HQ46" i="2" l="1"/>
  <c r="HC46" i="2"/>
  <c r="GO46" i="2"/>
  <c r="GA46" i="2"/>
  <c r="FM46" i="2"/>
  <c r="EY46" i="2"/>
  <c r="EK46" i="2"/>
  <c r="DW46" i="2"/>
  <c r="DI46" i="2"/>
  <c r="CU46" i="2"/>
  <c r="A47" i="1"/>
  <c r="HQ46" i="1"/>
  <c r="GO46" i="1"/>
  <c r="FM46" i="1"/>
  <c r="EK46" i="1"/>
  <c r="DI46" i="1"/>
  <c r="CG46" i="1"/>
  <c r="BE46" i="1"/>
  <c r="AC46" i="1"/>
  <c r="IE46" i="1"/>
  <c r="HC46" i="1"/>
  <c r="GA46" i="1"/>
  <c r="EY46" i="1"/>
  <c r="DW46" i="1"/>
  <c r="CU46" i="1"/>
  <c r="BS46" i="1"/>
  <c r="AQ46" i="1"/>
  <c r="O46" i="1"/>
  <c r="HQ47" i="2" l="1"/>
  <c r="HC47" i="2"/>
  <c r="GO47" i="2"/>
  <c r="GA47" i="2"/>
  <c r="FM47" i="2"/>
  <c r="EY47" i="2"/>
  <c r="EK47" i="2"/>
  <c r="DW47" i="2"/>
  <c r="DI47" i="2"/>
  <c r="CU47" i="2"/>
  <c r="A48" i="1"/>
  <c r="HQ47" i="1"/>
  <c r="GO47" i="1"/>
  <c r="FM47" i="1"/>
  <c r="EK47" i="1"/>
  <c r="DI47" i="1"/>
  <c r="CG47" i="1"/>
  <c r="BE47" i="1"/>
  <c r="AC47" i="1"/>
  <c r="IE47" i="1"/>
  <c r="HC47" i="1"/>
  <c r="GA47" i="1"/>
  <c r="EY47" i="1"/>
  <c r="DW47" i="1"/>
  <c r="CU47" i="1"/>
  <c r="BS47" i="1"/>
  <c r="AQ47" i="1"/>
  <c r="O47" i="1"/>
  <c r="HQ48" i="2" l="1"/>
  <c r="HC48" i="2"/>
  <c r="GO48" i="2"/>
  <c r="GA48" i="2"/>
  <c r="FM48" i="2"/>
  <c r="EY48" i="2"/>
  <c r="EK48" i="2"/>
  <c r="DW48" i="2"/>
  <c r="DI48" i="2"/>
  <c r="CU48" i="2"/>
  <c r="A49" i="1"/>
  <c r="HQ48" i="1"/>
  <c r="GO48" i="1"/>
  <c r="FM48" i="1"/>
  <c r="EK48" i="1"/>
  <c r="DI48" i="1"/>
  <c r="CG48" i="1"/>
  <c r="BE48" i="1"/>
  <c r="AC48" i="1"/>
  <c r="IE48" i="1"/>
  <c r="HC48" i="1"/>
  <c r="GA48" i="1"/>
  <c r="EY48" i="1"/>
  <c r="DW48" i="1"/>
  <c r="CU48" i="1"/>
  <c r="BS48" i="1"/>
  <c r="AQ48" i="1"/>
  <c r="O48" i="1"/>
  <c r="HQ49" i="2" l="1"/>
  <c r="HC49" i="2"/>
  <c r="GO49" i="2"/>
  <c r="GA49" i="2"/>
  <c r="FM49" i="2"/>
  <c r="EY49" i="2"/>
  <c r="EK49" i="2"/>
  <c r="DW49" i="2"/>
  <c r="DI49" i="2"/>
  <c r="CU49" i="2"/>
  <c r="A51" i="1"/>
  <c r="HQ49" i="1"/>
  <c r="GO49" i="1"/>
  <c r="FM49" i="1"/>
  <c r="EK49" i="1"/>
  <c r="DI49" i="1"/>
  <c r="CG49" i="1"/>
  <c r="BE49" i="1"/>
  <c r="AC49" i="1"/>
  <c r="IE49" i="1"/>
  <c r="HC49" i="1"/>
  <c r="GA49" i="1"/>
  <c r="EY49" i="1"/>
  <c r="DW49" i="1"/>
  <c r="CU49" i="1"/>
  <c r="BS49" i="1"/>
  <c r="AQ49" i="1"/>
  <c r="O49" i="1"/>
  <c r="HQ51" i="2" l="1"/>
  <c r="HC51" i="2"/>
  <c r="GO51" i="2"/>
  <c r="GA51" i="2"/>
  <c r="FM51" i="2"/>
  <c r="EY51" i="2"/>
  <c r="EK51" i="2"/>
  <c r="DW51" i="2"/>
  <c r="DI51" i="2"/>
  <c r="CU51" i="2"/>
  <c r="A52" i="1"/>
  <c r="HQ51" i="1"/>
  <c r="GO51" i="1"/>
  <c r="FM51" i="1"/>
  <c r="EK51" i="1"/>
  <c r="DI51" i="1"/>
  <c r="CG51" i="1"/>
  <c r="BE51" i="1"/>
  <c r="AC51" i="1"/>
  <c r="IE51" i="1"/>
  <c r="HC51" i="1"/>
  <c r="GA51" i="1"/>
  <c r="EY51" i="1"/>
  <c r="DW51" i="1"/>
  <c r="CU51" i="1"/>
  <c r="BS51" i="1"/>
  <c r="AQ51" i="1"/>
  <c r="O51" i="1"/>
  <c r="HQ52" i="2" l="1"/>
  <c r="HC52" i="2"/>
  <c r="GO52" i="2"/>
  <c r="GA52" i="2"/>
  <c r="FM52" i="2"/>
  <c r="EY52" i="2"/>
  <c r="EK52" i="2"/>
  <c r="DW52" i="2"/>
  <c r="DI52" i="2"/>
  <c r="CU52" i="2"/>
  <c r="A53" i="1"/>
  <c r="HQ52" i="1"/>
  <c r="GO52" i="1"/>
  <c r="FM52" i="1"/>
  <c r="EK52" i="1"/>
  <c r="DI52" i="1"/>
  <c r="CG52" i="1"/>
  <c r="BE52" i="1"/>
  <c r="AC52" i="1"/>
  <c r="IE52" i="1"/>
  <c r="HC52" i="1"/>
  <c r="GA52" i="1"/>
  <c r="EY52" i="1"/>
  <c r="DW52" i="1"/>
  <c r="CU52" i="1"/>
  <c r="BS52" i="1"/>
  <c r="AQ52" i="1"/>
  <c r="O52" i="1"/>
  <c r="HQ53" i="2" l="1"/>
  <c r="HC53" i="2"/>
  <c r="GO53" i="2"/>
  <c r="GA53" i="2"/>
  <c r="FM53" i="2"/>
  <c r="EY53" i="2"/>
  <c r="EK53" i="2"/>
  <c r="DW53" i="2"/>
  <c r="DI53" i="2"/>
  <c r="CU53" i="2"/>
  <c r="A54" i="1"/>
  <c r="HQ53" i="1"/>
  <c r="GO53" i="1"/>
  <c r="FM53" i="1"/>
  <c r="EK53" i="1"/>
  <c r="DI53" i="1"/>
  <c r="CG53" i="1"/>
  <c r="BE53" i="1"/>
  <c r="AC53" i="1"/>
  <c r="IE53" i="1"/>
  <c r="HC53" i="1"/>
  <c r="GA53" i="1"/>
  <c r="EY53" i="1"/>
  <c r="DW53" i="1"/>
  <c r="CU53" i="1"/>
  <c r="BS53" i="1"/>
  <c r="AQ53" i="1"/>
  <c r="O53" i="1"/>
  <c r="HQ54" i="2" l="1"/>
  <c r="HC54" i="2"/>
  <c r="GO54" i="2"/>
  <c r="GA54" i="2"/>
  <c r="FM54" i="2"/>
  <c r="EY54" i="2"/>
  <c r="EK54" i="2"/>
  <c r="DW54" i="2"/>
  <c r="DI54" i="2"/>
  <c r="CU54" i="2"/>
  <c r="A57" i="1"/>
  <c r="HQ54" i="1"/>
  <c r="GO54" i="1"/>
  <c r="FM54" i="1"/>
  <c r="EK54" i="1"/>
  <c r="DI54" i="1"/>
  <c r="CG54" i="1"/>
  <c r="BE54" i="1"/>
  <c r="AC54" i="1"/>
  <c r="IE54" i="1"/>
  <c r="HC54" i="1"/>
  <c r="GA54" i="1"/>
  <c r="EY54" i="1"/>
  <c r="DW54" i="1"/>
  <c r="CU54" i="1"/>
  <c r="BS54" i="1"/>
  <c r="AQ54" i="1"/>
  <c r="O54" i="1"/>
  <c r="HQ57" i="2" l="1"/>
  <c r="HC57" i="2"/>
  <c r="GO57" i="2"/>
  <c r="GA57" i="2"/>
  <c r="FM57" i="2"/>
  <c r="EY57" i="2"/>
  <c r="EK57" i="2"/>
  <c r="DW57" i="2"/>
  <c r="DI57" i="2"/>
  <c r="CU57" i="2"/>
  <c r="A58" i="1"/>
  <c r="HQ57" i="1"/>
  <c r="GO57" i="1"/>
  <c r="FM57" i="1"/>
  <c r="EK57" i="1"/>
  <c r="DI57" i="1"/>
  <c r="CG57" i="1"/>
  <c r="BE57" i="1"/>
  <c r="AC57" i="1"/>
  <c r="IE57" i="1"/>
  <c r="HC57" i="1"/>
  <c r="GA57" i="1"/>
  <c r="EY57" i="1"/>
  <c r="DW57" i="1"/>
  <c r="CU57" i="1"/>
  <c r="BS57" i="1"/>
  <c r="AQ57" i="1"/>
  <c r="O57" i="1"/>
  <c r="HQ58" i="2" l="1"/>
  <c r="HC58" i="2"/>
  <c r="GO58" i="2"/>
  <c r="GA58" i="2"/>
  <c r="FM58" i="2"/>
  <c r="EY58" i="2"/>
  <c r="EK58" i="2"/>
  <c r="DW58" i="2"/>
  <c r="DI58" i="2"/>
  <c r="CU58" i="2"/>
  <c r="A59" i="1"/>
  <c r="HQ58" i="1"/>
  <c r="GO58" i="1"/>
  <c r="FM58" i="1"/>
  <c r="EK58" i="1"/>
  <c r="DI58" i="1"/>
  <c r="CG58" i="1"/>
  <c r="BE58" i="1"/>
  <c r="AC58" i="1"/>
  <c r="IE58" i="1"/>
  <c r="HC58" i="1"/>
  <c r="GA58" i="1"/>
  <c r="EY58" i="1"/>
  <c r="DW58" i="1"/>
  <c r="CU58" i="1"/>
  <c r="BS58" i="1"/>
  <c r="AQ58" i="1"/>
  <c r="O58" i="1"/>
  <c r="HQ59" i="2" l="1"/>
  <c r="HC59" i="2"/>
  <c r="GO59" i="2"/>
  <c r="GA59" i="2"/>
  <c r="FM59" i="2"/>
  <c r="EY59" i="2"/>
  <c r="EK59" i="2"/>
  <c r="DW59" i="2"/>
  <c r="DI59" i="2"/>
  <c r="CU59" i="2"/>
  <c r="A60" i="1"/>
  <c r="HQ59" i="1"/>
  <c r="GO59" i="1"/>
  <c r="FM59" i="1"/>
  <c r="EK59" i="1"/>
  <c r="DI59" i="1"/>
  <c r="CG59" i="1"/>
  <c r="BE59" i="1"/>
  <c r="AC59" i="1"/>
  <c r="IE59" i="1"/>
  <c r="HC59" i="1"/>
  <c r="GA59" i="1"/>
  <c r="EY59" i="1"/>
  <c r="DW59" i="1"/>
  <c r="CU59" i="1"/>
  <c r="BS59" i="1"/>
  <c r="AQ59" i="1"/>
  <c r="O59" i="1"/>
  <c r="HQ60" i="2" l="1"/>
  <c r="HC60" i="2"/>
  <c r="GO60" i="2"/>
  <c r="GA60" i="2"/>
  <c r="FM60" i="2"/>
  <c r="EY60" i="2"/>
  <c r="EK60" i="2"/>
  <c r="DW60" i="2"/>
  <c r="DI60" i="2"/>
  <c r="CU60" i="2"/>
  <c r="A62" i="1"/>
  <c r="HQ60" i="1"/>
  <c r="GO60" i="1"/>
  <c r="FM60" i="1"/>
  <c r="EK60" i="1"/>
  <c r="DI60" i="1"/>
  <c r="CG60" i="1"/>
  <c r="BE60" i="1"/>
  <c r="AC60" i="1"/>
  <c r="IE60" i="1"/>
  <c r="HC60" i="1"/>
  <c r="GA60" i="1"/>
  <c r="EY60" i="1"/>
  <c r="DW60" i="1"/>
  <c r="CU60" i="1"/>
  <c r="BS60" i="1"/>
  <c r="AQ60" i="1"/>
  <c r="O60" i="1"/>
  <c r="HC62" i="2" l="1"/>
  <c r="GA62" i="2"/>
  <c r="EY62" i="2"/>
  <c r="EK62" i="2"/>
  <c r="DW62" i="2"/>
  <c r="DI62" i="2"/>
  <c r="CU62" i="2"/>
  <c r="HQ62" i="2"/>
  <c r="GO62" i="2"/>
  <c r="FM62" i="2"/>
  <c r="A63" i="1"/>
  <c r="HQ62" i="1"/>
  <c r="GO62" i="1"/>
  <c r="FM62" i="1"/>
  <c r="EK62" i="1"/>
  <c r="DI62" i="1"/>
  <c r="CG62" i="1"/>
  <c r="BE62" i="1"/>
  <c r="AC62" i="1"/>
  <c r="IE62" i="1"/>
  <c r="HC62" i="1"/>
  <c r="GA62" i="1"/>
  <c r="EY62" i="1"/>
  <c r="DW62" i="1"/>
  <c r="CU62" i="1"/>
  <c r="BS62" i="1"/>
  <c r="AQ62" i="1"/>
  <c r="O62" i="1"/>
  <c r="HQ63" i="2" l="1"/>
  <c r="HC63" i="2"/>
  <c r="GO63" i="2"/>
  <c r="GA63" i="2"/>
  <c r="FM63" i="2"/>
  <c r="EY63" i="2"/>
  <c r="EK63" i="2"/>
  <c r="DW63" i="2"/>
  <c r="DI63" i="2"/>
  <c r="CU63" i="2"/>
  <c r="A64" i="1"/>
  <c r="HQ63" i="1"/>
  <c r="GO63" i="1"/>
  <c r="FM63" i="1"/>
  <c r="EK63" i="1"/>
  <c r="DI63" i="1"/>
  <c r="CG63" i="1"/>
  <c r="BE63" i="1"/>
  <c r="AC63" i="1"/>
  <c r="IE63" i="1"/>
  <c r="HC63" i="1"/>
  <c r="GA63" i="1"/>
  <c r="EY63" i="1"/>
  <c r="DW63" i="1"/>
  <c r="CU63" i="1"/>
  <c r="BS63" i="1"/>
  <c r="AQ63" i="1"/>
  <c r="O63" i="1"/>
  <c r="HQ64" i="2" l="1"/>
  <c r="HC64" i="2"/>
  <c r="GO64" i="2"/>
  <c r="GA64" i="2"/>
  <c r="FM64" i="2"/>
  <c r="EY64" i="2"/>
  <c r="EK64" i="2"/>
  <c r="DW64" i="2"/>
  <c r="DI64" i="2"/>
  <c r="CU64" i="2"/>
  <c r="A65" i="1"/>
  <c r="HQ64" i="1"/>
  <c r="GO64" i="1"/>
  <c r="FM64" i="1"/>
  <c r="EK64" i="1"/>
  <c r="DI64" i="1"/>
  <c r="CG64" i="1"/>
  <c r="BE64" i="1"/>
  <c r="AC64" i="1"/>
  <c r="IE64" i="1"/>
  <c r="HC64" i="1"/>
  <c r="GA64" i="1"/>
  <c r="EY64" i="1"/>
  <c r="DW64" i="1"/>
  <c r="CU64" i="1"/>
  <c r="BS64" i="1"/>
  <c r="AQ64" i="1"/>
  <c r="O64" i="1"/>
  <c r="HQ65" i="2" l="1"/>
  <c r="HC65" i="2"/>
  <c r="GO65" i="2"/>
  <c r="GA65" i="2"/>
  <c r="FM65" i="2"/>
  <c r="EY65" i="2"/>
  <c r="EK65" i="2"/>
  <c r="DW65" i="2"/>
  <c r="DI65" i="2"/>
  <c r="CU65" i="2"/>
  <c r="A67" i="1"/>
  <c r="HQ65" i="1"/>
  <c r="GO65" i="1"/>
  <c r="FM65" i="1"/>
  <c r="EK65" i="1"/>
  <c r="DI65" i="1"/>
  <c r="CG65" i="1"/>
  <c r="BE65" i="1"/>
  <c r="AC65" i="1"/>
  <c r="IE65" i="1"/>
  <c r="HC65" i="1"/>
  <c r="GA65" i="1"/>
  <c r="EY65" i="1"/>
  <c r="DW65" i="1"/>
  <c r="CU65" i="1"/>
  <c r="BS65" i="1"/>
  <c r="AQ65" i="1"/>
  <c r="O65" i="1"/>
  <c r="HQ67" i="2" l="1"/>
  <c r="HC67" i="2"/>
  <c r="GO67" i="2"/>
  <c r="GA67" i="2"/>
  <c r="FM67" i="2"/>
  <c r="EY67" i="2"/>
  <c r="EK67" i="2"/>
  <c r="DW67" i="2"/>
  <c r="DI67" i="2"/>
  <c r="CU67" i="2"/>
  <c r="A68" i="1"/>
  <c r="HQ67" i="1"/>
  <c r="GO67" i="1"/>
  <c r="FM67" i="1"/>
  <c r="EK67" i="1"/>
  <c r="DI67" i="1"/>
  <c r="CG67" i="1"/>
  <c r="BE67" i="1"/>
  <c r="AC67" i="1"/>
  <c r="IE67" i="1"/>
  <c r="HC67" i="1"/>
  <c r="GA67" i="1"/>
  <c r="EY67" i="1"/>
  <c r="DW67" i="1"/>
  <c r="CU67" i="1"/>
  <c r="BS67" i="1"/>
  <c r="AQ67" i="1"/>
  <c r="O67" i="1"/>
  <c r="HQ68" i="2" l="1"/>
  <c r="HC68" i="2"/>
  <c r="GO68" i="2"/>
  <c r="GA68" i="2"/>
  <c r="FM68" i="2"/>
  <c r="EY68" i="2"/>
  <c r="EK68" i="2"/>
  <c r="DW68" i="2"/>
  <c r="DI68" i="2"/>
  <c r="CU68" i="2"/>
  <c r="A69" i="1"/>
  <c r="HQ68" i="1"/>
  <c r="GO68" i="1"/>
  <c r="FM68" i="1"/>
  <c r="EK68" i="1"/>
  <c r="DI68" i="1"/>
  <c r="CG68" i="1"/>
  <c r="BE68" i="1"/>
  <c r="AC68" i="1"/>
  <c r="IE68" i="1"/>
  <c r="HC68" i="1"/>
  <c r="GA68" i="1"/>
  <c r="EY68" i="1"/>
  <c r="DW68" i="1"/>
  <c r="CU68" i="1"/>
  <c r="BS68" i="1"/>
  <c r="AQ68" i="1"/>
  <c r="O68" i="1"/>
  <c r="HQ69" i="2" l="1"/>
  <c r="HC69" i="2"/>
  <c r="GO69" i="2"/>
  <c r="GA69" i="2"/>
  <c r="FM69" i="2"/>
  <c r="EY69" i="2"/>
  <c r="EK69" i="2"/>
  <c r="DW69" i="2"/>
  <c r="DI69" i="2"/>
  <c r="CU69" i="2"/>
  <c r="A70" i="1"/>
  <c r="HQ69" i="1"/>
  <c r="GO69" i="1"/>
  <c r="FM69" i="1"/>
  <c r="EK69" i="1"/>
  <c r="DI69" i="1"/>
  <c r="CG69" i="1"/>
  <c r="BE69" i="1"/>
  <c r="AC69" i="1"/>
  <c r="IE69" i="1"/>
  <c r="HC69" i="1"/>
  <c r="GA69" i="1"/>
  <c r="EY69" i="1"/>
  <c r="DW69" i="1"/>
  <c r="CU69" i="1"/>
  <c r="BS69" i="1"/>
  <c r="AQ69" i="1"/>
  <c r="O69" i="1"/>
  <c r="HQ70" i="2" l="1"/>
  <c r="HC70" i="2"/>
  <c r="GO70" i="2"/>
  <c r="GA70" i="2"/>
  <c r="FM70" i="2"/>
  <c r="EY70" i="2"/>
  <c r="EK70" i="2"/>
  <c r="DW70" i="2"/>
  <c r="DI70" i="2"/>
  <c r="CU70" i="2"/>
  <c r="HQ70" i="1"/>
  <c r="GO70" i="1"/>
  <c r="FM70" i="1"/>
  <c r="EK70" i="1"/>
  <c r="DI70" i="1"/>
  <c r="CG70" i="1"/>
  <c r="BE70" i="1"/>
  <c r="AC70" i="1"/>
  <c r="IE70" i="1"/>
  <c r="HC70" i="1"/>
  <c r="GA70" i="1"/>
  <c r="EY70" i="1"/>
  <c r="DW70" i="1"/>
  <c r="CU70" i="1"/>
  <c r="BS70" i="1"/>
  <c r="AQ70" i="1"/>
  <c r="O70" i="1"/>
</calcChain>
</file>

<file path=xl/sharedStrings.xml><?xml version="1.0" encoding="utf-8"?>
<sst xmlns="http://schemas.openxmlformats.org/spreadsheetml/2006/main" count="922" uniqueCount="49">
  <si>
    <t>2887 / DCC Counts</t>
  </si>
  <si>
    <t>May 2013</t>
  </si>
  <si>
    <t>Junction Turning Count</t>
  </si>
  <si>
    <t>Site No.</t>
  </si>
  <si>
    <t>Location</t>
  </si>
  <si>
    <t>Date</t>
  </si>
  <si>
    <t>Time</t>
  </si>
  <si>
    <t>Veh. Total</t>
  </si>
  <si>
    <t>PCU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</si>
  <si>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</si>
  <si>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</si>
  <si>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</si>
  <si>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</si>
  <si>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</si>
  <si>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</si>
  <si>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</si>
  <si>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</si>
  <si>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</si>
  <si>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M/C</t>
  </si>
  <si>
    <t>P/C</t>
  </si>
  <si>
    <t>Hour</t>
  </si>
  <si>
    <t>3 Hour</t>
  </si>
  <si>
    <t>Total</t>
  </si>
  <si>
    <t>Arm A</t>
  </si>
  <si>
    <t>Grand Canal Street Upper</t>
  </si>
  <si>
    <t>Arm B</t>
  </si>
  <si>
    <t>Haddington Road</t>
  </si>
  <si>
    <t>Arm C</t>
  </si>
  <si>
    <t>Shelbourne Road</t>
  </si>
  <si>
    <t>Arm D</t>
  </si>
  <si>
    <t>Bath Avenue</t>
  </si>
  <si>
    <t>Arm E</t>
  </si>
  <si>
    <t>South Lotts Road</t>
  </si>
  <si>
    <t>Junction Total</t>
  </si>
  <si>
    <t>Hourly total</t>
  </si>
  <si>
    <r>
      <t>Sites</t>
    </r>
    <r>
      <rPr>
        <b/>
        <sz val="10"/>
        <color indexed="10"/>
        <rFont val="Century Gothic"/>
        <family val="2"/>
      </rPr>
      <t xml:space="preserve"> </t>
    </r>
    <r>
      <rPr>
        <b/>
        <sz val="10"/>
        <rFont val="Century Gothic"/>
        <family val="2"/>
      </rPr>
      <t>/ Location:</t>
    </r>
  </si>
  <si>
    <t>49 / Shelbourne Road Junction</t>
  </si>
  <si>
    <t>Project No:</t>
  </si>
  <si>
    <t>Drawing No:</t>
  </si>
  <si>
    <t>Drawn By:</t>
  </si>
  <si>
    <t>AC</t>
  </si>
  <si>
    <t>Survey Date:</t>
  </si>
  <si>
    <t>Tuesday 14th May 2013</t>
  </si>
  <si>
    <t>Project Name:</t>
  </si>
  <si>
    <t>DCC COUNTS</t>
  </si>
  <si>
    <t>Survey Times:</t>
  </si>
  <si>
    <t>07:00 to 19:00</t>
  </si>
  <si>
    <t>Drawing Title:</t>
  </si>
  <si>
    <t>Site Layout and Observed Movements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</si>
</sst>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8"/>
      <name val="Century Gothic"/>
      <family val="2"/>
    </font>
    <font>
      <b/>
      <sz val="10"/>
      <name val="Century Gothic"/>
      <family val="2"/>
    </font>
    <font>
      <b/>
      <sz val="10"/>
      <color indexed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3" borderId="9" xfId="1" applyFont="1" applyFill="1" applyBorder="1" applyAlignment="1" applyProtection="1">
      <alignment horizontal="center" vertical="center" wrapText="1"/>
      <protection locked="0"/>
    </xf>
    <xf numFmtId="0" fontId="3" fillId="3" borderId="10" xfId="1" applyFont="1" applyFill="1" applyBorder="1" applyAlignment="1" applyProtection="1">
      <alignment horizontal="center" vertical="center" wrapText="1"/>
      <protection locked="0"/>
    </xf>
    <xf numFmtId="0" fontId="3" fillId="3" borderId="9" xfId="1" applyFont="1" applyFill="1" applyBorder="1" applyAlignment="1" applyProtection="1">
      <alignment horizontal="center" vertical="center" wrapText="1"/>
    </xf>
    <xf numFmtId="0" fontId="3" fillId="3" borderId="10" xfId="1" applyFont="1" applyFill="1" applyBorder="1" applyAlignment="1" applyProtection="1">
      <alignment horizontal="center" vertical="center" wrapText="1"/>
    </xf>
    <xf numFmtId="0" fontId="3" fillId="3" borderId="12" xfId="1" applyFont="1" applyFill="1" applyBorder="1" applyAlignment="1" applyProtection="1">
      <alignment horizontal="center" vertical="center" wrapText="1"/>
    </xf>
    <xf numFmtId="20" fontId="3" fillId="2" borderId="13" xfId="1" applyNumberFormat="1" applyFont="1" applyFill="1" applyBorder="1" applyAlignment="1" applyProtection="1">
      <alignment horizontal="center"/>
      <protection locked="0"/>
    </xf>
    <xf numFmtId="0" fontId="3" fillId="2" borderId="14" xfId="1" applyFont="1" applyFill="1" applyBorder="1" applyAlignment="1" applyProtection="1">
      <alignment horizontal="center"/>
      <protection locked="0"/>
    </xf>
    <xf numFmtId="0" fontId="3" fillId="2" borderId="15" xfId="1" applyFont="1" applyFill="1" applyBorder="1" applyAlignment="1" applyProtection="1">
      <alignment horizontal="center"/>
      <protection locked="0"/>
    </xf>
    <xf numFmtId="0" fontId="3" fillId="2" borderId="16" xfId="1" applyFont="1" applyFill="1" applyBorder="1" applyAlignment="1" applyProtection="1">
      <alignment horizontal="center"/>
      <protection locked="0"/>
    </xf>
    <xf numFmtId="0" fontId="3" fillId="2" borderId="13" xfId="1" applyFont="1" applyFill="1" applyBorder="1" applyAlignment="1" applyProtection="1">
      <alignment horizontal="center"/>
    </xf>
    <xf numFmtId="20" fontId="3" fillId="2" borderId="13" xfId="1" applyNumberFormat="1" applyFont="1" applyFill="1" applyBorder="1" applyAlignment="1" applyProtection="1">
      <alignment horizontal="center"/>
    </xf>
    <xf numFmtId="0" fontId="3" fillId="4" borderId="14" xfId="1" applyFont="1" applyFill="1" applyBorder="1" applyAlignment="1" applyProtection="1">
      <alignment horizontal="center"/>
      <protection locked="0"/>
    </xf>
    <xf numFmtId="0" fontId="3" fillId="4" borderId="15" xfId="1" applyFont="1" applyFill="1" applyBorder="1" applyAlignment="1" applyProtection="1">
      <alignment horizontal="center"/>
      <protection locked="0"/>
    </xf>
    <xf numFmtId="0" fontId="3" fillId="4" borderId="16" xfId="1" applyFont="1" applyFill="1" applyBorder="1" applyAlignment="1" applyProtection="1">
      <alignment horizontal="center"/>
      <protection locked="0"/>
    </xf>
    <xf numFmtId="0" fontId="3" fillId="4" borderId="13" xfId="1" applyFont="1" applyFill="1" applyBorder="1" applyAlignment="1" applyProtection="1">
      <alignment horizontal="center"/>
    </xf>
    <xf numFmtId="0" fontId="1" fillId="0" borderId="0" xfId="1"/>
    <xf numFmtId="20" fontId="3" fillId="2" borderId="17" xfId="1" applyNumberFormat="1" applyFont="1" applyFill="1" applyBorder="1" applyAlignment="1" applyProtection="1">
      <alignment horizontal="center"/>
    </xf>
    <xf numFmtId="0" fontId="3" fillId="2" borderId="18" xfId="1" applyFont="1" applyFill="1" applyBorder="1" applyAlignment="1" applyProtection="1">
      <alignment horizontal="center"/>
      <protection locked="0"/>
    </xf>
    <xf numFmtId="0" fontId="3" fillId="2" borderId="19" xfId="1" applyFont="1" applyFill="1" applyBorder="1" applyAlignment="1" applyProtection="1">
      <alignment horizontal="center"/>
      <protection locked="0"/>
    </xf>
    <xf numFmtId="0" fontId="3" fillId="2" borderId="20" xfId="1" applyFont="1" applyFill="1" applyBorder="1" applyAlignment="1" applyProtection="1">
      <alignment horizontal="center"/>
      <protection locked="0"/>
    </xf>
    <xf numFmtId="0" fontId="3" fillId="2" borderId="17" xfId="1" applyFont="1" applyFill="1" applyBorder="1" applyAlignment="1" applyProtection="1">
      <alignment horizontal="center"/>
    </xf>
    <xf numFmtId="0" fontId="3" fillId="4" borderId="18" xfId="1" applyFont="1" applyFill="1" applyBorder="1" applyAlignment="1" applyProtection="1">
      <alignment horizontal="center"/>
      <protection locked="0"/>
    </xf>
    <xf numFmtId="0" fontId="3" fillId="4" borderId="19" xfId="1" applyFont="1" applyFill="1" applyBorder="1" applyAlignment="1" applyProtection="1">
      <alignment horizontal="center"/>
      <protection locked="0"/>
    </xf>
    <xf numFmtId="0" fontId="3" fillId="4" borderId="20" xfId="1" applyFont="1" applyFill="1" applyBorder="1" applyAlignment="1" applyProtection="1">
      <alignment horizontal="center"/>
      <protection locked="0"/>
    </xf>
    <xf numFmtId="0" fontId="3" fillId="4" borderId="17" xfId="1" applyFont="1" applyFill="1" applyBorder="1" applyAlignment="1" applyProtection="1">
      <alignment horizontal="center"/>
    </xf>
    <xf numFmtId="20" fontId="3" fillId="2" borderId="21" xfId="1" applyNumberFormat="1" applyFont="1" applyFill="1" applyBorder="1" applyAlignment="1" applyProtection="1">
      <alignment horizontal="center"/>
    </xf>
    <xf numFmtId="0" fontId="3" fillId="2" borderId="22" xfId="1" applyFont="1" applyFill="1" applyBorder="1" applyAlignment="1" applyProtection="1">
      <alignment horizontal="center"/>
      <protection locked="0"/>
    </xf>
    <xf numFmtId="0" fontId="3" fillId="2" borderId="23" xfId="1" applyFont="1" applyFill="1" applyBorder="1" applyAlignment="1" applyProtection="1">
      <alignment horizontal="center"/>
      <protection locked="0"/>
    </xf>
    <xf numFmtId="0" fontId="3" fillId="2" borderId="24" xfId="1" applyFont="1" applyFill="1" applyBorder="1" applyAlignment="1" applyProtection="1">
      <alignment horizontal="center"/>
      <protection locked="0"/>
    </xf>
    <xf numFmtId="0" fontId="3" fillId="2" borderId="21" xfId="1" applyFont="1" applyFill="1" applyBorder="1" applyAlignment="1" applyProtection="1">
      <alignment horizontal="center"/>
    </xf>
    <xf numFmtId="20" fontId="3" fillId="2" borderId="25" xfId="1" applyNumberFormat="1" applyFont="1" applyFill="1" applyBorder="1" applyAlignment="1" applyProtection="1">
      <alignment horizontal="center"/>
    </xf>
    <xf numFmtId="0" fontId="3" fillId="4" borderId="22" xfId="1" applyFont="1" applyFill="1" applyBorder="1" applyAlignment="1" applyProtection="1">
      <alignment horizontal="center"/>
      <protection locked="0"/>
    </xf>
    <xf numFmtId="0" fontId="3" fillId="4" borderId="23" xfId="1" applyFont="1" applyFill="1" applyBorder="1" applyAlignment="1" applyProtection="1">
      <alignment horizontal="center"/>
      <protection locked="0"/>
    </xf>
    <xf numFmtId="0" fontId="3" fillId="4" borderId="24" xfId="1" applyFont="1" applyFill="1" applyBorder="1" applyAlignment="1" applyProtection="1">
      <alignment horizontal="center"/>
      <protection locked="0"/>
    </xf>
    <xf numFmtId="0" fontId="3" fillId="4" borderId="21" xfId="1" applyFont="1" applyFill="1" applyBorder="1" applyAlignment="1" applyProtection="1">
      <alignment horizontal="center"/>
    </xf>
    <xf numFmtId="20" fontId="3" fillId="0" borderId="26" xfId="1" applyNumberFormat="1" applyFont="1" applyFill="1" applyBorder="1" applyAlignment="1" applyProtection="1">
      <alignment horizontal="center" vertical="center"/>
    </xf>
    <xf numFmtId="0" fontId="3" fillId="0" borderId="27" xfId="1" applyFont="1" applyFill="1" applyBorder="1" applyAlignment="1" applyProtection="1">
      <alignment horizontal="center" vertical="center"/>
    </xf>
    <xf numFmtId="0" fontId="3" fillId="0" borderId="28" xfId="1" applyFont="1" applyFill="1" applyBorder="1" applyAlignment="1" applyProtection="1">
      <alignment horizontal="center" vertical="center"/>
    </xf>
    <xf numFmtId="0" fontId="3" fillId="0" borderId="29" xfId="1" applyFont="1" applyFill="1" applyBorder="1" applyAlignment="1" applyProtection="1">
      <alignment horizontal="center" vertical="center"/>
    </xf>
    <xf numFmtId="0" fontId="3" fillId="0" borderId="26" xfId="1" applyFont="1" applyFill="1" applyBorder="1" applyAlignment="1" applyProtection="1">
      <alignment horizontal="center" vertical="center"/>
    </xf>
    <xf numFmtId="0" fontId="3" fillId="4" borderId="27" xfId="1" applyFont="1" applyFill="1" applyBorder="1" applyAlignment="1" applyProtection="1">
      <alignment horizontal="center" vertical="center"/>
    </xf>
    <xf numFmtId="0" fontId="3" fillId="4" borderId="28" xfId="1" applyFont="1" applyFill="1" applyBorder="1" applyAlignment="1" applyProtection="1">
      <alignment horizontal="center" vertical="center"/>
    </xf>
    <xf numFmtId="0" fontId="3" fillId="4" borderId="29" xfId="1" applyFont="1" applyFill="1" applyBorder="1" applyAlignment="1" applyProtection="1">
      <alignment horizontal="center" vertical="center"/>
    </xf>
    <xf numFmtId="0" fontId="3" fillId="4" borderId="26" xfId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  <protection locked="0"/>
    </xf>
    <xf numFmtId="20" fontId="3" fillId="4" borderId="30" xfId="1" applyNumberFormat="1" applyFont="1" applyFill="1" applyBorder="1" applyAlignment="1" applyProtection="1">
      <alignment horizontal="center"/>
      <protection locked="0"/>
    </xf>
    <xf numFmtId="0" fontId="3" fillId="4" borderId="31" xfId="1" applyFont="1" applyFill="1" applyBorder="1" applyAlignment="1" applyProtection="1">
      <alignment horizontal="center"/>
    </xf>
    <xf numFmtId="0" fontId="3" fillId="4" borderId="32" xfId="1" applyFont="1" applyFill="1" applyBorder="1" applyAlignment="1" applyProtection="1">
      <alignment horizontal="center"/>
    </xf>
    <xf numFmtId="0" fontId="3" fillId="4" borderId="33" xfId="1" applyFont="1" applyFill="1" applyBorder="1" applyAlignment="1" applyProtection="1">
      <alignment horizontal="center"/>
    </xf>
    <xf numFmtId="0" fontId="3" fillId="4" borderId="30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2" borderId="14" xfId="1" applyFont="1" applyFill="1" applyBorder="1" applyAlignment="1" applyProtection="1">
      <alignment horizontal="center"/>
    </xf>
    <xf numFmtId="0" fontId="3" fillId="2" borderId="15" xfId="1" applyFont="1" applyFill="1" applyBorder="1" applyAlignment="1" applyProtection="1">
      <alignment horizontal="center"/>
    </xf>
    <xf numFmtId="0" fontId="3" fillId="2" borderId="16" xfId="1" applyFont="1" applyFill="1" applyBorder="1" applyAlignment="1" applyProtection="1">
      <alignment horizontal="center"/>
    </xf>
    <xf numFmtId="0" fontId="3" fillId="0" borderId="0" xfId="1" applyFont="1" applyFill="1" applyAlignment="1" applyProtection="1">
      <alignment horizontal="center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2" borderId="18" xfId="1" applyFont="1" applyFill="1" applyBorder="1" applyAlignment="1" applyProtection="1">
      <alignment horizontal="center"/>
    </xf>
    <xf numFmtId="0" fontId="3" fillId="2" borderId="19" xfId="1" applyFont="1" applyFill="1" applyBorder="1" applyAlignment="1" applyProtection="1">
      <alignment horizontal="center"/>
    </xf>
    <xf numFmtId="0" fontId="3" fillId="2" borderId="20" xfId="1" applyFont="1" applyFill="1" applyBorder="1" applyAlignment="1" applyProtection="1">
      <alignment horizontal="center"/>
    </xf>
    <xf numFmtId="0" fontId="3" fillId="2" borderId="22" xfId="1" applyFont="1" applyFill="1" applyBorder="1" applyAlignment="1" applyProtection="1">
      <alignment horizontal="center"/>
    </xf>
    <xf numFmtId="0" fontId="3" fillId="2" borderId="23" xfId="1" applyFont="1" applyFill="1" applyBorder="1" applyAlignment="1" applyProtection="1">
      <alignment horizontal="center"/>
    </xf>
    <xf numFmtId="0" fontId="3" fillId="2" borderId="24" xfId="1" applyFont="1" applyFill="1" applyBorder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9" xfId="1" applyFont="1" applyFill="1" applyBorder="1" applyAlignment="1" applyProtection="1">
      <alignment horizontal="center" vertical="center"/>
    </xf>
    <xf numFmtId="0" fontId="3" fillId="0" borderId="0" xfId="1" applyFont="1" applyFill="1" applyAlignment="1" applyProtection="1">
      <alignment horizontal="center"/>
      <protection locked="0"/>
    </xf>
    <xf numFmtId="0" fontId="2" fillId="5" borderId="40" xfId="1" applyFont="1" applyFill="1" applyBorder="1"/>
    <xf numFmtId="0" fontId="2" fillId="5" borderId="34" xfId="1" applyFont="1" applyFill="1" applyBorder="1"/>
    <xf numFmtId="0" fontId="2" fillId="5" borderId="41" xfId="1" applyFont="1" applyFill="1" applyBorder="1"/>
    <xf numFmtId="0" fontId="2" fillId="0" borderId="0" xfId="1" applyFont="1"/>
    <xf numFmtId="0" fontId="2" fillId="5" borderId="42" xfId="1" applyFont="1" applyFill="1" applyBorder="1"/>
    <xf numFmtId="0" fontId="2" fillId="5" borderId="0" xfId="1" applyFont="1" applyFill="1" applyBorder="1"/>
    <xf numFmtId="0" fontId="2" fillId="5" borderId="43" xfId="1" applyFont="1" applyFill="1" applyBorder="1"/>
    <xf numFmtId="0" fontId="2" fillId="5" borderId="1" xfId="1" applyFont="1" applyFill="1" applyBorder="1"/>
    <xf numFmtId="0" fontId="2" fillId="5" borderId="44" xfId="1" applyFont="1" applyFill="1" applyBorder="1"/>
    <xf numFmtId="0" fontId="2" fillId="5" borderId="45" xfId="1" applyFont="1" applyFill="1" applyBorder="1"/>
    <xf numFmtId="0" fontId="4" fillId="5" borderId="40" xfId="1" applyFont="1" applyFill="1" applyBorder="1" applyAlignment="1">
      <alignment horizontal="center" vertical="center" wrapText="1"/>
    </xf>
    <xf numFmtId="0" fontId="4" fillId="5" borderId="41" xfId="1" applyFont="1" applyFill="1" applyBorder="1" applyAlignment="1">
      <alignment horizontal="center" vertical="center" wrapText="1"/>
    </xf>
    <xf numFmtId="0" fontId="4" fillId="5" borderId="45" xfId="1" applyFont="1" applyFill="1" applyBorder="1" applyAlignment="1">
      <alignment horizontal="center" vertical="center" wrapText="1"/>
    </xf>
    <xf numFmtId="0" fontId="4" fillId="5" borderId="44" xfId="1" applyFont="1" applyFill="1" applyBorder="1" applyAlignment="1">
      <alignment horizontal="center" vertical="center" wrapText="1"/>
    </xf>
    <xf numFmtId="0" fontId="3" fillId="5" borderId="40" xfId="1" applyFont="1" applyFill="1" applyBorder="1" applyAlignment="1">
      <alignment horizontal="left" vertical="center" wrapText="1"/>
    </xf>
    <xf numFmtId="0" fontId="3" fillId="5" borderId="34" xfId="1" applyFont="1" applyFill="1" applyBorder="1" applyAlignment="1">
      <alignment horizontal="left" vertical="center" wrapText="1"/>
    </xf>
    <xf numFmtId="0" fontId="3" fillId="5" borderId="41" xfId="1" applyFont="1" applyFill="1" applyBorder="1" applyAlignment="1">
      <alignment horizontal="left" vertical="center" wrapText="1"/>
    </xf>
    <xf numFmtId="0" fontId="3" fillId="5" borderId="45" xfId="1" applyFont="1" applyFill="1" applyBorder="1" applyAlignment="1">
      <alignment horizontal="left" vertical="center" wrapText="1"/>
    </xf>
    <xf numFmtId="0" fontId="3" fillId="5" borderId="1" xfId="1" applyFont="1" applyFill="1" applyBorder="1" applyAlignment="1">
      <alignment horizontal="left" vertical="center" wrapText="1"/>
    </xf>
    <xf numFmtId="0" fontId="3" fillId="5" borderId="44" xfId="1" applyFont="1" applyFill="1" applyBorder="1" applyAlignment="1">
      <alignment horizontal="left" vertical="center" wrapText="1"/>
    </xf>
    <xf numFmtId="0" fontId="3" fillId="5" borderId="36" xfId="1" applyFont="1" applyFill="1" applyBorder="1" applyAlignment="1">
      <alignment horizontal="center" vertical="center" wrapText="1"/>
    </xf>
    <xf numFmtId="0" fontId="3" fillId="5" borderId="46" xfId="1" applyFont="1" applyFill="1" applyBorder="1" applyAlignment="1">
      <alignment horizontal="center" vertical="center" wrapText="1"/>
    </xf>
    <xf numFmtId="0" fontId="4" fillId="0" borderId="40" xfId="1" applyFont="1" applyFill="1" applyBorder="1" applyAlignment="1">
      <alignment horizontal="center" vertical="center" wrapText="1"/>
    </xf>
    <xf numFmtId="0" fontId="4" fillId="0" borderId="41" xfId="1" applyFont="1" applyFill="1" applyBorder="1" applyAlignment="1">
      <alignment horizontal="center" vertical="center" wrapText="1"/>
    </xf>
    <xf numFmtId="0" fontId="4" fillId="0" borderId="45" xfId="1" applyFont="1" applyFill="1" applyBorder="1" applyAlignment="1">
      <alignment horizontal="center" vertical="center" wrapText="1"/>
    </xf>
    <xf numFmtId="0" fontId="4" fillId="0" borderId="44" xfId="1" applyFont="1" applyFill="1" applyBorder="1" applyAlignment="1">
      <alignment horizontal="center" vertical="center" wrapText="1"/>
    </xf>
    <xf numFmtId="0" fontId="4" fillId="5" borderId="36" xfId="1" applyFont="1" applyFill="1" applyBorder="1" applyAlignment="1">
      <alignment horizontal="center" vertical="center" wrapText="1"/>
    </xf>
    <xf numFmtId="0" fontId="4" fillId="5" borderId="46" xfId="1" applyFont="1" applyFill="1" applyBorder="1" applyAlignment="1">
      <alignment horizontal="center" vertical="center" wrapText="1"/>
    </xf>
    <xf numFmtId="0" fontId="3" fillId="5" borderId="40" xfId="1" applyFont="1" applyFill="1" applyBorder="1" applyAlignment="1">
      <alignment horizontal="center" vertical="center" wrapText="1"/>
    </xf>
    <xf numFmtId="0" fontId="3" fillId="5" borderId="41" xfId="1" applyFont="1" applyFill="1" applyBorder="1" applyAlignment="1">
      <alignment horizontal="center" vertical="center" wrapText="1"/>
    </xf>
    <xf numFmtId="0" fontId="3" fillId="5" borderId="45" xfId="1" applyFont="1" applyFill="1" applyBorder="1" applyAlignment="1">
      <alignment horizontal="center" vertical="center" wrapText="1"/>
    </xf>
    <xf numFmtId="0" fontId="3" fillId="5" borderId="44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11" xfId="1" applyFont="1" applyFill="1" applyBorder="1" applyAlignment="1" applyProtection="1">
      <alignment horizontal="center" vertical="center" wrapText="1"/>
      <protection locked="0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6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2" fillId="2" borderId="0" xfId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3" fillId="3" borderId="35" xfId="1" applyFont="1" applyFill="1" applyBorder="1" applyAlignment="1" applyProtection="1">
      <alignment horizontal="center" vertical="center" wrapText="1"/>
      <protection locked="0"/>
    </xf>
    <xf numFmtId="0" fontId="3" fillId="3" borderId="37" xfId="1" applyFont="1" applyFill="1" applyBorder="1" applyAlignment="1" applyProtection="1">
      <alignment horizontal="center" vertical="center" wrapText="1"/>
      <protection locked="0"/>
    </xf>
    <xf numFmtId="0" fontId="3" fillId="3" borderId="36" xfId="1" applyFont="1" applyFill="1" applyBorder="1" applyAlignment="1" applyProtection="1">
      <alignment horizontal="center" vertical="center" wrapText="1"/>
      <protection locked="0"/>
    </xf>
    <xf numFmtId="0" fontId="3" fillId="3" borderId="38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4" xfId="1" applyFont="1" applyFill="1" applyBorder="1" applyAlignment="1" applyProtection="1">
      <alignment horizontal="left" vertical="center"/>
      <protection locked="0"/>
    </xf>
    <xf numFmtId="0" fontId="2" fillId="2" borderId="34" xfId="1" applyNumberFormat="1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2</xdr:row>
      <xdr:rowOff>19050</xdr:rowOff>
    </xdr:from>
    <xdr:to>
      <xdr:col>19</xdr:col>
      <xdr:colOff>238125</xdr:colOff>
      <xdr:row>8</xdr:row>
      <xdr:rowOff>152400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9109982" y="323850"/>
          <a:ext cx="495300" cy="1047750"/>
          <a:chOff x="9945" y="1336"/>
          <a:chExt cx="576" cy="1728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0233" y="1336"/>
            <a:ext cx="0" cy="1728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9945" y="2200"/>
            <a:ext cx="576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257175</xdr:colOff>
      <xdr:row>0</xdr:row>
      <xdr:rowOff>38100</xdr:rowOff>
    </xdr:from>
    <xdr:to>
      <xdr:col>19</xdr:col>
      <xdr:colOff>219075</xdr:colOff>
      <xdr:row>2</xdr:row>
      <xdr:rowOff>9525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620125" y="38100"/>
          <a:ext cx="428625" cy="314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GB" sz="1400" b="1" i="0" strike="noStrike">
              <a:solidFill>
                <a:srgbClr val="000000"/>
              </a:solidFill>
              <a:latin typeface="Century Gothic" pitchFamily="34" charset="0"/>
              <a:cs typeface="Arial"/>
            </a:rPr>
            <a:t>N</a:t>
          </a:r>
        </a:p>
        <a:p>
          <a:pPr algn="ctr" rtl="0">
            <a:defRPr sz="1000"/>
          </a:pPr>
          <a:endParaRPr lang="en-GB" sz="1400" b="1" i="0" strike="noStrike">
            <a:solidFill>
              <a:srgbClr val="000000"/>
            </a:solidFill>
            <a:latin typeface="Century Gothic" pitchFamily="34" charset="0"/>
            <a:cs typeface="Arial"/>
          </a:endParaRPr>
        </a:p>
      </xdr:txBody>
    </xdr:sp>
    <xdr:clientData/>
  </xdr:twoCellAnchor>
  <xdr:twoCellAnchor>
    <xdr:from>
      <xdr:col>0</xdr:col>
      <xdr:colOff>9525</xdr:colOff>
      <xdr:row>35</xdr:row>
      <xdr:rowOff>133350</xdr:rowOff>
    </xdr:from>
    <xdr:to>
      <xdr:col>2</xdr:col>
      <xdr:colOff>447675</xdr:colOff>
      <xdr:row>40</xdr:row>
      <xdr:rowOff>38100</xdr:rowOff>
    </xdr:to>
    <xdr:pic>
      <xdr:nvPicPr>
        <xdr:cNvPr id="6" name="Picture 7" descr="NDC_logo_smal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6134100"/>
          <a:ext cx="135255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419100</xdr:colOff>
      <xdr:row>5</xdr:row>
      <xdr:rowOff>38101</xdr:rowOff>
    </xdr:from>
    <xdr:to>
      <xdr:col>17</xdr:col>
      <xdr:colOff>95250</xdr:colOff>
      <xdr:row>31</xdr:row>
      <xdr:rowOff>19051</xdr:rowOff>
    </xdr:to>
    <xdr:grpSp>
      <xdr:nvGrpSpPr>
        <xdr:cNvPr id="7" name="Group 20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>
          <a:grpSpLocks/>
        </xdr:cNvGrpSpPr>
      </xdr:nvGrpSpPr>
      <xdr:grpSpPr bwMode="auto">
        <a:xfrm>
          <a:off x="903514" y="800101"/>
          <a:ext cx="7568293" cy="3943350"/>
          <a:chOff x="361885" y="9658351"/>
          <a:chExt cx="3319622" cy="2164494"/>
        </a:xfrm>
      </xdr:grpSpPr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2207176" y="9686957"/>
            <a:ext cx="989228" cy="3337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chemeClr val="accent1">
                    <a:lumMod val="75000"/>
                  </a:schemeClr>
                </a:solidFill>
                <a:latin typeface="Century Gothic" pitchFamily="34" charset="0"/>
              </a:rPr>
              <a:t>South Lotts Road</a:t>
            </a:r>
          </a:p>
        </xdr:txBody>
      </xdr:sp>
      <xdr:grpSp>
        <xdr:nvGrpSpPr>
          <xdr:cNvPr id="9" name="Group 43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>
            <a:grpSpLocks/>
          </xdr:cNvGrpSpPr>
        </xdr:nvGrpSpPr>
        <xdr:grpSpPr bwMode="auto">
          <a:xfrm>
            <a:off x="361885" y="9658351"/>
            <a:ext cx="3319622" cy="2164494"/>
            <a:chOff x="419035" y="9667876"/>
            <a:chExt cx="3319622" cy="2164494"/>
          </a:xfrm>
        </xdr:grpSpPr>
        <xdr:grpSp>
          <xdr:nvGrpSpPr>
            <xdr:cNvPr id="10" name="Group 403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19035" y="9667876"/>
              <a:ext cx="3319622" cy="2164494"/>
              <a:chOff x="304736" y="5981706"/>
              <a:chExt cx="3319622" cy="2164494"/>
            </a:xfrm>
          </xdr:grpSpPr>
          <xdr:cxnSp macro="">
            <xdr:nvCxnSpPr>
              <xdr:cNvPr id="13" name="Straight Connector 8">
                <a:extLst>
                  <a:ext uri="{FF2B5EF4-FFF2-40B4-BE49-F238E27FC236}">
                    <a16:creationId xmlns:a16="http://schemas.microsoft.com/office/drawing/2014/main" id="{00000000-0008-0000-0000-00000D000000}"/>
                  </a:ext>
                </a:extLst>
              </xdr:cNvPr>
              <xdr:cNvCxnSpPr/>
            </xdr:nvCxnSpPr>
            <xdr:spPr>
              <a:xfrm rot="10800000">
                <a:off x="1988327" y="7173608"/>
                <a:ext cx="770457" cy="0"/>
              </a:xfrm>
              <a:prstGeom prst="straightConnector1">
                <a:avLst/>
              </a:prstGeom>
              <a:ln w="25400" cmpd="sng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grpSp>
            <xdr:nvGrpSpPr>
              <xdr:cNvPr id="14" name="Group 322">
                <a:extLst>
                  <a:ext uri="{FF2B5EF4-FFF2-40B4-BE49-F238E27FC236}">
                    <a16:creationId xmlns:a16="http://schemas.microsoft.com/office/drawing/2014/main" id="{00000000-0008-0000-0000-00000E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304736" y="5981706"/>
                <a:ext cx="3319622" cy="2164494"/>
                <a:chOff x="304736" y="5981706"/>
                <a:chExt cx="3319622" cy="2164494"/>
              </a:xfrm>
            </xdr:grpSpPr>
            <xdr:cxnSp macro="">
              <xdr:nvCxnSpPr>
                <xdr:cNvPr id="15" name="Straight Connector 8">
                  <a:extLst>
                    <a:ext uri="{FF2B5EF4-FFF2-40B4-BE49-F238E27FC236}">
                      <a16:creationId xmlns:a16="http://schemas.microsoft.com/office/drawing/2014/main" id="{00000000-0008-0000-0000-00000F000000}"/>
                    </a:ext>
                  </a:extLst>
                </xdr:cNvPr>
                <xdr:cNvCxnSpPr/>
              </xdr:nvCxnSpPr>
              <xdr:spPr>
                <a:xfrm rot="16200000" flipV="1">
                  <a:off x="1278678" y="6473496"/>
                  <a:ext cx="829564" cy="589732"/>
                </a:xfrm>
                <a:prstGeom prst="straightConnector1">
                  <a:avLst/>
                </a:prstGeom>
                <a:ln w="25400" cmpd="sng"/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16" name="Group 214">
                  <a:extLst>
                    <a:ext uri="{FF2B5EF4-FFF2-40B4-BE49-F238E27FC236}">
                      <a16:creationId xmlns:a16="http://schemas.microsoft.com/office/drawing/2014/main" id="{00000000-0008-0000-0000-00001000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304736" y="5981706"/>
                  <a:ext cx="3319622" cy="2164494"/>
                  <a:chOff x="619061" y="6134106"/>
                  <a:chExt cx="3319622" cy="2164494"/>
                </a:xfrm>
              </xdr:grpSpPr>
              <xdr:sp macro="" textlink="">
                <xdr:nvSpPr>
                  <xdr:cNvPr id="17" name="TextBox 16">
                    <a:extLst>
                      <a:ext uri="{FF2B5EF4-FFF2-40B4-BE49-F238E27FC236}">
                        <a16:creationId xmlns:a16="http://schemas.microsoft.com/office/drawing/2014/main" id="{00000000-0008-0000-0000-000011000000}"/>
                      </a:ext>
                    </a:extLst>
                  </xdr:cNvPr>
                  <xdr:cNvSpPr txBox="1"/>
                </xdr:nvSpPr>
                <xdr:spPr>
                  <a:xfrm>
                    <a:off x="3111155" y="6696684"/>
                    <a:ext cx="675339" cy="23838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ctr"/>
                  <a:lstStyle/>
                  <a:p>
                    <a:pPr algn="ctr"/>
                    <a:r>
                      <a:rPr lang="en-US" sz="1200" b="1">
                        <a:solidFill>
                          <a:srgbClr val="C00000"/>
                        </a:solidFill>
                        <a:latin typeface="Century Gothic" pitchFamily="34" charset="0"/>
                      </a:rPr>
                      <a:t>Site 49</a:t>
                    </a:r>
                  </a:p>
                </xdr:txBody>
              </xdr:sp>
              <xdr:grpSp>
                <xdr:nvGrpSpPr>
                  <xdr:cNvPr id="18" name="Group 213">
                    <a:extLst>
                      <a:ext uri="{FF2B5EF4-FFF2-40B4-BE49-F238E27FC236}">
                        <a16:creationId xmlns:a16="http://schemas.microsoft.com/office/drawing/2014/main" id="{00000000-0008-0000-0000-00001200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19061" y="6134106"/>
                    <a:ext cx="3319622" cy="2164494"/>
                    <a:chOff x="857186" y="6000756"/>
                    <a:chExt cx="3319622" cy="2164494"/>
                  </a:xfrm>
                </xdr:grpSpPr>
                <xdr:grpSp>
                  <xdr:nvGrpSpPr>
                    <xdr:cNvPr id="19" name="Group 212">
                      <a:extLst>
                        <a:ext uri="{FF2B5EF4-FFF2-40B4-BE49-F238E27FC236}">
                          <a16:creationId xmlns:a16="http://schemas.microsoft.com/office/drawing/2014/main" id="{00000000-0008-0000-0000-000013000000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857186" y="6000756"/>
                      <a:ext cx="3319622" cy="2164494"/>
                      <a:chOff x="857186" y="6000756"/>
                      <a:chExt cx="3319622" cy="2164494"/>
                    </a:xfrm>
                  </xdr:grpSpPr>
                  <xdr:grpSp>
                    <xdr:nvGrpSpPr>
                      <xdr:cNvPr id="21" name="Group 211">
                        <a:extLst>
                          <a:ext uri="{FF2B5EF4-FFF2-40B4-BE49-F238E27FC236}">
                            <a16:creationId xmlns:a16="http://schemas.microsoft.com/office/drawing/2014/main" id="{00000000-0008-0000-0000-000015000000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857186" y="6000756"/>
                        <a:ext cx="3319622" cy="2164494"/>
                        <a:chOff x="857186" y="6000756"/>
                        <a:chExt cx="3319622" cy="2164494"/>
                      </a:xfrm>
                    </xdr:grpSpPr>
                    <xdr:sp macro="" textlink="">
                      <xdr:nvSpPr>
                        <xdr:cNvPr id="23" name="TextBox 22">
                          <a:extLst>
                            <a:ext uri="{FF2B5EF4-FFF2-40B4-BE49-F238E27FC236}">
                              <a16:creationId xmlns:a16="http://schemas.microsoft.com/office/drawing/2014/main" id="{00000000-0008-0000-0000-000017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857186" y="7431038"/>
                          <a:ext cx="998740" cy="343268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 anchor="ctr"/>
                        <a:lstStyle/>
                        <a:p>
                          <a:pPr algn="ctr"/>
                          <a:r>
                            <a:rPr lang="en-US" sz="1100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latin typeface="Century Gothic" pitchFamily="34" charset="0"/>
                            </a:rPr>
                            <a:t>Haddington Road</a:t>
                          </a:r>
                        </a:p>
                      </xdr:txBody>
                    </xdr:sp>
                    <xdr:sp macro="" textlink="">
                      <xdr:nvSpPr>
                        <xdr:cNvPr id="24" name="TextBox 23">
                          <a:extLst>
                            <a:ext uri="{FF2B5EF4-FFF2-40B4-BE49-F238E27FC236}">
                              <a16:creationId xmlns:a16="http://schemas.microsoft.com/office/drawing/2014/main" id="{00000000-0008-0000-0000-000018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368304" y="7021024"/>
                          <a:ext cx="808504" cy="333733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 anchor="ctr"/>
                        <a:lstStyle/>
                        <a:p>
                          <a:pPr algn="ctr"/>
                          <a:r>
                            <a:rPr lang="en-US" sz="1100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latin typeface="Century Gothic" pitchFamily="34" charset="0"/>
                            </a:rPr>
                            <a:t>Bath Avenue</a:t>
                          </a:r>
                        </a:p>
                      </xdr:txBody>
                    </xdr:sp>
                    <xdr:grpSp>
                      <xdr:nvGrpSpPr>
                        <xdr:cNvPr id="25" name="Group 210">
                          <a:extLst>
                            <a:ext uri="{FF2B5EF4-FFF2-40B4-BE49-F238E27FC236}">
                              <a16:creationId xmlns:a16="http://schemas.microsoft.com/office/drawing/2014/main" id="{00000000-0008-0000-0000-000019000000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1294729" y="6000756"/>
                          <a:ext cx="1845291" cy="1821225"/>
                          <a:chOff x="1294729" y="6000756"/>
                          <a:chExt cx="1845291" cy="1821225"/>
                        </a:xfrm>
                      </xdr:grpSpPr>
                      <xdr:sp macro="" textlink="">
                        <xdr:nvSpPr>
                          <xdr:cNvPr id="27" name="TextBox 26">
                            <a:extLst>
                              <a:ext uri="{FF2B5EF4-FFF2-40B4-BE49-F238E27FC236}">
                                <a16:creationId xmlns:a16="http://schemas.microsoft.com/office/drawing/2014/main" id="{00000000-0008-0000-0000-00001B00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1294729" y="6000756"/>
                            <a:ext cx="1131905" cy="333733"/>
                          </a:xfrm>
                          <a:prstGeom prst="rect">
                            <a:avLst/>
                          </a:prstGeom>
                          <a:solidFill>
                            <a:schemeClr val="lt1"/>
                          </a:solidFill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wrap="square" rtlCol="0" anchor="ctr"/>
                          <a:lstStyle/>
                          <a:p>
                            <a:pPr algn="ctr"/>
                            <a:r>
                              <a:rPr lang="en-US" sz="1100">
                                <a:solidFill>
                                  <a:schemeClr val="accent1">
                                    <a:lumMod val="75000"/>
                                  </a:schemeClr>
                                </a:solidFill>
                                <a:latin typeface="Century Gothic" pitchFamily="34" charset="0"/>
                              </a:rPr>
                              <a:t>Grand Canal Street Upper</a:t>
                            </a:r>
                          </a:p>
                        </xdr:txBody>
                      </xdr:sp>
                      <xdr:grpSp>
                        <xdr:nvGrpSpPr>
                          <xdr:cNvPr id="28" name="Group 209">
                            <a:extLst>
                              <a:ext uri="{FF2B5EF4-FFF2-40B4-BE49-F238E27FC236}">
                                <a16:creationId xmlns:a16="http://schemas.microsoft.com/office/drawing/2014/main" id="{00000000-0008-0000-0000-00001C000000}"/>
                              </a:ext>
                            </a:extLst>
                          </xdr:cNvPr>
                          <xdr:cNvGrpSpPr>
                            <a:grpSpLocks/>
                          </xdr:cNvGrpSpPr>
                        </xdr:nvGrpSpPr>
                        <xdr:grpSpPr bwMode="auto">
                          <a:xfrm>
                            <a:off x="1893973" y="7087770"/>
                            <a:ext cx="1246047" cy="734211"/>
                            <a:chOff x="1893973" y="7087770"/>
                            <a:chExt cx="1246047" cy="734211"/>
                          </a:xfrm>
                        </xdr:grpSpPr>
                        <xdr:grpSp>
                          <xdr:nvGrpSpPr>
                            <xdr:cNvPr id="29" name="Group 208">
                              <a:extLst>
                                <a:ext uri="{FF2B5EF4-FFF2-40B4-BE49-F238E27FC236}">
                                  <a16:creationId xmlns:a16="http://schemas.microsoft.com/office/drawing/2014/main" id="{00000000-0008-0000-0000-00001D000000}"/>
                                </a:ext>
                              </a:extLst>
                            </xdr:cNvPr>
                            <xdr:cNvGrpSpPr>
                              <a:grpSpLocks/>
                            </xdr:cNvGrpSpPr>
                          </xdr:nvGrpSpPr>
                          <xdr:grpSpPr bwMode="auto">
                            <a:xfrm>
                              <a:off x="1893973" y="7087770"/>
                              <a:ext cx="1246047" cy="734211"/>
                              <a:chOff x="1893973" y="7087770"/>
                              <a:chExt cx="1246047" cy="734211"/>
                            </a:xfrm>
                          </xdr:grpSpPr>
                          <xdr:grpSp>
                            <xdr:nvGrpSpPr>
                              <xdr:cNvPr id="31" name="Group 207">
                                <a:extLst>
                                  <a:ext uri="{FF2B5EF4-FFF2-40B4-BE49-F238E27FC236}">
                                    <a16:creationId xmlns:a16="http://schemas.microsoft.com/office/drawing/2014/main" id="{00000000-0008-0000-0000-00001F000000}"/>
                                  </a:ext>
                                </a:extLst>
                              </xdr:cNvPr>
                              <xdr:cNvGrpSpPr>
                                <a:grpSpLocks/>
                              </xdr:cNvGrpSpPr>
                            </xdr:nvGrpSpPr>
                            <xdr:grpSpPr bwMode="auto">
                              <a:xfrm>
                                <a:off x="1893973" y="7192656"/>
                                <a:ext cx="1046300" cy="629325"/>
                                <a:chOff x="1893973" y="7192656"/>
                                <a:chExt cx="1046300" cy="629325"/>
                              </a:xfrm>
                            </xdr:grpSpPr>
                            <xdr:cxnSp macro="">
                              <xdr:nvCxnSpPr>
                                <xdr:cNvPr id="33" name="Straight Connector 8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000-00002100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rot="10800000" flipV="1">
                                  <a:off x="1893973" y="7192657"/>
                                  <a:ext cx="646803" cy="429085"/>
                                </a:xfrm>
                                <a:prstGeom prst="straightConnector1">
                                  <a:avLst/>
                                </a:prstGeom>
                                <a:ln w="25400" cmpd="sng"/>
                              </xdr:spPr>
                              <xdr:style>
                                <a:lnRef idx="1">
                                  <a:schemeClr val="dk1"/>
                                </a:lnRef>
                                <a:fillRef idx="0">
                                  <a:schemeClr val="dk1"/>
                                </a:fillRef>
                                <a:effectRef idx="0">
                                  <a:schemeClr val="dk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34" name="Straight Connector 8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000-00002200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rot="16200000" flipH="1">
                                  <a:off x="2421106" y="7302815"/>
                                  <a:ext cx="629325" cy="409008"/>
                                </a:xfrm>
                                <a:prstGeom prst="straightConnector1">
                                  <a:avLst/>
                                </a:prstGeom>
                                <a:ln w="25400" cmpd="sng"/>
                              </xdr:spPr>
                              <xdr:style>
                                <a:lnRef idx="1">
                                  <a:schemeClr val="dk1"/>
                                </a:lnRef>
                                <a:fillRef idx="0">
                                  <a:schemeClr val="dk1"/>
                                </a:fillRef>
                                <a:effectRef idx="0">
                                  <a:schemeClr val="dk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  <xdr:sp macro="" textlink="">
                            <xdr:nvSpPr>
                              <xdr:cNvPr id="32" name="TextBox 31">
                                <a:extLst>
                                  <a:ext uri="{FF2B5EF4-FFF2-40B4-BE49-F238E27FC236}">
                                    <a16:creationId xmlns:a16="http://schemas.microsoft.com/office/drawing/2014/main" id="{00000000-0008-0000-0000-00002000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2883201" y="7087770"/>
                                <a:ext cx="256819" cy="257451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lt1"/>
                              </a:solidFill>
                              <a:ln w="9525" cmpd="sng">
                                <a:solidFill>
                                  <a:schemeClr val="accent1"/>
                                </a:solidFill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wrap="square" rtlCol="0" anchor="ctr"/>
                              <a:lstStyle/>
                              <a:p>
                                <a:pPr algn="ctr"/>
                                <a:r>
                                  <a:rPr lang="en-US" sz="1400" b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latin typeface="Century Gothic" pitchFamily="34" charset="0"/>
                                  </a:rPr>
                                  <a:t>D</a:t>
                                </a:r>
                              </a:p>
                            </xdr:txBody>
                          </xdr:sp>
                        </xdr:grpSp>
                        <xdr:sp macro="" textlink="">
                          <xdr:nvSpPr>
                            <xdr:cNvPr id="30" name="TextBox 29">
                              <a:extLst>
                                <a:ext uri="{FF2B5EF4-FFF2-40B4-BE49-F238E27FC236}">
                                  <a16:creationId xmlns:a16="http://schemas.microsoft.com/office/drawing/2014/main" id="{00000000-0008-0000-0000-00001E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1989091" y="7326151"/>
                              <a:ext cx="266331" cy="257451"/>
                            </a:xfrm>
                            <a:prstGeom prst="rect">
                              <a:avLst/>
                            </a:prstGeom>
                            <a:solidFill>
                              <a:schemeClr val="lt1"/>
                            </a:solidFill>
                            <a:ln w="9525" cmpd="sng">
                              <a:solidFill>
                                <a:schemeClr val="accent1"/>
                              </a:solidFill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wrap="square" rtlCol="0" anchor="ctr"/>
                            <a:lstStyle/>
                            <a:p>
                              <a:pPr algn="ctr"/>
                              <a:r>
                                <a:rPr lang="en-US" sz="1400" b="1">
                                  <a:solidFill>
                                    <a:schemeClr val="tx2">
                                      <a:lumMod val="60000"/>
                                      <a:lumOff val="40000"/>
                                    </a:schemeClr>
                                  </a:solidFill>
                                  <a:latin typeface="Century Gothic" pitchFamily="34" charset="0"/>
                                </a:rPr>
                                <a:t>B</a:t>
                              </a:r>
                            </a:p>
                          </xdr:txBody>
                        </xdr:sp>
                      </xdr:grpSp>
                    </xdr:grpSp>
                    <xdr:sp macro="" textlink="">
                      <xdr:nvSpPr>
                        <xdr:cNvPr id="26" name="TextBox 25">
                          <a:extLst>
                            <a:ext uri="{FF2B5EF4-FFF2-40B4-BE49-F238E27FC236}">
                              <a16:creationId xmlns:a16="http://schemas.microsoft.com/office/drawing/2014/main" id="{00000000-0008-0000-0000-00001A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2436147" y="7831517"/>
                          <a:ext cx="998740" cy="333733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 anchor="ctr"/>
                        <a:lstStyle/>
                        <a:p>
                          <a:pPr algn="ctr"/>
                          <a:r>
                            <a:rPr lang="en-US" sz="1100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latin typeface="Century Gothic" pitchFamily="34" charset="0"/>
                            </a:rPr>
                            <a:t>Shelbourne Road</a:t>
                          </a:r>
                        </a:p>
                      </xdr:txBody>
                    </xdr:sp>
                  </xdr:grpSp>
                  <xdr:sp macro="" textlink="">
                    <xdr:nvSpPr>
                      <xdr:cNvPr id="22" name="TextBox 21">
                        <a:extLst>
                          <a:ext uri="{FF2B5EF4-FFF2-40B4-BE49-F238E27FC236}">
                            <a16:creationId xmlns:a16="http://schemas.microsoft.com/office/drawing/2014/main" id="{00000000-0008-0000-0000-000016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2616871" y="7383362"/>
                        <a:ext cx="256819" cy="257451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chemeClr val="accent1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ctr"/>
                      <a:lstStyle/>
                      <a:p>
                        <a:pPr algn="ctr"/>
                        <a:r>
                          <a:rPr lang="en-US" sz="1400" b="1">
                            <a:solidFill>
                              <a:schemeClr val="tx2">
                                <a:lumMod val="60000"/>
                                <a:lumOff val="40000"/>
                              </a:schemeClr>
                            </a:solidFill>
                            <a:latin typeface="Century Gothic" pitchFamily="34" charset="0"/>
                          </a:rPr>
                          <a:t>C</a:t>
                        </a:r>
                      </a:p>
                    </xdr:txBody>
                  </xdr:sp>
                </xdr:grpSp>
                <xdr:sp macro="" textlink="">
                  <xdr:nvSpPr>
                    <xdr:cNvPr id="20" name="TextBox 19">
                      <a:extLst>
                        <a:ext uri="{FF2B5EF4-FFF2-40B4-BE49-F238E27FC236}">
                          <a16:creationId xmlns:a16="http://schemas.microsoft.com/office/drawing/2014/main" id="{00000000-0008-0000-0000-000014000000}"/>
                        </a:ext>
                      </a:extLst>
                    </xdr:cNvPr>
                    <xdr:cNvSpPr txBox="1"/>
                  </xdr:nvSpPr>
                  <xdr:spPr>
                    <a:xfrm>
                      <a:off x="2046162" y="6563334"/>
                      <a:ext cx="256819" cy="257451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solidFill>
                        <a:schemeClr val="accent1"/>
                      </a:solidFill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ctr"/>
                    <a:lstStyle/>
                    <a:p>
                      <a:pPr algn="ctr"/>
                      <a:r>
                        <a:rPr lang="en-US" sz="1400" b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latin typeface="Century Gothic" pitchFamily="34" charset="0"/>
                        </a:rPr>
                        <a:t>A</a:t>
                      </a:r>
                    </a:p>
                  </xdr:txBody>
                </xdr:sp>
              </xdr:grpSp>
            </xdr:grpSp>
          </xdr:grpSp>
        </xdr:grpSp>
        <xdr:cxnSp macro="">
          <xdr:nvCxnSpPr>
            <xdr:cNvPr id="11" name="Straight Connector 8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CxnSpPr/>
          </xdr:nvCxnSpPr>
          <xdr:spPr>
            <a:xfrm rot="5400000">
              <a:off x="1982745" y="10169188"/>
              <a:ext cx="800958" cy="580220"/>
            </a:xfrm>
            <a:prstGeom prst="straightConnector1">
              <a:avLst/>
            </a:prstGeom>
            <a:ln w="25400" cmpd="sng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359444" y="10230454"/>
              <a:ext cx="256819" cy="25745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400" b="1">
                  <a:solidFill>
                    <a:schemeClr val="tx2">
                      <a:lumMod val="60000"/>
                      <a:lumOff val="40000"/>
                    </a:schemeClr>
                  </a:solidFill>
                  <a:latin typeface="Century Gothic" pitchFamily="34" charset="0"/>
                </a:rPr>
                <a:t>E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2" name="Picture 1" descr="NDC_logo_small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152400</xdr:colOff>
      <xdr:row>2</xdr:row>
      <xdr:rowOff>142875</xdr:rowOff>
    </xdr:to>
    <xdr:pic>
      <xdr:nvPicPr>
        <xdr:cNvPr id="3" name="Picture 2" descr="NDC_logo_small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009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142875</xdr:rowOff>
    </xdr:to>
    <xdr:pic>
      <xdr:nvPicPr>
        <xdr:cNvPr id="4" name="Picture 3" descr="NDC_logo_small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0190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142875</xdr:rowOff>
    </xdr:to>
    <xdr:pic>
      <xdr:nvPicPr>
        <xdr:cNvPr id="5" name="Picture 4" descr="NDC_logo_small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028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142875</xdr:rowOff>
    </xdr:to>
    <xdr:pic>
      <xdr:nvPicPr>
        <xdr:cNvPr id="6" name="Picture 5" descr="NDC_logo_small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0380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142875</xdr:rowOff>
    </xdr:to>
    <xdr:pic>
      <xdr:nvPicPr>
        <xdr:cNvPr id="7" name="Picture 6" descr="NDC_logo_small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047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142875</xdr:rowOff>
    </xdr:to>
    <xdr:pic>
      <xdr:nvPicPr>
        <xdr:cNvPr id="8" name="Picture 13" descr="NDC_logo_small.jp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60570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142875</xdr:rowOff>
    </xdr:to>
    <xdr:pic>
      <xdr:nvPicPr>
        <xdr:cNvPr id="9" name="Picture 14" descr="NDC_logo_small.jp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2066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112</xdr:col>
      <xdr:colOff>0</xdr:colOff>
      <xdr:row>0</xdr:row>
      <xdr:rowOff>0</xdr:rowOff>
    </xdr:from>
    <xdr:to>
      <xdr:col>113</xdr:col>
      <xdr:colOff>152400</xdr:colOff>
      <xdr:row>2</xdr:row>
      <xdr:rowOff>142875</xdr:rowOff>
    </xdr:to>
    <xdr:pic>
      <xdr:nvPicPr>
        <xdr:cNvPr id="10" name="Picture 15" descr="NDC_logo_small.jp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80760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126</xdr:col>
      <xdr:colOff>0</xdr:colOff>
      <xdr:row>0</xdr:row>
      <xdr:rowOff>0</xdr:rowOff>
    </xdr:from>
    <xdr:to>
      <xdr:col>127</xdr:col>
      <xdr:colOff>152400</xdr:colOff>
      <xdr:row>2</xdr:row>
      <xdr:rowOff>142875</xdr:rowOff>
    </xdr:to>
    <xdr:pic>
      <xdr:nvPicPr>
        <xdr:cNvPr id="11" name="Picture 16" descr="NDC_logo_small.jp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4085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140</xdr:col>
      <xdr:colOff>0</xdr:colOff>
      <xdr:row>0</xdr:row>
      <xdr:rowOff>0</xdr:rowOff>
    </xdr:from>
    <xdr:to>
      <xdr:col>141</xdr:col>
      <xdr:colOff>152400</xdr:colOff>
      <xdr:row>2</xdr:row>
      <xdr:rowOff>142875</xdr:rowOff>
    </xdr:to>
    <xdr:pic>
      <xdr:nvPicPr>
        <xdr:cNvPr id="12" name="Picture 17" descr="NDC_logo_small.jp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00950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154</xdr:col>
      <xdr:colOff>0</xdr:colOff>
      <xdr:row>0</xdr:row>
      <xdr:rowOff>0</xdr:rowOff>
    </xdr:from>
    <xdr:to>
      <xdr:col>155</xdr:col>
      <xdr:colOff>152400</xdr:colOff>
      <xdr:row>2</xdr:row>
      <xdr:rowOff>142875</xdr:rowOff>
    </xdr:to>
    <xdr:pic>
      <xdr:nvPicPr>
        <xdr:cNvPr id="13" name="Picture 18" descr="NDC_logo_small.jp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6104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168</xdr:col>
      <xdr:colOff>0</xdr:colOff>
      <xdr:row>0</xdr:row>
      <xdr:rowOff>0</xdr:rowOff>
    </xdr:from>
    <xdr:to>
      <xdr:col>169</xdr:col>
      <xdr:colOff>152400</xdr:colOff>
      <xdr:row>2</xdr:row>
      <xdr:rowOff>142875</xdr:rowOff>
    </xdr:to>
    <xdr:pic>
      <xdr:nvPicPr>
        <xdr:cNvPr id="14" name="Picture 21" descr="NDC_logo_small.jp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21140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182</xdr:col>
      <xdr:colOff>0</xdr:colOff>
      <xdr:row>0</xdr:row>
      <xdr:rowOff>0</xdr:rowOff>
    </xdr:from>
    <xdr:to>
      <xdr:col>183</xdr:col>
      <xdr:colOff>152400</xdr:colOff>
      <xdr:row>2</xdr:row>
      <xdr:rowOff>142875</xdr:rowOff>
    </xdr:to>
    <xdr:pic>
      <xdr:nvPicPr>
        <xdr:cNvPr id="15" name="Picture 22" descr="NDC_logo_small.jp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8123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196</xdr:col>
      <xdr:colOff>0</xdr:colOff>
      <xdr:row>0</xdr:row>
      <xdr:rowOff>0</xdr:rowOff>
    </xdr:from>
    <xdr:to>
      <xdr:col>197</xdr:col>
      <xdr:colOff>152400</xdr:colOff>
      <xdr:row>2</xdr:row>
      <xdr:rowOff>142875</xdr:rowOff>
    </xdr:to>
    <xdr:pic>
      <xdr:nvPicPr>
        <xdr:cNvPr id="16" name="Picture 23" descr="NDC_logo_small.jp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41330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210</xdr:col>
      <xdr:colOff>0</xdr:colOff>
      <xdr:row>0</xdr:row>
      <xdr:rowOff>0</xdr:rowOff>
    </xdr:from>
    <xdr:to>
      <xdr:col>211</xdr:col>
      <xdr:colOff>152400</xdr:colOff>
      <xdr:row>2</xdr:row>
      <xdr:rowOff>142875</xdr:rowOff>
    </xdr:to>
    <xdr:pic>
      <xdr:nvPicPr>
        <xdr:cNvPr id="17" name="Picture 24" descr="NDC_logo_small.jp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0142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224</xdr:col>
      <xdr:colOff>0</xdr:colOff>
      <xdr:row>0</xdr:row>
      <xdr:rowOff>0</xdr:rowOff>
    </xdr:from>
    <xdr:to>
      <xdr:col>224</xdr:col>
      <xdr:colOff>514350</xdr:colOff>
      <xdr:row>2</xdr:row>
      <xdr:rowOff>142875</xdr:rowOff>
    </xdr:to>
    <xdr:pic>
      <xdr:nvPicPr>
        <xdr:cNvPr id="18" name="Picture 24" descr="NDC_logo_small.jp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615200" y="0"/>
          <a:ext cx="5143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238</xdr:col>
      <xdr:colOff>0</xdr:colOff>
      <xdr:row>0</xdr:row>
      <xdr:rowOff>0</xdr:rowOff>
    </xdr:from>
    <xdr:to>
      <xdr:col>238</xdr:col>
      <xdr:colOff>514350</xdr:colOff>
      <xdr:row>2</xdr:row>
      <xdr:rowOff>142875</xdr:rowOff>
    </xdr:to>
    <xdr:pic>
      <xdr:nvPicPr>
        <xdr:cNvPr id="19" name="Picture 24" descr="NDC_logo_small.jp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216150" y="0"/>
          <a:ext cx="5143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2" name="Picture 25" descr="NDC_logo_small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152400</xdr:colOff>
      <xdr:row>2</xdr:row>
      <xdr:rowOff>142875</xdr:rowOff>
    </xdr:to>
    <xdr:pic>
      <xdr:nvPicPr>
        <xdr:cNvPr id="3" name="Picture 26" descr="NDC_logo_small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009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142875</xdr:rowOff>
    </xdr:to>
    <xdr:pic>
      <xdr:nvPicPr>
        <xdr:cNvPr id="4" name="Picture 27" descr="NDC_logo_small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0190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142875</xdr:rowOff>
    </xdr:to>
    <xdr:pic>
      <xdr:nvPicPr>
        <xdr:cNvPr id="5" name="Picture 28" descr="NDC_logo_small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028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142875</xdr:rowOff>
    </xdr:to>
    <xdr:pic>
      <xdr:nvPicPr>
        <xdr:cNvPr id="6" name="Picture 29" descr="NDC_logo_small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0380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142875</xdr:rowOff>
    </xdr:to>
    <xdr:pic>
      <xdr:nvPicPr>
        <xdr:cNvPr id="7" name="Picture 30" descr="NDC_logo_small.jp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047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142875</xdr:rowOff>
    </xdr:to>
    <xdr:pic>
      <xdr:nvPicPr>
        <xdr:cNvPr id="8" name="Picture 31" descr="NDC_logo_small.jp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60570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142875</xdr:rowOff>
    </xdr:to>
    <xdr:pic>
      <xdr:nvPicPr>
        <xdr:cNvPr id="9" name="Picture 32" descr="NDC_logo_small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20665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112</xdr:col>
      <xdr:colOff>0</xdr:colOff>
      <xdr:row>0</xdr:row>
      <xdr:rowOff>0</xdr:rowOff>
    </xdr:from>
    <xdr:to>
      <xdr:col>112</xdr:col>
      <xdr:colOff>504825</xdr:colOff>
      <xdr:row>2</xdr:row>
      <xdr:rowOff>142875</xdr:rowOff>
    </xdr:to>
    <xdr:pic>
      <xdr:nvPicPr>
        <xdr:cNvPr id="10" name="Picture 32" descr="NDC_logo_small.jp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807600" y="0"/>
          <a:ext cx="5048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126</xdr:col>
      <xdr:colOff>0</xdr:colOff>
      <xdr:row>0</xdr:row>
      <xdr:rowOff>0</xdr:rowOff>
    </xdr:from>
    <xdr:to>
      <xdr:col>126</xdr:col>
      <xdr:colOff>504825</xdr:colOff>
      <xdr:row>2</xdr:row>
      <xdr:rowOff>142875</xdr:rowOff>
    </xdr:to>
    <xdr:pic>
      <xdr:nvPicPr>
        <xdr:cNvPr id="11" name="Picture 32" descr="NDC_logo_small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408550" y="0"/>
          <a:ext cx="5048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140</xdr:col>
      <xdr:colOff>0</xdr:colOff>
      <xdr:row>0</xdr:row>
      <xdr:rowOff>0</xdr:rowOff>
    </xdr:from>
    <xdr:to>
      <xdr:col>140</xdr:col>
      <xdr:colOff>504825</xdr:colOff>
      <xdr:row>2</xdr:row>
      <xdr:rowOff>142875</xdr:rowOff>
    </xdr:to>
    <xdr:pic>
      <xdr:nvPicPr>
        <xdr:cNvPr id="12" name="Picture 32" descr="NDC_logo_small.jp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009500" y="0"/>
          <a:ext cx="5048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154</xdr:col>
      <xdr:colOff>0</xdr:colOff>
      <xdr:row>0</xdr:row>
      <xdr:rowOff>0</xdr:rowOff>
    </xdr:from>
    <xdr:to>
      <xdr:col>154</xdr:col>
      <xdr:colOff>504825</xdr:colOff>
      <xdr:row>2</xdr:row>
      <xdr:rowOff>142875</xdr:rowOff>
    </xdr:to>
    <xdr:pic>
      <xdr:nvPicPr>
        <xdr:cNvPr id="13" name="Picture 32" descr="NDC_logo_small.jp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610450" y="0"/>
          <a:ext cx="5048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168</xdr:col>
      <xdr:colOff>0</xdr:colOff>
      <xdr:row>0</xdr:row>
      <xdr:rowOff>0</xdr:rowOff>
    </xdr:from>
    <xdr:to>
      <xdr:col>168</xdr:col>
      <xdr:colOff>504825</xdr:colOff>
      <xdr:row>2</xdr:row>
      <xdr:rowOff>142875</xdr:rowOff>
    </xdr:to>
    <xdr:pic>
      <xdr:nvPicPr>
        <xdr:cNvPr id="14" name="Picture 32" descr="NDC_logo_small.jp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211400" y="0"/>
          <a:ext cx="5048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182</xdr:col>
      <xdr:colOff>0</xdr:colOff>
      <xdr:row>0</xdr:row>
      <xdr:rowOff>0</xdr:rowOff>
    </xdr:from>
    <xdr:to>
      <xdr:col>182</xdr:col>
      <xdr:colOff>504825</xdr:colOff>
      <xdr:row>2</xdr:row>
      <xdr:rowOff>142875</xdr:rowOff>
    </xdr:to>
    <xdr:pic>
      <xdr:nvPicPr>
        <xdr:cNvPr id="15" name="Picture 32" descr="NDC_logo_small.jp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812350" y="0"/>
          <a:ext cx="5048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196</xdr:col>
      <xdr:colOff>0</xdr:colOff>
      <xdr:row>0</xdr:row>
      <xdr:rowOff>0</xdr:rowOff>
    </xdr:from>
    <xdr:to>
      <xdr:col>196</xdr:col>
      <xdr:colOff>504825</xdr:colOff>
      <xdr:row>2</xdr:row>
      <xdr:rowOff>142875</xdr:rowOff>
    </xdr:to>
    <xdr:pic>
      <xdr:nvPicPr>
        <xdr:cNvPr id="16" name="Picture 32" descr="NDC_logo_small.jp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413300" y="0"/>
          <a:ext cx="5048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210</xdr:col>
      <xdr:colOff>0</xdr:colOff>
      <xdr:row>0</xdr:row>
      <xdr:rowOff>0</xdr:rowOff>
    </xdr:from>
    <xdr:to>
      <xdr:col>210</xdr:col>
      <xdr:colOff>504825</xdr:colOff>
      <xdr:row>2</xdr:row>
      <xdr:rowOff>142875</xdr:rowOff>
    </xdr:to>
    <xdr:pic>
      <xdr:nvPicPr>
        <xdr:cNvPr id="17" name="Picture 32" descr="NDC_logo_small.jp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014250" y="0"/>
          <a:ext cx="5048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224</xdr:col>
      <xdr:colOff>0</xdr:colOff>
      <xdr:row>0</xdr:row>
      <xdr:rowOff>0</xdr:rowOff>
    </xdr:from>
    <xdr:to>
      <xdr:col>224</xdr:col>
      <xdr:colOff>504825</xdr:colOff>
      <xdr:row>2</xdr:row>
      <xdr:rowOff>142875</xdr:rowOff>
    </xdr:to>
    <xdr:pic>
      <xdr:nvPicPr>
        <xdr:cNvPr id="18" name="Picture 32" descr="NDC_logo_small.jp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615200" y="0"/>
          <a:ext cx="5048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workbookViewId="0"/>
  </sheetViews>
  <sheetFormatPr defaultRowHeight="12" x14ac:dyDescent="0.25"/>
  <cols>
    <col min="1" max="2" width="6.84375" style="79" customWidth="1"/>
    <col min="3" max="3" width="7" style="79" customWidth="1"/>
    <col min="4" max="4" width="6.69140625" style="79" customWidth="1"/>
    <col min="5" max="20" width="7" style="79" customWidth="1"/>
    <col min="21" max="256" width="9.15234375" style="79"/>
    <col min="257" max="258" width="6.84375" style="79" customWidth="1"/>
    <col min="259" max="259" width="7" style="79" customWidth="1"/>
    <col min="260" max="260" width="6.69140625" style="79" customWidth="1"/>
    <col min="261" max="276" width="7" style="79" customWidth="1"/>
    <col min="277" max="512" width="9.15234375" style="79"/>
    <col min="513" max="514" width="6.84375" style="79" customWidth="1"/>
    <col min="515" max="515" width="7" style="79" customWidth="1"/>
    <col min="516" max="516" width="6.69140625" style="79" customWidth="1"/>
    <col min="517" max="532" width="7" style="79" customWidth="1"/>
    <col min="533" max="768" width="9.15234375" style="79"/>
    <col min="769" max="770" width="6.84375" style="79" customWidth="1"/>
    <col min="771" max="771" width="7" style="79" customWidth="1"/>
    <col min="772" max="772" width="6.69140625" style="79" customWidth="1"/>
    <col min="773" max="788" width="7" style="79" customWidth="1"/>
    <col min="789" max="1024" width="9.15234375" style="79"/>
    <col min="1025" max="1026" width="6.84375" style="79" customWidth="1"/>
    <col min="1027" max="1027" width="7" style="79" customWidth="1"/>
    <col min="1028" max="1028" width="6.69140625" style="79" customWidth="1"/>
    <col min="1029" max="1044" width="7" style="79" customWidth="1"/>
    <col min="1045" max="1280" width="9.15234375" style="79"/>
    <col min="1281" max="1282" width="6.84375" style="79" customWidth="1"/>
    <col min="1283" max="1283" width="7" style="79" customWidth="1"/>
    <col min="1284" max="1284" width="6.69140625" style="79" customWidth="1"/>
    <col min="1285" max="1300" width="7" style="79" customWidth="1"/>
    <col min="1301" max="1536" width="9.15234375" style="79"/>
    <col min="1537" max="1538" width="6.84375" style="79" customWidth="1"/>
    <col min="1539" max="1539" width="7" style="79" customWidth="1"/>
    <col min="1540" max="1540" width="6.69140625" style="79" customWidth="1"/>
    <col min="1541" max="1556" width="7" style="79" customWidth="1"/>
    <col min="1557" max="1792" width="9.15234375" style="79"/>
    <col min="1793" max="1794" width="6.84375" style="79" customWidth="1"/>
    <col min="1795" max="1795" width="7" style="79" customWidth="1"/>
    <col min="1796" max="1796" width="6.69140625" style="79" customWidth="1"/>
    <col min="1797" max="1812" width="7" style="79" customWidth="1"/>
    <col min="1813" max="2048" width="9.15234375" style="79"/>
    <col min="2049" max="2050" width="6.84375" style="79" customWidth="1"/>
    <col min="2051" max="2051" width="7" style="79" customWidth="1"/>
    <col min="2052" max="2052" width="6.69140625" style="79" customWidth="1"/>
    <col min="2053" max="2068" width="7" style="79" customWidth="1"/>
    <col min="2069" max="2304" width="9.15234375" style="79"/>
    <col min="2305" max="2306" width="6.84375" style="79" customWidth="1"/>
    <col min="2307" max="2307" width="7" style="79" customWidth="1"/>
    <col min="2308" max="2308" width="6.69140625" style="79" customWidth="1"/>
    <col min="2309" max="2324" width="7" style="79" customWidth="1"/>
    <col min="2325" max="2560" width="9.15234375" style="79"/>
    <col min="2561" max="2562" width="6.84375" style="79" customWidth="1"/>
    <col min="2563" max="2563" width="7" style="79" customWidth="1"/>
    <col min="2564" max="2564" width="6.69140625" style="79" customWidth="1"/>
    <col min="2565" max="2580" width="7" style="79" customWidth="1"/>
    <col min="2581" max="2816" width="9.15234375" style="79"/>
    <col min="2817" max="2818" width="6.84375" style="79" customWidth="1"/>
    <col min="2819" max="2819" width="7" style="79" customWidth="1"/>
    <col min="2820" max="2820" width="6.69140625" style="79" customWidth="1"/>
    <col min="2821" max="2836" width="7" style="79" customWidth="1"/>
    <col min="2837" max="3072" width="9.15234375" style="79"/>
    <col min="3073" max="3074" width="6.84375" style="79" customWidth="1"/>
    <col min="3075" max="3075" width="7" style="79" customWidth="1"/>
    <col min="3076" max="3076" width="6.69140625" style="79" customWidth="1"/>
    <col min="3077" max="3092" width="7" style="79" customWidth="1"/>
    <col min="3093" max="3328" width="9.15234375" style="79"/>
    <col min="3329" max="3330" width="6.84375" style="79" customWidth="1"/>
    <col min="3331" max="3331" width="7" style="79" customWidth="1"/>
    <col min="3332" max="3332" width="6.69140625" style="79" customWidth="1"/>
    <col min="3333" max="3348" width="7" style="79" customWidth="1"/>
    <col min="3349" max="3584" width="9.15234375" style="79"/>
    <col min="3585" max="3586" width="6.84375" style="79" customWidth="1"/>
    <col min="3587" max="3587" width="7" style="79" customWidth="1"/>
    <col min="3588" max="3588" width="6.69140625" style="79" customWidth="1"/>
    <col min="3589" max="3604" width="7" style="79" customWidth="1"/>
    <col min="3605" max="3840" width="9.15234375" style="79"/>
    <col min="3841" max="3842" width="6.84375" style="79" customWidth="1"/>
    <col min="3843" max="3843" width="7" style="79" customWidth="1"/>
    <col min="3844" max="3844" width="6.69140625" style="79" customWidth="1"/>
    <col min="3845" max="3860" width="7" style="79" customWidth="1"/>
    <col min="3861" max="4096" width="9.15234375" style="79"/>
    <col min="4097" max="4098" width="6.84375" style="79" customWidth="1"/>
    <col min="4099" max="4099" width="7" style="79" customWidth="1"/>
    <col min="4100" max="4100" width="6.69140625" style="79" customWidth="1"/>
    <col min="4101" max="4116" width="7" style="79" customWidth="1"/>
    <col min="4117" max="4352" width="9.15234375" style="79"/>
    <col min="4353" max="4354" width="6.84375" style="79" customWidth="1"/>
    <col min="4355" max="4355" width="7" style="79" customWidth="1"/>
    <col min="4356" max="4356" width="6.69140625" style="79" customWidth="1"/>
    <col min="4357" max="4372" width="7" style="79" customWidth="1"/>
    <col min="4373" max="4608" width="9.15234375" style="79"/>
    <col min="4609" max="4610" width="6.84375" style="79" customWidth="1"/>
    <col min="4611" max="4611" width="7" style="79" customWidth="1"/>
    <col min="4612" max="4612" width="6.69140625" style="79" customWidth="1"/>
    <col min="4613" max="4628" width="7" style="79" customWidth="1"/>
    <col min="4629" max="4864" width="9.15234375" style="79"/>
    <col min="4865" max="4866" width="6.84375" style="79" customWidth="1"/>
    <col min="4867" max="4867" width="7" style="79" customWidth="1"/>
    <col min="4868" max="4868" width="6.69140625" style="79" customWidth="1"/>
    <col min="4869" max="4884" width="7" style="79" customWidth="1"/>
    <col min="4885" max="5120" width="9.15234375" style="79"/>
    <col min="5121" max="5122" width="6.84375" style="79" customWidth="1"/>
    <col min="5123" max="5123" width="7" style="79" customWidth="1"/>
    <col min="5124" max="5124" width="6.69140625" style="79" customWidth="1"/>
    <col min="5125" max="5140" width="7" style="79" customWidth="1"/>
    <col min="5141" max="5376" width="9.15234375" style="79"/>
    <col min="5377" max="5378" width="6.84375" style="79" customWidth="1"/>
    <col min="5379" max="5379" width="7" style="79" customWidth="1"/>
    <col min="5380" max="5380" width="6.69140625" style="79" customWidth="1"/>
    <col min="5381" max="5396" width="7" style="79" customWidth="1"/>
    <col min="5397" max="5632" width="9.15234375" style="79"/>
    <col min="5633" max="5634" width="6.84375" style="79" customWidth="1"/>
    <col min="5635" max="5635" width="7" style="79" customWidth="1"/>
    <col min="5636" max="5636" width="6.69140625" style="79" customWidth="1"/>
    <col min="5637" max="5652" width="7" style="79" customWidth="1"/>
    <col min="5653" max="5888" width="9.15234375" style="79"/>
    <col min="5889" max="5890" width="6.84375" style="79" customWidth="1"/>
    <col min="5891" max="5891" width="7" style="79" customWidth="1"/>
    <col min="5892" max="5892" width="6.69140625" style="79" customWidth="1"/>
    <col min="5893" max="5908" width="7" style="79" customWidth="1"/>
    <col min="5909" max="6144" width="9.15234375" style="79"/>
    <col min="6145" max="6146" width="6.84375" style="79" customWidth="1"/>
    <col min="6147" max="6147" width="7" style="79" customWidth="1"/>
    <col min="6148" max="6148" width="6.69140625" style="79" customWidth="1"/>
    <col min="6149" max="6164" width="7" style="79" customWidth="1"/>
    <col min="6165" max="6400" width="9.15234375" style="79"/>
    <col min="6401" max="6402" width="6.84375" style="79" customWidth="1"/>
    <col min="6403" max="6403" width="7" style="79" customWidth="1"/>
    <col min="6404" max="6404" width="6.69140625" style="79" customWidth="1"/>
    <col min="6405" max="6420" width="7" style="79" customWidth="1"/>
    <col min="6421" max="6656" width="9.15234375" style="79"/>
    <col min="6657" max="6658" width="6.84375" style="79" customWidth="1"/>
    <col min="6659" max="6659" width="7" style="79" customWidth="1"/>
    <col min="6660" max="6660" width="6.69140625" style="79" customWidth="1"/>
    <col min="6661" max="6676" width="7" style="79" customWidth="1"/>
    <col min="6677" max="6912" width="9.15234375" style="79"/>
    <col min="6913" max="6914" width="6.84375" style="79" customWidth="1"/>
    <col min="6915" max="6915" width="7" style="79" customWidth="1"/>
    <col min="6916" max="6916" width="6.69140625" style="79" customWidth="1"/>
    <col min="6917" max="6932" width="7" style="79" customWidth="1"/>
    <col min="6933" max="7168" width="9.15234375" style="79"/>
    <col min="7169" max="7170" width="6.84375" style="79" customWidth="1"/>
    <col min="7171" max="7171" width="7" style="79" customWidth="1"/>
    <col min="7172" max="7172" width="6.69140625" style="79" customWidth="1"/>
    <col min="7173" max="7188" width="7" style="79" customWidth="1"/>
    <col min="7189" max="7424" width="9.15234375" style="79"/>
    <col min="7425" max="7426" width="6.84375" style="79" customWidth="1"/>
    <col min="7427" max="7427" width="7" style="79" customWidth="1"/>
    <col min="7428" max="7428" width="6.69140625" style="79" customWidth="1"/>
    <col min="7429" max="7444" width="7" style="79" customWidth="1"/>
    <col min="7445" max="7680" width="9.15234375" style="79"/>
    <col min="7681" max="7682" width="6.84375" style="79" customWidth="1"/>
    <col min="7683" max="7683" width="7" style="79" customWidth="1"/>
    <col min="7684" max="7684" width="6.69140625" style="79" customWidth="1"/>
    <col min="7685" max="7700" width="7" style="79" customWidth="1"/>
    <col min="7701" max="7936" width="9.15234375" style="79"/>
    <col min="7937" max="7938" width="6.84375" style="79" customWidth="1"/>
    <col min="7939" max="7939" width="7" style="79" customWidth="1"/>
    <col min="7940" max="7940" width="6.69140625" style="79" customWidth="1"/>
    <col min="7941" max="7956" width="7" style="79" customWidth="1"/>
    <col min="7957" max="8192" width="9.15234375" style="79"/>
    <col min="8193" max="8194" width="6.84375" style="79" customWidth="1"/>
    <col min="8195" max="8195" width="7" style="79" customWidth="1"/>
    <col min="8196" max="8196" width="6.69140625" style="79" customWidth="1"/>
    <col min="8197" max="8212" width="7" style="79" customWidth="1"/>
    <col min="8213" max="8448" width="9.15234375" style="79"/>
    <col min="8449" max="8450" width="6.84375" style="79" customWidth="1"/>
    <col min="8451" max="8451" width="7" style="79" customWidth="1"/>
    <col min="8452" max="8452" width="6.69140625" style="79" customWidth="1"/>
    <col min="8453" max="8468" width="7" style="79" customWidth="1"/>
    <col min="8469" max="8704" width="9.15234375" style="79"/>
    <col min="8705" max="8706" width="6.84375" style="79" customWidth="1"/>
    <col min="8707" max="8707" width="7" style="79" customWidth="1"/>
    <col min="8708" max="8708" width="6.69140625" style="79" customWidth="1"/>
    <col min="8709" max="8724" width="7" style="79" customWidth="1"/>
    <col min="8725" max="8960" width="9.15234375" style="79"/>
    <col min="8961" max="8962" width="6.84375" style="79" customWidth="1"/>
    <col min="8963" max="8963" width="7" style="79" customWidth="1"/>
    <col min="8964" max="8964" width="6.69140625" style="79" customWidth="1"/>
    <col min="8965" max="8980" width="7" style="79" customWidth="1"/>
    <col min="8981" max="9216" width="9.15234375" style="79"/>
    <col min="9217" max="9218" width="6.84375" style="79" customWidth="1"/>
    <col min="9219" max="9219" width="7" style="79" customWidth="1"/>
    <col min="9220" max="9220" width="6.69140625" style="79" customWidth="1"/>
    <col min="9221" max="9236" width="7" style="79" customWidth="1"/>
    <col min="9237" max="9472" width="9.15234375" style="79"/>
    <col min="9473" max="9474" width="6.84375" style="79" customWidth="1"/>
    <col min="9475" max="9475" width="7" style="79" customWidth="1"/>
    <col min="9476" max="9476" width="6.69140625" style="79" customWidth="1"/>
    <col min="9477" max="9492" width="7" style="79" customWidth="1"/>
    <col min="9493" max="9728" width="9.15234375" style="79"/>
    <col min="9729" max="9730" width="6.84375" style="79" customWidth="1"/>
    <col min="9731" max="9731" width="7" style="79" customWidth="1"/>
    <col min="9732" max="9732" width="6.69140625" style="79" customWidth="1"/>
    <col min="9733" max="9748" width="7" style="79" customWidth="1"/>
    <col min="9749" max="9984" width="9.15234375" style="79"/>
    <col min="9985" max="9986" width="6.84375" style="79" customWidth="1"/>
    <col min="9987" max="9987" width="7" style="79" customWidth="1"/>
    <col min="9988" max="9988" width="6.69140625" style="79" customWidth="1"/>
    <col min="9989" max="10004" width="7" style="79" customWidth="1"/>
    <col min="10005" max="10240" width="9.15234375" style="79"/>
    <col min="10241" max="10242" width="6.84375" style="79" customWidth="1"/>
    <col min="10243" max="10243" width="7" style="79" customWidth="1"/>
    <col min="10244" max="10244" width="6.69140625" style="79" customWidth="1"/>
    <col min="10245" max="10260" width="7" style="79" customWidth="1"/>
    <col min="10261" max="10496" width="9.15234375" style="79"/>
    <col min="10497" max="10498" width="6.84375" style="79" customWidth="1"/>
    <col min="10499" max="10499" width="7" style="79" customWidth="1"/>
    <col min="10500" max="10500" width="6.69140625" style="79" customWidth="1"/>
    <col min="10501" max="10516" width="7" style="79" customWidth="1"/>
    <col min="10517" max="10752" width="9.15234375" style="79"/>
    <col min="10753" max="10754" width="6.84375" style="79" customWidth="1"/>
    <col min="10755" max="10755" width="7" style="79" customWidth="1"/>
    <col min="10756" max="10756" width="6.69140625" style="79" customWidth="1"/>
    <col min="10757" max="10772" width="7" style="79" customWidth="1"/>
    <col min="10773" max="11008" width="9.15234375" style="79"/>
    <col min="11009" max="11010" width="6.84375" style="79" customWidth="1"/>
    <col min="11011" max="11011" width="7" style="79" customWidth="1"/>
    <col min="11012" max="11012" width="6.69140625" style="79" customWidth="1"/>
    <col min="11013" max="11028" width="7" style="79" customWidth="1"/>
    <col min="11029" max="11264" width="9.15234375" style="79"/>
    <col min="11265" max="11266" width="6.84375" style="79" customWidth="1"/>
    <col min="11267" max="11267" width="7" style="79" customWidth="1"/>
    <col min="11268" max="11268" width="6.69140625" style="79" customWidth="1"/>
    <col min="11269" max="11284" width="7" style="79" customWidth="1"/>
    <col min="11285" max="11520" width="9.15234375" style="79"/>
    <col min="11521" max="11522" width="6.84375" style="79" customWidth="1"/>
    <col min="11523" max="11523" width="7" style="79" customWidth="1"/>
    <col min="11524" max="11524" width="6.69140625" style="79" customWidth="1"/>
    <col min="11525" max="11540" width="7" style="79" customWidth="1"/>
    <col min="11541" max="11776" width="9.15234375" style="79"/>
    <col min="11777" max="11778" width="6.84375" style="79" customWidth="1"/>
    <col min="11779" max="11779" width="7" style="79" customWidth="1"/>
    <col min="11780" max="11780" width="6.69140625" style="79" customWidth="1"/>
    <col min="11781" max="11796" width="7" style="79" customWidth="1"/>
    <col min="11797" max="12032" width="9.15234375" style="79"/>
    <col min="12033" max="12034" width="6.84375" style="79" customWidth="1"/>
    <col min="12035" max="12035" width="7" style="79" customWidth="1"/>
    <col min="12036" max="12036" width="6.69140625" style="79" customWidth="1"/>
    <col min="12037" max="12052" width="7" style="79" customWidth="1"/>
    <col min="12053" max="12288" width="9.15234375" style="79"/>
    <col min="12289" max="12290" width="6.84375" style="79" customWidth="1"/>
    <col min="12291" max="12291" width="7" style="79" customWidth="1"/>
    <col min="12292" max="12292" width="6.69140625" style="79" customWidth="1"/>
    <col min="12293" max="12308" width="7" style="79" customWidth="1"/>
    <col min="12309" max="12544" width="9.15234375" style="79"/>
    <col min="12545" max="12546" width="6.84375" style="79" customWidth="1"/>
    <col min="12547" max="12547" width="7" style="79" customWidth="1"/>
    <col min="12548" max="12548" width="6.69140625" style="79" customWidth="1"/>
    <col min="12549" max="12564" width="7" style="79" customWidth="1"/>
    <col min="12565" max="12800" width="9.15234375" style="79"/>
    <col min="12801" max="12802" width="6.84375" style="79" customWidth="1"/>
    <col min="12803" max="12803" width="7" style="79" customWidth="1"/>
    <col min="12804" max="12804" width="6.69140625" style="79" customWidth="1"/>
    <col min="12805" max="12820" width="7" style="79" customWidth="1"/>
    <col min="12821" max="13056" width="9.15234375" style="79"/>
    <col min="13057" max="13058" width="6.84375" style="79" customWidth="1"/>
    <col min="13059" max="13059" width="7" style="79" customWidth="1"/>
    <col min="13060" max="13060" width="6.69140625" style="79" customWidth="1"/>
    <col min="13061" max="13076" width="7" style="79" customWidth="1"/>
    <col min="13077" max="13312" width="9.15234375" style="79"/>
    <col min="13313" max="13314" width="6.84375" style="79" customWidth="1"/>
    <col min="13315" max="13315" width="7" style="79" customWidth="1"/>
    <col min="13316" max="13316" width="6.69140625" style="79" customWidth="1"/>
    <col min="13317" max="13332" width="7" style="79" customWidth="1"/>
    <col min="13333" max="13568" width="9.15234375" style="79"/>
    <col min="13569" max="13570" width="6.84375" style="79" customWidth="1"/>
    <col min="13571" max="13571" width="7" style="79" customWidth="1"/>
    <col min="13572" max="13572" width="6.69140625" style="79" customWidth="1"/>
    <col min="13573" max="13588" width="7" style="79" customWidth="1"/>
    <col min="13589" max="13824" width="9.15234375" style="79"/>
    <col min="13825" max="13826" width="6.84375" style="79" customWidth="1"/>
    <col min="13827" max="13827" width="7" style="79" customWidth="1"/>
    <col min="13828" max="13828" width="6.69140625" style="79" customWidth="1"/>
    <col min="13829" max="13844" width="7" style="79" customWidth="1"/>
    <col min="13845" max="14080" width="9.15234375" style="79"/>
    <col min="14081" max="14082" width="6.84375" style="79" customWidth="1"/>
    <col min="14083" max="14083" width="7" style="79" customWidth="1"/>
    <col min="14084" max="14084" width="6.69140625" style="79" customWidth="1"/>
    <col min="14085" max="14100" width="7" style="79" customWidth="1"/>
    <col min="14101" max="14336" width="9.15234375" style="79"/>
    <col min="14337" max="14338" width="6.84375" style="79" customWidth="1"/>
    <col min="14339" max="14339" width="7" style="79" customWidth="1"/>
    <col min="14340" max="14340" width="6.69140625" style="79" customWidth="1"/>
    <col min="14341" max="14356" width="7" style="79" customWidth="1"/>
    <col min="14357" max="14592" width="9.15234375" style="79"/>
    <col min="14593" max="14594" width="6.84375" style="79" customWidth="1"/>
    <col min="14595" max="14595" width="7" style="79" customWidth="1"/>
    <col min="14596" max="14596" width="6.69140625" style="79" customWidth="1"/>
    <col min="14597" max="14612" width="7" style="79" customWidth="1"/>
    <col min="14613" max="14848" width="9.15234375" style="79"/>
    <col min="14849" max="14850" width="6.84375" style="79" customWidth="1"/>
    <col min="14851" max="14851" width="7" style="79" customWidth="1"/>
    <col min="14852" max="14852" width="6.69140625" style="79" customWidth="1"/>
    <col min="14853" max="14868" width="7" style="79" customWidth="1"/>
    <col min="14869" max="15104" width="9.15234375" style="79"/>
    <col min="15105" max="15106" width="6.84375" style="79" customWidth="1"/>
    <col min="15107" max="15107" width="7" style="79" customWidth="1"/>
    <col min="15108" max="15108" width="6.69140625" style="79" customWidth="1"/>
    <col min="15109" max="15124" width="7" style="79" customWidth="1"/>
    <col min="15125" max="15360" width="9.15234375" style="79"/>
    <col min="15361" max="15362" width="6.84375" style="79" customWidth="1"/>
    <col min="15363" max="15363" width="7" style="79" customWidth="1"/>
    <col min="15364" max="15364" width="6.69140625" style="79" customWidth="1"/>
    <col min="15365" max="15380" width="7" style="79" customWidth="1"/>
    <col min="15381" max="15616" width="9.15234375" style="79"/>
    <col min="15617" max="15618" width="6.84375" style="79" customWidth="1"/>
    <col min="15619" max="15619" width="7" style="79" customWidth="1"/>
    <col min="15620" max="15620" width="6.69140625" style="79" customWidth="1"/>
    <col min="15621" max="15636" width="7" style="79" customWidth="1"/>
    <col min="15637" max="15872" width="9.15234375" style="79"/>
    <col min="15873" max="15874" width="6.84375" style="79" customWidth="1"/>
    <col min="15875" max="15875" width="7" style="79" customWidth="1"/>
    <col min="15876" max="15876" width="6.69140625" style="79" customWidth="1"/>
    <col min="15877" max="15892" width="7" style="79" customWidth="1"/>
    <col min="15893" max="16128" width="9.15234375" style="79"/>
    <col min="16129" max="16130" width="6.84375" style="79" customWidth="1"/>
    <col min="16131" max="16131" width="7" style="79" customWidth="1"/>
    <col min="16132" max="16132" width="6.69140625" style="79" customWidth="1"/>
    <col min="16133" max="16148" width="7" style="79" customWidth="1"/>
    <col min="16149" max="16384" width="9.15234375" style="79"/>
  </cols>
  <sheetData>
    <row r="1" spans="1:20" x14ac:dyDescent="0.25">
      <c r="A1" s="76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8"/>
    </row>
    <row r="2" spans="1:20" x14ac:dyDescent="0.2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2"/>
    </row>
    <row r="3" spans="1:20" x14ac:dyDescent="0.25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2"/>
    </row>
    <row r="4" spans="1:20" x14ac:dyDescent="0.25">
      <c r="A4" s="80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2"/>
    </row>
    <row r="5" spans="1:20" x14ac:dyDescent="0.25">
      <c r="A5" s="80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2"/>
    </row>
    <row r="6" spans="1:20" x14ac:dyDescent="0.25">
      <c r="A6" s="80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2"/>
    </row>
    <row r="7" spans="1:20" x14ac:dyDescent="0.25">
      <c r="A7" s="80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2"/>
    </row>
    <row r="8" spans="1:20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2"/>
    </row>
    <row r="9" spans="1:20" x14ac:dyDescent="0.25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2"/>
    </row>
    <row r="10" spans="1:20" x14ac:dyDescent="0.25">
      <c r="A10" s="80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2"/>
    </row>
    <row r="11" spans="1:20" x14ac:dyDescent="0.25">
      <c r="A11" s="80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2"/>
    </row>
    <row r="12" spans="1:20" x14ac:dyDescent="0.25">
      <c r="A12" s="80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2"/>
    </row>
    <row r="13" spans="1:20" x14ac:dyDescent="0.25">
      <c r="A13" s="80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2"/>
    </row>
    <row r="14" spans="1:20" x14ac:dyDescent="0.25">
      <c r="A14" s="80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2"/>
    </row>
    <row r="15" spans="1:20" x14ac:dyDescent="0.25">
      <c r="A15" s="80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2"/>
    </row>
    <row r="16" spans="1:20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2"/>
    </row>
    <row r="17" spans="1:20" x14ac:dyDescent="0.25">
      <c r="A17" s="80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2"/>
    </row>
    <row r="18" spans="1:20" x14ac:dyDescent="0.25">
      <c r="A18" s="80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2"/>
    </row>
    <row r="19" spans="1:20" x14ac:dyDescent="0.25">
      <c r="A19" s="80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1:20" x14ac:dyDescent="0.25">
      <c r="A20" s="80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2"/>
    </row>
    <row r="21" spans="1:20" x14ac:dyDescent="0.25">
      <c r="A21" s="80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2"/>
    </row>
    <row r="22" spans="1:20" x14ac:dyDescent="0.25">
      <c r="A22" s="80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2"/>
    </row>
    <row r="23" spans="1:20" x14ac:dyDescent="0.25">
      <c r="A23" s="80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2"/>
    </row>
    <row r="24" spans="1:20" x14ac:dyDescent="0.25">
      <c r="A24" s="80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2"/>
    </row>
    <row r="25" spans="1:20" x14ac:dyDescent="0.25">
      <c r="A25" s="80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2"/>
    </row>
    <row r="26" spans="1:20" x14ac:dyDescent="0.25">
      <c r="A26" s="80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2"/>
    </row>
    <row r="27" spans="1:20" x14ac:dyDescent="0.25">
      <c r="A27" s="80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2"/>
    </row>
    <row r="28" spans="1:20" x14ac:dyDescent="0.25">
      <c r="A28" s="80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2"/>
    </row>
    <row r="29" spans="1:20" x14ac:dyDescent="0.25">
      <c r="A29" s="80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2"/>
    </row>
    <row r="30" spans="1:20" x14ac:dyDescent="0.25">
      <c r="A30" s="80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2"/>
    </row>
    <row r="31" spans="1:20" x14ac:dyDescent="0.25">
      <c r="A31" s="80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2"/>
    </row>
    <row r="32" spans="1:20" x14ac:dyDescent="0.25">
      <c r="A32" s="80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2"/>
    </row>
    <row r="33" spans="1:20" x14ac:dyDescent="0.25">
      <c r="A33" s="80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2"/>
    </row>
    <row r="34" spans="1:20" x14ac:dyDescent="0.25">
      <c r="A34" s="80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2"/>
    </row>
    <row r="35" spans="1:20" x14ac:dyDescent="0.25">
      <c r="A35" s="80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3"/>
      <c r="M35" s="83"/>
      <c r="N35" s="83"/>
      <c r="O35" s="83"/>
      <c r="P35" s="83"/>
      <c r="Q35" s="83"/>
      <c r="R35" s="83"/>
      <c r="S35" s="83"/>
      <c r="T35" s="84"/>
    </row>
    <row r="36" spans="1:20" ht="15.75" customHeight="1" x14ac:dyDescent="0.25">
      <c r="A36" s="76"/>
      <c r="B36" s="77"/>
      <c r="C36" s="78"/>
      <c r="D36" s="98" t="s">
        <v>35</v>
      </c>
      <c r="E36" s="99"/>
      <c r="F36" s="90" t="s">
        <v>36</v>
      </c>
      <c r="G36" s="91"/>
      <c r="H36" s="91"/>
      <c r="I36" s="91"/>
      <c r="J36" s="91"/>
      <c r="K36" s="91"/>
      <c r="L36" s="92"/>
      <c r="M36" s="102" t="s">
        <v>37</v>
      </c>
      <c r="N36" s="96">
        <v>2887</v>
      </c>
      <c r="O36" s="86" t="s">
        <v>38</v>
      </c>
      <c r="P36" s="87"/>
      <c r="Q36" s="104">
        <v>2887</v>
      </c>
      <c r="R36" s="105"/>
      <c r="S36" s="87" t="s">
        <v>39</v>
      </c>
      <c r="T36" s="96" t="s">
        <v>40</v>
      </c>
    </row>
    <row r="37" spans="1:20" ht="15.75" customHeight="1" x14ac:dyDescent="0.25">
      <c r="A37" s="80"/>
      <c r="B37" s="81"/>
      <c r="C37" s="82"/>
      <c r="D37" s="100"/>
      <c r="E37" s="101"/>
      <c r="F37" s="93"/>
      <c r="G37" s="94"/>
      <c r="H37" s="94"/>
      <c r="I37" s="94"/>
      <c r="J37" s="94"/>
      <c r="K37" s="94"/>
      <c r="L37" s="95"/>
      <c r="M37" s="103"/>
      <c r="N37" s="97"/>
      <c r="O37" s="88"/>
      <c r="P37" s="89"/>
      <c r="Q37" s="106"/>
      <c r="R37" s="107"/>
      <c r="S37" s="89"/>
      <c r="T37" s="97"/>
    </row>
    <row r="38" spans="1:20" ht="15.75" customHeight="1" x14ac:dyDescent="0.25">
      <c r="A38" s="80"/>
      <c r="B38" s="81"/>
      <c r="C38" s="82"/>
      <c r="D38" s="86" t="s">
        <v>41</v>
      </c>
      <c r="E38" s="87"/>
      <c r="F38" s="90" t="s">
        <v>42</v>
      </c>
      <c r="G38" s="91"/>
      <c r="H38" s="91"/>
      <c r="I38" s="91"/>
      <c r="J38" s="91"/>
      <c r="K38" s="91"/>
      <c r="L38" s="92"/>
      <c r="M38" s="86" t="s">
        <v>43</v>
      </c>
      <c r="N38" s="87"/>
      <c r="O38" s="90" t="s">
        <v>44</v>
      </c>
      <c r="P38" s="91"/>
      <c r="Q38" s="91"/>
      <c r="R38" s="91"/>
      <c r="S38" s="91"/>
      <c r="T38" s="92"/>
    </row>
    <row r="39" spans="1:20" ht="15.75" customHeight="1" x14ac:dyDescent="0.25">
      <c r="A39" s="80"/>
      <c r="B39" s="81"/>
      <c r="C39" s="82"/>
      <c r="D39" s="88"/>
      <c r="E39" s="89"/>
      <c r="F39" s="93"/>
      <c r="G39" s="94"/>
      <c r="H39" s="94"/>
      <c r="I39" s="94"/>
      <c r="J39" s="94"/>
      <c r="K39" s="94"/>
      <c r="L39" s="95"/>
      <c r="M39" s="88"/>
      <c r="N39" s="89"/>
      <c r="O39" s="93"/>
      <c r="P39" s="94"/>
      <c r="Q39" s="94"/>
      <c r="R39" s="94"/>
      <c r="S39" s="94"/>
      <c r="T39" s="95"/>
    </row>
    <row r="40" spans="1:20" ht="15.75" customHeight="1" x14ac:dyDescent="0.25">
      <c r="A40" s="80"/>
      <c r="B40" s="81"/>
      <c r="C40" s="82"/>
      <c r="D40" s="86" t="s">
        <v>45</v>
      </c>
      <c r="E40" s="87"/>
      <c r="F40" s="90" t="s">
        <v>46</v>
      </c>
      <c r="G40" s="91"/>
      <c r="H40" s="91"/>
      <c r="I40" s="91"/>
      <c r="J40" s="91"/>
      <c r="K40" s="91"/>
      <c r="L40" s="92"/>
      <c r="M40" s="86" t="s">
        <v>47</v>
      </c>
      <c r="N40" s="87"/>
      <c r="O40" s="90" t="s">
        <v>48</v>
      </c>
      <c r="P40" s="91"/>
      <c r="Q40" s="91"/>
      <c r="R40" s="91"/>
      <c r="S40" s="91"/>
      <c r="T40" s="92"/>
    </row>
    <row r="41" spans="1:20" ht="15.75" customHeight="1" x14ac:dyDescent="0.25">
      <c r="A41" s="85"/>
      <c r="B41" s="83"/>
      <c r="C41" s="84"/>
      <c r="D41" s="88"/>
      <c r="E41" s="89"/>
      <c r="F41" s="93"/>
      <c r="G41" s="94"/>
      <c r="H41" s="94"/>
      <c r="I41" s="94"/>
      <c r="J41" s="94"/>
      <c r="K41" s="94"/>
      <c r="L41" s="95"/>
      <c r="M41" s="88"/>
      <c r="N41" s="89"/>
      <c r="O41" s="93"/>
      <c r="P41" s="94"/>
      <c r="Q41" s="94"/>
      <c r="R41" s="94"/>
      <c r="S41" s="94"/>
      <c r="T41" s="95"/>
    </row>
  </sheetData>
  <mergeCells count="16">
    <mergeCell ref="D40:E41"/>
    <mergeCell ref="F40:L41"/>
    <mergeCell ref="M40:N41"/>
    <mergeCell ref="O40:T41"/>
    <mergeCell ref="S36:S37"/>
    <mergeCell ref="T36:T37"/>
    <mergeCell ref="D38:E39"/>
    <mergeCell ref="F38:L39"/>
    <mergeCell ref="M38:N39"/>
    <mergeCell ref="O38:T39"/>
    <mergeCell ref="D36:E37"/>
    <mergeCell ref="F36:L37"/>
    <mergeCell ref="M36:M37"/>
    <mergeCell ref="N36:N37"/>
    <mergeCell ref="O36:P37"/>
    <mergeCell ref="Q36:R37"/>
  </mergeCells>
  <printOptions horizontalCentered="1" verticalCentered="1"/>
  <pageMargins left="0.31496062992125984" right="0.31496062992125984" top="0.31496062992125984" bottom="0.11811023622047245" header="0.33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R113"/>
  <sheetViews>
    <sheetView topLeftCell="HT51" zoomScaleNormal="100" zoomScaleSheetLayoutView="75" workbookViewId="0">
      <selection activeCell="DJ9" sqref="DJ9"/>
    </sheetView>
  </sheetViews>
  <sheetFormatPr defaultColWidth="5.3828125" defaultRowHeight="15" customHeight="1" x14ac:dyDescent="0.3"/>
  <cols>
    <col min="1" max="252" width="8.15234375" style="54" customWidth="1"/>
    <col min="253" max="16384" width="5.3828125" style="18"/>
  </cols>
  <sheetData>
    <row r="1" spans="1:252" s="1" customFormat="1" ht="12.75" customHeight="1" x14ac:dyDescent="0.4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 t="str">
        <f>A1</f>
        <v>2887 / DCC Counts</v>
      </c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 t="str">
        <f>O1</f>
        <v>2887 / DCC Counts</v>
      </c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 t="str">
        <f>AC1</f>
        <v>2887 / DCC Counts</v>
      </c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 t="str">
        <f>AQ1</f>
        <v>2887 / DCC Counts</v>
      </c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20"/>
      <c r="BR1" s="120"/>
      <c r="BS1" s="120" t="str">
        <f>BE1</f>
        <v>2887 / DCC Counts</v>
      </c>
      <c r="BT1" s="120"/>
      <c r="BU1" s="120"/>
      <c r="BV1" s="120"/>
      <c r="BW1" s="120"/>
      <c r="BX1" s="120"/>
      <c r="BY1" s="120"/>
      <c r="BZ1" s="120"/>
      <c r="CA1" s="120"/>
      <c r="CB1" s="120"/>
      <c r="CC1" s="120"/>
      <c r="CD1" s="120"/>
      <c r="CE1" s="120"/>
      <c r="CF1" s="120"/>
      <c r="CG1" s="120" t="str">
        <f>BS1</f>
        <v>2887 / DCC Counts</v>
      </c>
      <c r="CH1" s="120"/>
      <c r="CI1" s="120"/>
      <c r="CJ1" s="120"/>
      <c r="CK1" s="120"/>
      <c r="CL1" s="120"/>
      <c r="CM1" s="120"/>
      <c r="CN1" s="120"/>
      <c r="CO1" s="120"/>
      <c r="CP1" s="120"/>
      <c r="CQ1" s="120"/>
      <c r="CR1" s="120"/>
      <c r="CS1" s="120"/>
      <c r="CT1" s="120"/>
      <c r="CU1" s="120" t="str">
        <f>CG1</f>
        <v>2887 / DCC Counts</v>
      </c>
      <c r="CV1" s="120"/>
      <c r="CW1" s="120"/>
      <c r="CX1" s="120"/>
      <c r="CY1" s="120"/>
      <c r="CZ1" s="120"/>
      <c r="DA1" s="120"/>
      <c r="DB1" s="120"/>
      <c r="DC1" s="120"/>
      <c r="DD1" s="120"/>
      <c r="DE1" s="120"/>
      <c r="DF1" s="120"/>
      <c r="DG1" s="120"/>
      <c r="DH1" s="120"/>
      <c r="DI1" s="120" t="str">
        <f>CU1</f>
        <v>2887 / DCC Counts</v>
      </c>
      <c r="DJ1" s="120"/>
      <c r="DK1" s="120"/>
      <c r="DL1" s="120"/>
      <c r="DM1" s="120"/>
      <c r="DN1" s="120"/>
      <c r="DO1" s="120"/>
      <c r="DP1" s="120"/>
      <c r="DQ1" s="120"/>
      <c r="DR1" s="120"/>
      <c r="DS1" s="120"/>
      <c r="DT1" s="120"/>
      <c r="DU1" s="120"/>
      <c r="DV1" s="120"/>
      <c r="DW1" s="120" t="str">
        <f>DI1</f>
        <v>2887 / DCC Counts</v>
      </c>
      <c r="DX1" s="120"/>
      <c r="DY1" s="120"/>
      <c r="DZ1" s="120"/>
      <c r="EA1" s="120"/>
      <c r="EB1" s="120"/>
      <c r="EC1" s="120"/>
      <c r="ED1" s="120"/>
      <c r="EE1" s="120"/>
      <c r="EF1" s="120"/>
      <c r="EG1" s="120"/>
      <c r="EH1" s="120"/>
      <c r="EI1" s="120"/>
      <c r="EJ1" s="120"/>
      <c r="EK1" s="120" t="str">
        <f>DW1</f>
        <v>2887 / DCC Counts</v>
      </c>
      <c r="EL1" s="120"/>
      <c r="EM1" s="120"/>
      <c r="EN1" s="120"/>
      <c r="EO1" s="120"/>
      <c r="EP1" s="120"/>
      <c r="EQ1" s="120"/>
      <c r="ER1" s="120"/>
      <c r="ES1" s="120"/>
      <c r="ET1" s="120"/>
      <c r="EU1" s="120"/>
      <c r="EV1" s="120"/>
      <c r="EW1" s="120"/>
      <c r="EX1" s="120"/>
      <c r="EY1" s="120" t="str">
        <f>EK1</f>
        <v>2887 / DCC Counts</v>
      </c>
      <c r="EZ1" s="120"/>
      <c r="FA1" s="120"/>
      <c r="FB1" s="120"/>
      <c r="FC1" s="120"/>
      <c r="FD1" s="120"/>
      <c r="FE1" s="120"/>
      <c r="FF1" s="120"/>
      <c r="FG1" s="120"/>
      <c r="FH1" s="120"/>
      <c r="FI1" s="120"/>
      <c r="FJ1" s="120"/>
      <c r="FK1" s="120"/>
      <c r="FL1" s="120"/>
      <c r="FM1" s="120" t="str">
        <f>EY1</f>
        <v>2887 / DCC Counts</v>
      </c>
      <c r="FN1" s="120"/>
      <c r="FO1" s="120"/>
      <c r="FP1" s="120"/>
      <c r="FQ1" s="120"/>
      <c r="FR1" s="120"/>
      <c r="FS1" s="120"/>
      <c r="FT1" s="120"/>
      <c r="FU1" s="120"/>
      <c r="FV1" s="120"/>
      <c r="FW1" s="120"/>
      <c r="FX1" s="120"/>
      <c r="FY1" s="120"/>
      <c r="FZ1" s="120"/>
      <c r="GA1" s="120" t="str">
        <f>FM1</f>
        <v>2887 / DCC Counts</v>
      </c>
      <c r="GB1" s="120"/>
      <c r="GC1" s="120"/>
      <c r="GD1" s="120"/>
      <c r="GE1" s="120"/>
      <c r="GF1" s="120"/>
      <c r="GG1" s="120"/>
      <c r="GH1" s="120"/>
      <c r="GI1" s="120"/>
      <c r="GJ1" s="120"/>
      <c r="GK1" s="120"/>
      <c r="GL1" s="120"/>
      <c r="GM1" s="120"/>
      <c r="GN1" s="120"/>
      <c r="GO1" s="120" t="str">
        <f>GA1</f>
        <v>2887 / DCC Counts</v>
      </c>
      <c r="GP1" s="120"/>
      <c r="GQ1" s="120"/>
      <c r="GR1" s="120"/>
      <c r="GS1" s="120"/>
      <c r="GT1" s="120"/>
      <c r="GU1" s="120"/>
      <c r="GV1" s="120"/>
      <c r="GW1" s="120"/>
      <c r="GX1" s="120"/>
      <c r="GY1" s="120"/>
      <c r="GZ1" s="120"/>
      <c r="HA1" s="120"/>
      <c r="HB1" s="120"/>
      <c r="HC1" s="120" t="str">
        <f>GO1</f>
        <v>2887 / DCC Counts</v>
      </c>
      <c r="HD1" s="120"/>
      <c r="HE1" s="120"/>
      <c r="HF1" s="120"/>
      <c r="HG1" s="120"/>
      <c r="HH1" s="120"/>
      <c r="HI1" s="120"/>
      <c r="HJ1" s="120"/>
      <c r="HK1" s="120"/>
      <c r="HL1" s="120"/>
      <c r="HM1" s="120"/>
      <c r="HN1" s="120"/>
      <c r="HO1" s="120"/>
      <c r="HP1" s="120"/>
      <c r="HQ1" s="120" t="str">
        <f>HC1</f>
        <v>2887 / DCC Counts</v>
      </c>
      <c r="HR1" s="120"/>
      <c r="HS1" s="120"/>
      <c r="HT1" s="120"/>
      <c r="HU1" s="120"/>
      <c r="HV1" s="120"/>
      <c r="HW1" s="120"/>
      <c r="HX1" s="120"/>
      <c r="HY1" s="120"/>
      <c r="HZ1" s="120"/>
      <c r="IA1" s="120"/>
      <c r="IB1" s="120"/>
      <c r="IC1" s="120"/>
      <c r="ID1" s="120"/>
      <c r="IE1" s="120" t="str">
        <f>HQ1</f>
        <v>2887 / DCC Counts</v>
      </c>
      <c r="IF1" s="120"/>
      <c r="IG1" s="120"/>
      <c r="IH1" s="120"/>
      <c r="II1" s="120"/>
      <c r="IJ1" s="120"/>
      <c r="IK1" s="120"/>
      <c r="IL1" s="120"/>
      <c r="IM1" s="120"/>
      <c r="IN1" s="120"/>
      <c r="IO1" s="120"/>
      <c r="IP1" s="120"/>
      <c r="IQ1" s="120"/>
      <c r="IR1" s="120"/>
    </row>
    <row r="2" spans="1:252" s="1" customFormat="1" ht="12.75" customHeight="1" x14ac:dyDescent="0.4">
      <c r="A2" s="121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 t="str">
        <f>A2</f>
        <v>May 2013</v>
      </c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 t="str">
        <f>O2</f>
        <v>May 2013</v>
      </c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 t="str">
        <f>AC2</f>
        <v>May 2013</v>
      </c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 t="str">
        <f>AQ2</f>
        <v>May 2013</v>
      </c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20" t="str">
        <f>BE2</f>
        <v>May 2013</v>
      </c>
      <c r="BT2" s="120"/>
      <c r="BU2" s="120"/>
      <c r="BV2" s="120"/>
      <c r="BW2" s="120"/>
      <c r="BX2" s="120"/>
      <c r="BY2" s="120"/>
      <c r="BZ2" s="120"/>
      <c r="CA2" s="120"/>
      <c r="CB2" s="120"/>
      <c r="CC2" s="120"/>
      <c r="CD2" s="120"/>
      <c r="CE2" s="120"/>
      <c r="CF2" s="120"/>
      <c r="CG2" s="120" t="str">
        <f>BS2</f>
        <v>May 2013</v>
      </c>
      <c r="CH2" s="120"/>
      <c r="CI2" s="120"/>
      <c r="CJ2" s="120"/>
      <c r="CK2" s="120"/>
      <c r="CL2" s="120"/>
      <c r="CM2" s="120"/>
      <c r="CN2" s="120"/>
      <c r="CO2" s="120"/>
      <c r="CP2" s="120"/>
      <c r="CQ2" s="120"/>
      <c r="CR2" s="120"/>
      <c r="CS2" s="120"/>
      <c r="CT2" s="120"/>
      <c r="CU2" s="120" t="str">
        <f>CG2</f>
        <v>May 2013</v>
      </c>
      <c r="CV2" s="120"/>
      <c r="CW2" s="120"/>
      <c r="CX2" s="120"/>
      <c r="CY2" s="120"/>
      <c r="CZ2" s="120"/>
      <c r="DA2" s="120"/>
      <c r="DB2" s="120"/>
      <c r="DC2" s="120"/>
      <c r="DD2" s="120"/>
      <c r="DE2" s="120"/>
      <c r="DF2" s="120"/>
      <c r="DG2" s="120"/>
      <c r="DH2" s="120"/>
      <c r="DI2" s="120" t="str">
        <f>CU2</f>
        <v>May 2013</v>
      </c>
      <c r="DJ2" s="120"/>
      <c r="DK2" s="120"/>
      <c r="DL2" s="120"/>
      <c r="DM2" s="120"/>
      <c r="DN2" s="120"/>
      <c r="DO2" s="120"/>
      <c r="DP2" s="120"/>
      <c r="DQ2" s="120"/>
      <c r="DR2" s="120"/>
      <c r="DS2" s="120"/>
      <c r="DT2" s="120"/>
      <c r="DU2" s="120"/>
      <c r="DV2" s="120"/>
      <c r="DW2" s="120" t="str">
        <f>DI2</f>
        <v>May 2013</v>
      </c>
      <c r="DX2" s="120"/>
      <c r="DY2" s="120"/>
      <c r="DZ2" s="120"/>
      <c r="EA2" s="120"/>
      <c r="EB2" s="120"/>
      <c r="EC2" s="120"/>
      <c r="ED2" s="120"/>
      <c r="EE2" s="120"/>
      <c r="EF2" s="120"/>
      <c r="EG2" s="120"/>
      <c r="EH2" s="120"/>
      <c r="EI2" s="120"/>
      <c r="EJ2" s="120"/>
      <c r="EK2" s="120" t="str">
        <f>DW2</f>
        <v>May 2013</v>
      </c>
      <c r="EL2" s="120"/>
      <c r="EM2" s="120"/>
      <c r="EN2" s="120"/>
      <c r="EO2" s="120"/>
      <c r="EP2" s="120"/>
      <c r="EQ2" s="120"/>
      <c r="ER2" s="120"/>
      <c r="ES2" s="120"/>
      <c r="ET2" s="120"/>
      <c r="EU2" s="120"/>
      <c r="EV2" s="120"/>
      <c r="EW2" s="120"/>
      <c r="EX2" s="120"/>
      <c r="EY2" s="120" t="str">
        <f>EK2</f>
        <v>May 2013</v>
      </c>
      <c r="EZ2" s="120"/>
      <c r="FA2" s="120"/>
      <c r="FB2" s="120"/>
      <c r="FC2" s="120"/>
      <c r="FD2" s="120"/>
      <c r="FE2" s="120"/>
      <c r="FF2" s="120"/>
      <c r="FG2" s="120"/>
      <c r="FH2" s="120"/>
      <c r="FI2" s="120"/>
      <c r="FJ2" s="120"/>
      <c r="FK2" s="120"/>
      <c r="FL2" s="120"/>
      <c r="FM2" s="120" t="str">
        <f>EY2</f>
        <v>May 2013</v>
      </c>
      <c r="FN2" s="120"/>
      <c r="FO2" s="120"/>
      <c r="FP2" s="120"/>
      <c r="FQ2" s="120"/>
      <c r="FR2" s="120"/>
      <c r="FS2" s="120"/>
      <c r="FT2" s="120"/>
      <c r="FU2" s="120"/>
      <c r="FV2" s="120"/>
      <c r="FW2" s="120"/>
      <c r="FX2" s="120"/>
      <c r="FY2" s="120"/>
      <c r="FZ2" s="120"/>
      <c r="GA2" s="120" t="str">
        <f>FM2</f>
        <v>May 2013</v>
      </c>
      <c r="GB2" s="120"/>
      <c r="GC2" s="120"/>
      <c r="GD2" s="120"/>
      <c r="GE2" s="120"/>
      <c r="GF2" s="120"/>
      <c r="GG2" s="120"/>
      <c r="GH2" s="120"/>
      <c r="GI2" s="120"/>
      <c r="GJ2" s="120"/>
      <c r="GK2" s="120"/>
      <c r="GL2" s="120"/>
      <c r="GM2" s="120"/>
      <c r="GN2" s="120"/>
      <c r="GO2" s="120" t="str">
        <f>GA2</f>
        <v>May 2013</v>
      </c>
      <c r="GP2" s="120"/>
      <c r="GQ2" s="120"/>
      <c r="GR2" s="120"/>
      <c r="GS2" s="120"/>
      <c r="GT2" s="120"/>
      <c r="GU2" s="120"/>
      <c r="GV2" s="120"/>
      <c r="GW2" s="120"/>
      <c r="GX2" s="120"/>
      <c r="GY2" s="120"/>
      <c r="GZ2" s="120"/>
      <c r="HA2" s="120"/>
      <c r="HB2" s="120"/>
      <c r="HC2" s="120" t="str">
        <f>GO2</f>
        <v>May 2013</v>
      </c>
      <c r="HD2" s="120"/>
      <c r="HE2" s="120"/>
      <c r="HF2" s="120"/>
      <c r="HG2" s="120"/>
      <c r="HH2" s="120"/>
      <c r="HI2" s="120"/>
      <c r="HJ2" s="120"/>
      <c r="HK2" s="120"/>
      <c r="HL2" s="120"/>
      <c r="HM2" s="120"/>
      <c r="HN2" s="120"/>
      <c r="HO2" s="120"/>
      <c r="HP2" s="120"/>
      <c r="HQ2" s="120" t="str">
        <f>HC2</f>
        <v>May 2013</v>
      </c>
      <c r="HR2" s="120"/>
      <c r="HS2" s="120"/>
      <c r="HT2" s="120"/>
      <c r="HU2" s="120"/>
      <c r="HV2" s="120"/>
      <c r="HW2" s="120"/>
      <c r="HX2" s="120"/>
      <c r="HY2" s="120"/>
      <c r="HZ2" s="120"/>
      <c r="IA2" s="120"/>
      <c r="IB2" s="120"/>
      <c r="IC2" s="120"/>
      <c r="ID2" s="120"/>
      <c r="IE2" s="120" t="str">
        <f>HQ2</f>
        <v>May 2013</v>
      </c>
      <c r="IF2" s="120"/>
      <c r="IG2" s="120"/>
      <c r="IH2" s="120"/>
      <c r="II2" s="120"/>
      <c r="IJ2" s="120"/>
      <c r="IK2" s="120"/>
      <c r="IL2" s="120"/>
      <c r="IM2" s="120"/>
      <c r="IN2" s="120"/>
      <c r="IO2" s="120"/>
      <c r="IP2" s="120"/>
      <c r="IQ2" s="120"/>
      <c r="IR2" s="120"/>
    </row>
    <row r="3" spans="1:252" s="1" customFormat="1" ht="12.75" customHeight="1" x14ac:dyDescent="0.4">
      <c r="A3" s="119" t="s">
        <v>2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 t="str">
        <f>A3</f>
        <v>Junction Turning Count</v>
      </c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 t="str">
        <f>O3</f>
        <v>Junction Turning Count</v>
      </c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 t="str">
        <f>AC3</f>
        <v>Junction Turning Count</v>
      </c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 t="str">
        <f>AQ3</f>
        <v>Junction Turning Count</v>
      </c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 t="str">
        <f>BE3</f>
        <v>Junction Turning Count</v>
      </c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 t="str">
        <f>BS3</f>
        <v>Junction Turning Count</v>
      </c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 t="str">
        <f>CG3</f>
        <v>Junction Turning Count</v>
      </c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 t="str">
        <f>CU3</f>
        <v>Junction Turning Count</v>
      </c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 t="str">
        <f>DI3</f>
        <v>Junction Turning Count</v>
      </c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 t="str">
        <f>DW3</f>
        <v>Junction Turning Count</v>
      </c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 t="str">
        <f>EK3</f>
        <v>Junction Turning Count</v>
      </c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 t="str">
        <f>EY3</f>
        <v>Junction Turning Count</v>
      </c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 t="str">
        <f>FM3</f>
        <v>Junction Turning Count</v>
      </c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 t="str">
        <f>GA3</f>
        <v>Junction Turning Count</v>
      </c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 t="str">
        <f>GO3</f>
        <v>Junction Turning Count</v>
      </c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 t="str">
        <f>HC3</f>
        <v>Junction Turning Count</v>
      </c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119" t="str">
        <f>HQ3</f>
        <v>Junction Turning Count</v>
      </c>
      <c r="IF3" s="119"/>
      <c r="IG3" s="119"/>
      <c r="IH3" s="119"/>
      <c r="II3" s="119"/>
      <c r="IJ3" s="119"/>
      <c r="IK3" s="119"/>
      <c r="IL3" s="119"/>
      <c r="IM3" s="119"/>
      <c r="IN3" s="119"/>
      <c r="IO3" s="119"/>
      <c r="IP3" s="119"/>
      <c r="IQ3" s="119"/>
      <c r="IR3" s="119"/>
    </row>
    <row r="4" spans="1:252" s="1" customFormat="1" ht="12.75" customHeight="1" x14ac:dyDescent="0.4">
      <c r="A4" s="115" t="s">
        <v>3</v>
      </c>
      <c r="B4" s="115"/>
      <c r="C4" s="118">
        <v>49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5" t="s">
        <v>3</v>
      </c>
      <c r="P4" s="115"/>
      <c r="Q4" s="118">
        <f>C4</f>
        <v>49</v>
      </c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5" t="s">
        <v>3</v>
      </c>
      <c r="AD4" s="115"/>
      <c r="AE4" s="118">
        <f>Q4</f>
        <v>49</v>
      </c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5" t="s">
        <v>3</v>
      </c>
      <c r="AR4" s="115"/>
      <c r="AS4" s="118">
        <f>AE4</f>
        <v>49</v>
      </c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5" t="s">
        <v>3</v>
      </c>
      <c r="BF4" s="115"/>
      <c r="BG4" s="118">
        <f>AS4</f>
        <v>49</v>
      </c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5" t="s">
        <v>3</v>
      </c>
      <c r="BT4" s="115"/>
      <c r="BU4" s="118">
        <f>BG4</f>
        <v>49</v>
      </c>
      <c r="BV4" s="118"/>
      <c r="BW4" s="118"/>
      <c r="BX4" s="118"/>
      <c r="BY4" s="118"/>
      <c r="BZ4" s="118"/>
      <c r="CA4" s="118"/>
      <c r="CB4" s="118"/>
      <c r="CC4" s="118"/>
      <c r="CD4" s="118"/>
      <c r="CE4" s="118"/>
      <c r="CF4" s="118"/>
      <c r="CG4" s="115" t="s">
        <v>3</v>
      </c>
      <c r="CH4" s="115"/>
      <c r="CI4" s="118">
        <f>BU4</f>
        <v>49</v>
      </c>
      <c r="CJ4" s="118"/>
      <c r="CK4" s="118"/>
      <c r="CL4" s="118"/>
      <c r="CM4" s="118"/>
      <c r="CN4" s="118"/>
      <c r="CO4" s="118"/>
      <c r="CP4" s="118"/>
      <c r="CQ4" s="118"/>
      <c r="CR4" s="118"/>
      <c r="CS4" s="118"/>
      <c r="CT4" s="118"/>
      <c r="CU4" s="115" t="s">
        <v>3</v>
      </c>
      <c r="CV4" s="115"/>
      <c r="CW4" s="118">
        <f>CI4</f>
        <v>49</v>
      </c>
      <c r="CX4" s="118"/>
      <c r="CY4" s="118"/>
      <c r="CZ4" s="118"/>
      <c r="DA4" s="118"/>
      <c r="DB4" s="118"/>
      <c r="DC4" s="118"/>
      <c r="DD4" s="118"/>
      <c r="DE4" s="118"/>
      <c r="DF4" s="118"/>
      <c r="DG4" s="118"/>
      <c r="DH4" s="118"/>
      <c r="DI4" s="115" t="s">
        <v>3</v>
      </c>
      <c r="DJ4" s="115"/>
      <c r="DK4" s="118">
        <f>CW4</f>
        <v>49</v>
      </c>
      <c r="DL4" s="118"/>
      <c r="DM4" s="118"/>
      <c r="DN4" s="118"/>
      <c r="DO4" s="118"/>
      <c r="DP4" s="118"/>
      <c r="DQ4" s="118"/>
      <c r="DR4" s="118"/>
      <c r="DS4" s="118"/>
      <c r="DT4" s="118"/>
      <c r="DU4" s="118"/>
      <c r="DV4" s="118"/>
      <c r="DW4" s="115" t="s">
        <v>3</v>
      </c>
      <c r="DX4" s="115"/>
      <c r="DY4" s="118">
        <f>DK4</f>
        <v>49</v>
      </c>
      <c r="DZ4" s="118"/>
      <c r="EA4" s="118"/>
      <c r="EB4" s="118"/>
      <c r="EC4" s="118"/>
      <c r="ED4" s="118"/>
      <c r="EE4" s="118"/>
      <c r="EF4" s="118"/>
      <c r="EG4" s="118"/>
      <c r="EH4" s="118"/>
      <c r="EI4" s="118"/>
      <c r="EJ4" s="118"/>
      <c r="EK4" s="115" t="s">
        <v>3</v>
      </c>
      <c r="EL4" s="115"/>
      <c r="EM4" s="118">
        <f>DY4</f>
        <v>49</v>
      </c>
      <c r="EN4" s="118"/>
      <c r="EO4" s="118"/>
      <c r="EP4" s="118"/>
      <c r="EQ4" s="118"/>
      <c r="ER4" s="118"/>
      <c r="ES4" s="118"/>
      <c r="ET4" s="118"/>
      <c r="EU4" s="118"/>
      <c r="EV4" s="118"/>
      <c r="EW4" s="118"/>
      <c r="EX4" s="118"/>
      <c r="EY4" s="115" t="s">
        <v>3</v>
      </c>
      <c r="EZ4" s="115"/>
      <c r="FA4" s="118">
        <f>EM4</f>
        <v>49</v>
      </c>
      <c r="FB4" s="118"/>
      <c r="FC4" s="118"/>
      <c r="FD4" s="118"/>
      <c r="FE4" s="118"/>
      <c r="FF4" s="118"/>
      <c r="FG4" s="118"/>
      <c r="FH4" s="118"/>
      <c r="FI4" s="118"/>
      <c r="FJ4" s="118"/>
      <c r="FK4" s="118"/>
      <c r="FL4" s="118"/>
      <c r="FM4" s="115" t="s">
        <v>3</v>
      </c>
      <c r="FN4" s="115"/>
      <c r="FO4" s="118">
        <f>FA4</f>
        <v>49</v>
      </c>
      <c r="FP4" s="118"/>
      <c r="FQ4" s="118"/>
      <c r="FR4" s="118"/>
      <c r="FS4" s="118"/>
      <c r="FT4" s="118"/>
      <c r="FU4" s="118"/>
      <c r="FV4" s="118"/>
      <c r="FW4" s="118"/>
      <c r="FX4" s="118"/>
      <c r="FY4" s="118"/>
      <c r="FZ4" s="118"/>
      <c r="GA4" s="115" t="s">
        <v>3</v>
      </c>
      <c r="GB4" s="115"/>
      <c r="GC4" s="118">
        <f>FO4</f>
        <v>49</v>
      </c>
      <c r="GD4" s="118"/>
      <c r="GE4" s="118"/>
      <c r="GF4" s="118"/>
      <c r="GG4" s="118"/>
      <c r="GH4" s="118"/>
      <c r="GI4" s="118"/>
      <c r="GJ4" s="118"/>
      <c r="GK4" s="118"/>
      <c r="GL4" s="118"/>
      <c r="GM4" s="118"/>
      <c r="GN4" s="118"/>
      <c r="GO4" s="115" t="s">
        <v>3</v>
      </c>
      <c r="GP4" s="115"/>
      <c r="GQ4" s="118">
        <f>GC4</f>
        <v>49</v>
      </c>
      <c r="GR4" s="118"/>
      <c r="GS4" s="118"/>
      <c r="GT4" s="118"/>
      <c r="GU4" s="118"/>
      <c r="GV4" s="118"/>
      <c r="GW4" s="118"/>
      <c r="GX4" s="118"/>
      <c r="GY4" s="118"/>
      <c r="GZ4" s="118"/>
      <c r="HA4" s="118"/>
      <c r="HB4" s="118"/>
      <c r="HC4" s="115" t="s">
        <v>3</v>
      </c>
      <c r="HD4" s="115"/>
      <c r="HE4" s="118">
        <f>GQ4</f>
        <v>49</v>
      </c>
      <c r="HF4" s="118"/>
      <c r="HG4" s="118"/>
      <c r="HH4" s="118"/>
      <c r="HI4" s="118"/>
      <c r="HJ4" s="118"/>
      <c r="HK4" s="118"/>
      <c r="HL4" s="118"/>
      <c r="HM4" s="118"/>
      <c r="HN4" s="118"/>
      <c r="HO4" s="118"/>
      <c r="HP4" s="118"/>
      <c r="HQ4" s="115" t="s">
        <v>3</v>
      </c>
      <c r="HR4" s="115"/>
      <c r="HS4" s="118">
        <f>HE4</f>
        <v>49</v>
      </c>
      <c r="HT4" s="118"/>
      <c r="HU4" s="118"/>
      <c r="HV4" s="118"/>
      <c r="HW4" s="118"/>
      <c r="HX4" s="118"/>
      <c r="HY4" s="118"/>
      <c r="HZ4" s="118"/>
      <c r="IA4" s="118"/>
      <c r="IB4" s="118"/>
      <c r="IC4" s="118"/>
      <c r="ID4" s="118"/>
      <c r="IE4" s="115" t="s">
        <v>3</v>
      </c>
      <c r="IF4" s="115"/>
      <c r="IG4" s="118">
        <f>HS4</f>
        <v>49</v>
      </c>
      <c r="IH4" s="118"/>
      <c r="II4" s="118"/>
      <c r="IJ4" s="118"/>
      <c r="IK4" s="118"/>
      <c r="IL4" s="118"/>
      <c r="IM4" s="118"/>
      <c r="IN4" s="118"/>
      <c r="IO4" s="118"/>
      <c r="IP4" s="118"/>
      <c r="IQ4" s="118"/>
      <c r="IR4" s="118"/>
    </row>
    <row r="5" spans="1:252" s="1" customFormat="1" ht="12.75" customHeight="1" x14ac:dyDescent="0.4">
      <c r="A5" s="115" t="s">
        <v>4</v>
      </c>
      <c r="B5" s="115"/>
      <c r="C5" s="117" t="str">
        <f>'Site 49 - ARMS'!IF1&amp;"/"&amp;'Site 49 - ARMS'!IF2&amp;"/"&amp;'Site 49 - ARMS'!IF3&amp;"/"&amp;'Site 49 - ARMS'!IF4&amp;"/"&amp;'Site 49 - ARMS'!IF5</f>
        <v>Grand Canal Street Upper/Haddington Road/Shelbourne Road/Bath Avenue/South Lotts Road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5" t="s">
        <v>4</v>
      </c>
      <c r="P5" s="115"/>
      <c r="Q5" s="117" t="str">
        <f>C5</f>
        <v>Grand Canal Street Upper/Haddington Road/Shelbourne Road/Bath Avenue/South Lotts Road</v>
      </c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5" t="s">
        <v>4</v>
      </c>
      <c r="AD5" s="115"/>
      <c r="AE5" s="117" t="str">
        <f>Q5</f>
        <v>Grand Canal Street Upper/Haddington Road/Shelbourne Road/Bath Avenue/South Lotts Road</v>
      </c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5" t="s">
        <v>4</v>
      </c>
      <c r="AR5" s="115"/>
      <c r="AS5" s="117" t="str">
        <f>AE5</f>
        <v>Grand Canal Street Upper/Haddington Road/Shelbourne Road/Bath Avenue/South Lotts Road</v>
      </c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5" t="s">
        <v>4</v>
      </c>
      <c r="BF5" s="115"/>
      <c r="BG5" s="117" t="str">
        <f>AS5</f>
        <v>Grand Canal Street Upper/Haddington Road/Shelbourne Road/Bath Avenue/South Lotts Road</v>
      </c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5" t="s">
        <v>4</v>
      </c>
      <c r="BT5" s="115"/>
      <c r="BU5" s="117" t="str">
        <f>BG5</f>
        <v>Grand Canal Street Upper/Haddington Road/Shelbourne Road/Bath Avenue/South Lotts Road</v>
      </c>
      <c r="BV5" s="117"/>
      <c r="BW5" s="117"/>
      <c r="BX5" s="117"/>
      <c r="BY5" s="117"/>
      <c r="BZ5" s="117"/>
      <c r="CA5" s="117"/>
      <c r="CB5" s="117"/>
      <c r="CC5" s="117"/>
      <c r="CD5" s="117"/>
      <c r="CE5" s="117"/>
      <c r="CF5" s="117"/>
      <c r="CG5" s="115" t="s">
        <v>4</v>
      </c>
      <c r="CH5" s="115"/>
      <c r="CI5" s="117" t="str">
        <f>BU5</f>
        <v>Grand Canal Street Upper/Haddington Road/Shelbourne Road/Bath Avenue/South Lotts Road</v>
      </c>
      <c r="CJ5" s="117"/>
      <c r="CK5" s="117"/>
      <c r="CL5" s="117"/>
      <c r="CM5" s="117"/>
      <c r="CN5" s="117"/>
      <c r="CO5" s="117"/>
      <c r="CP5" s="117"/>
      <c r="CQ5" s="117"/>
      <c r="CR5" s="117"/>
      <c r="CS5" s="117"/>
      <c r="CT5" s="117"/>
      <c r="CU5" s="115" t="s">
        <v>4</v>
      </c>
      <c r="CV5" s="115"/>
      <c r="CW5" s="117" t="str">
        <f>CI5</f>
        <v>Grand Canal Street Upper/Haddington Road/Shelbourne Road/Bath Avenue/South Lotts Road</v>
      </c>
      <c r="CX5" s="117"/>
      <c r="CY5" s="117"/>
      <c r="CZ5" s="117"/>
      <c r="DA5" s="117"/>
      <c r="DB5" s="117"/>
      <c r="DC5" s="117"/>
      <c r="DD5" s="117"/>
      <c r="DE5" s="117"/>
      <c r="DF5" s="117"/>
      <c r="DG5" s="117"/>
      <c r="DH5" s="117"/>
      <c r="DI5" s="115" t="s">
        <v>4</v>
      </c>
      <c r="DJ5" s="115"/>
      <c r="DK5" s="117" t="str">
        <f>CW5</f>
        <v>Grand Canal Street Upper/Haddington Road/Shelbourne Road/Bath Avenue/South Lotts Road</v>
      </c>
      <c r="DL5" s="117"/>
      <c r="DM5" s="117"/>
      <c r="DN5" s="117"/>
      <c r="DO5" s="117"/>
      <c r="DP5" s="117"/>
      <c r="DQ5" s="117"/>
      <c r="DR5" s="117"/>
      <c r="DS5" s="117"/>
      <c r="DT5" s="117"/>
      <c r="DU5" s="117"/>
      <c r="DV5" s="117"/>
      <c r="DW5" s="115" t="s">
        <v>4</v>
      </c>
      <c r="DX5" s="115"/>
      <c r="DY5" s="117" t="str">
        <f>DK5</f>
        <v>Grand Canal Street Upper/Haddington Road/Shelbourne Road/Bath Avenue/South Lotts Road</v>
      </c>
      <c r="DZ5" s="117"/>
      <c r="EA5" s="117"/>
      <c r="EB5" s="117"/>
      <c r="EC5" s="117"/>
      <c r="ED5" s="117"/>
      <c r="EE5" s="117"/>
      <c r="EF5" s="117"/>
      <c r="EG5" s="117"/>
      <c r="EH5" s="117"/>
      <c r="EI5" s="117"/>
      <c r="EJ5" s="117"/>
      <c r="EK5" s="115" t="s">
        <v>4</v>
      </c>
      <c r="EL5" s="115"/>
      <c r="EM5" s="117" t="str">
        <f>DY5</f>
        <v>Grand Canal Street Upper/Haddington Road/Shelbourne Road/Bath Avenue/South Lotts Road</v>
      </c>
      <c r="EN5" s="117"/>
      <c r="EO5" s="117"/>
      <c r="EP5" s="117"/>
      <c r="EQ5" s="117"/>
      <c r="ER5" s="117"/>
      <c r="ES5" s="117"/>
      <c r="ET5" s="117"/>
      <c r="EU5" s="117"/>
      <c r="EV5" s="117"/>
      <c r="EW5" s="117"/>
      <c r="EX5" s="117"/>
      <c r="EY5" s="115" t="s">
        <v>4</v>
      </c>
      <c r="EZ5" s="115"/>
      <c r="FA5" s="117" t="str">
        <f>EM5</f>
        <v>Grand Canal Street Upper/Haddington Road/Shelbourne Road/Bath Avenue/South Lotts Road</v>
      </c>
      <c r="FB5" s="117"/>
      <c r="FC5" s="117"/>
      <c r="FD5" s="117"/>
      <c r="FE5" s="117"/>
      <c r="FF5" s="117"/>
      <c r="FG5" s="117"/>
      <c r="FH5" s="117"/>
      <c r="FI5" s="117"/>
      <c r="FJ5" s="117"/>
      <c r="FK5" s="117"/>
      <c r="FL5" s="117"/>
      <c r="FM5" s="115" t="s">
        <v>4</v>
      </c>
      <c r="FN5" s="115"/>
      <c r="FO5" s="117" t="str">
        <f>FA5</f>
        <v>Grand Canal Street Upper/Haddington Road/Shelbourne Road/Bath Avenue/South Lotts Road</v>
      </c>
      <c r="FP5" s="117"/>
      <c r="FQ5" s="117"/>
      <c r="FR5" s="117"/>
      <c r="FS5" s="117"/>
      <c r="FT5" s="117"/>
      <c r="FU5" s="117"/>
      <c r="FV5" s="117"/>
      <c r="FW5" s="117"/>
      <c r="FX5" s="117"/>
      <c r="FY5" s="117"/>
      <c r="FZ5" s="117"/>
      <c r="GA5" s="115" t="s">
        <v>4</v>
      </c>
      <c r="GB5" s="115"/>
      <c r="GC5" s="117" t="str">
        <f>FO5</f>
        <v>Grand Canal Street Upper/Haddington Road/Shelbourne Road/Bath Avenue/South Lotts Road</v>
      </c>
      <c r="GD5" s="117"/>
      <c r="GE5" s="117"/>
      <c r="GF5" s="117"/>
      <c r="GG5" s="117"/>
      <c r="GH5" s="117"/>
      <c r="GI5" s="117"/>
      <c r="GJ5" s="117"/>
      <c r="GK5" s="117"/>
      <c r="GL5" s="117"/>
      <c r="GM5" s="117"/>
      <c r="GN5" s="117"/>
      <c r="GO5" s="115" t="s">
        <v>4</v>
      </c>
      <c r="GP5" s="115"/>
      <c r="GQ5" s="117" t="str">
        <f>GC5</f>
        <v>Grand Canal Street Upper/Haddington Road/Shelbourne Road/Bath Avenue/South Lotts Road</v>
      </c>
      <c r="GR5" s="117"/>
      <c r="GS5" s="117"/>
      <c r="GT5" s="117"/>
      <c r="GU5" s="117"/>
      <c r="GV5" s="117"/>
      <c r="GW5" s="117"/>
      <c r="GX5" s="117"/>
      <c r="GY5" s="117"/>
      <c r="GZ5" s="117"/>
      <c r="HA5" s="117"/>
      <c r="HB5" s="117"/>
      <c r="HC5" s="115" t="s">
        <v>4</v>
      </c>
      <c r="HD5" s="115"/>
      <c r="HE5" s="117" t="str">
        <f>GQ5</f>
        <v>Grand Canal Street Upper/Haddington Road/Shelbourne Road/Bath Avenue/South Lotts Road</v>
      </c>
      <c r="HF5" s="117"/>
      <c r="HG5" s="117"/>
      <c r="HH5" s="117"/>
      <c r="HI5" s="117"/>
      <c r="HJ5" s="117"/>
      <c r="HK5" s="117"/>
      <c r="HL5" s="117"/>
      <c r="HM5" s="117"/>
      <c r="HN5" s="117"/>
      <c r="HO5" s="117"/>
      <c r="HP5" s="117"/>
      <c r="HQ5" s="115" t="s">
        <v>4</v>
      </c>
      <c r="HR5" s="115"/>
      <c r="HS5" s="117" t="str">
        <f>HE5</f>
        <v>Grand Canal Street Upper/Haddington Road/Shelbourne Road/Bath Avenue/South Lotts Road</v>
      </c>
      <c r="HT5" s="117"/>
      <c r="HU5" s="117"/>
      <c r="HV5" s="117"/>
      <c r="HW5" s="117"/>
      <c r="HX5" s="117"/>
      <c r="HY5" s="117"/>
      <c r="HZ5" s="117"/>
      <c r="IA5" s="117"/>
      <c r="IB5" s="117"/>
      <c r="IC5" s="117"/>
      <c r="ID5" s="117"/>
      <c r="IE5" s="115" t="s">
        <v>4</v>
      </c>
      <c r="IF5" s="115"/>
      <c r="IG5" s="117" t="str">
        <f>HS5</f>
        <v>Grand Canal Street Upper/Haddington Road/Shelbourne Road/Bath Avenue/South Lotts Road</v>
      </c>
      <c r="IH5" s="117"/>
      <c r="II5" s="117"/>
      <c r="IJ5" s="117"/>
      <c r="IK5" s="117"/>
      <c r="IL5" s="117"/>
      <c r="IM5" s="117"/>
      <c r="IN5" s="117"/>
      <c r="IO5" s="117"/>
      <c r="IP5" s="117"/>
      <c r="IQ5" s="117"/>
      <c r="IR5" s="117"/>
    </row>
    <row r="6" spans="1:252" s="1" customFormat="1" ht="12.75" customHeight="1" thickBot="1" x14ac:dyDescent="0.45">
      <c r="A6" s="115" t="s">
        <v>5</v>
      </c>
      <c r="B6" s="115"/>
      <c r="C6" s="116">
        <v>41408</v>
      </c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5" t="s">
        <v>5</v>
      </c>
      <c r="P6" s="115"/>
      <c r="Q6" s="116">
        <f>C6</f>
        <v>41408</v>
      </c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5" t="s">
        <v>5</v>
      </c>
      <c r="AD6" s="115"/>
      <c r="AE6" s="116">
        <f>Q6</f>
        <v>41408</v>
      </c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5" t="s">
        <v>5</v>
      </c>
      <c r="AR6" s="115"/>
      <c r="AS6" s="116">
        <f>AE6</f>
        <v>41408</v>
      </c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5" t="s">
        <v>5</v>
      </c>
      <c r="BF6" s="115"/>
      <c r="BG6" s="116">
        <f>AS6</f>
        <v>41408</v>
      </c>
      <c r="BH6" s="116"/>
      <c r="BI6" s="116"/>
      <c r="BJ6" s="116"/>
      <c r="BK6" s="116"/>
      <c r="BL6" s="116"/>
      <c r="BM6" s="116"/>
      <c r="BN6" s="116"/>
      <c r="BO6" s="116"/>
      <c r="BP6" s="116"/>
      <c r="BQ6" s="116"/>
      <c r="BR6" s="116"/>
      <c r="BS6" s="115" t="s">
        <v>5</v>
      </c>
      <c r="BT6" s="115"/>
      <c r="BU6" s="116">
        <f>BG6</f>
        <v>41408</v>
      </c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5" t="s">
        <v>5</v>
      </c>
      <c r="CH6" s="115"/>
      <c r="CI6" s="116">
        <f>BU6</f>
        <v>41408</v>
      </c>
      <c r="CJ6" s="116"/>
      <c r="CK6" s="116"/>
      <c r="CL6" s="116"/>
      <c r="CM6" s="116"/>
      <c r="CN6" s="116"/>
      <c r="CO6" s="116"/>
      <c r="CP6" s="116"/>
      <c r="CQ6" s="116"/>
      <c r="CR6" s="116"/>
      <c r="CS6" s="116"/>
      <c r="CT6" s="116"/>
      <c r="CU6" s="115" t="s">
        <v>5</v>
      </c>
      <c r="CV6" s="115"/>
      <c r="CW6" s="116">
        <f>CI6</f>
        <v>41408</v>
      </c>
      <c r="CX6" s="116"/>
      <c r="CY6" s="116"/>
      <c r="CZ6" s="116"/>
      <c r="DA6" s="116"/>
      <c r="DB6" s="116"/>
      <c r="DC6" s="116"/>
      <c r="DD6" s="116"/>
      <c r="DE6" s="116"/>
      <c r="DF6" s="116"/>
      <c r="DG6" s="116"/>
      <c r="DH6" s="116"/>
      <c r="DI6" s="115" t="s">
        <v>5</v>
      </c>
      <c r="DJ6" s="115"/>
      <c r="DK6" s="116">
        <f>CW6</f>
        <v>41408</v>
      </c>
      <c r="DL6" s="116"/>
      <c r="DM6" s="116"/>
      <c r="DN6" s="116"/>
      <c r="DO6" s="116"/>
      <c r="DP6" s="116"/>
      <c r="DQ6" s="116"/>
      <c r="DR6" s="116"/>
      <c r="DS6" s="116"/>
      <c r="DT6" s="116"/>
      <c r="DU6" s="116"/>
      <c r="DV6" s="116"/>
      <c r="DW6" s="115" t="s">
        <v>5</v>
      </c>
      <c r="DX6" s="115"/>
      <c r="DY6" s="116">
        <f>DK6</f>
        <v>41408</v>
      </c>
      <c r="DZ6" s="116"/>
      <c r="EA6" s="116"/>
      <c r="EB6" s="116"/>
      <c r="EC6" s="116"/>
      <c r="ED6" s="116"/>
      <c r="EE6" s="116"/>
      <c r="EF6" s="116"/>
      <c r="EG6" s="116"/>
      <c r="EH6" s="116"/>
      <c r="EI6" s="116"/>
      <c r="EJ6" s="116"/>
      <c r="EK6" s="115" t="s">
        <v>5</v>
      </c>
      <c r="EL6" s="115"/>
      <c r="EM6" s="116">
        <f>DY6</f>
        <v>41408</v>
      </c>
      <c r="EN6" s="116"/>
      <c r="EO6" s="116"/>
      <c r="EP6" s="116"/>
      <c r="EQ6" s="116"/>
      <c r="ER6" s="116"/>
      <c r="ES6" s="116"/>
      <c r="ET6" s="116"/>
      <c r="EU6" s="116"/>
      <c r="EV6" s="116"/>
      <c r="EW6" s="116"/>
      <c r="EX6" s="116"/>
      <c r="EY6" s="115" t="s">
        <v>5</v>
      </c>
      <c r="EZ6" s="115"/>
      <c r="FA6" s="116">
        <f>EM6</f>
        <v>41408</v>
      </c>
      <c r="FB6" s="116"/>
      <c r="FC6" s="116"/>
      <c r="FD6" s="116"/>
      <c r="FE6" s="116"/>
      <c r="FF6" s="116"/>
      <c r="FG6" s="116"/>
      <c r="FH6" s="116"/>
      <c r="FI6" s="116"/>
      <c r="FJ6" s="116"/>
      <c r="FK6" s="116"/>
      <c r="FL6" s="116"/>
      <c r="FM6" s="115" t="s">
        <v>5</v>
      </c>
      <c r="FN6" s="115"/>
      <c r="FO6" s="116">
        <f>FA6</f>
        <v>41408</v>
      </c>
      <c r="FP6" s="116"/>
      <c r="FQ6" s="116"/>
      <c r="FR6" s="116"/>
      <c r="FS6" s="116"/>
      <c r="FT6" s="116"/>
      <c r="FU6" s="116"/>
      <c r="FV6" s="116"/>
      <c r="FW6" s="116"/>
      <c r="FX6" s="116"/>
      <c r="FY6" s="116"/>
      <c r="FZ6" s="116"/>
      <c r="GA6" s="115" t="s">
        <v>5</v>
      </c>
      <c r="GB6" s="115"/>
      <c r="GC6" s="116">
        <f>FO6</f>
        <v>41408</v>
      </c>
      <c r="GD6" s="116"/>
      <c r="GE6" s="116"/>
      <c r="GF6" s="116"/>
      <c r="GG6" s="116"/>
      <c r="GH6" s="116"/>
      <c r="GI6" s="116"/>
      <c r="GJ6" s="116"/>
      <c r="GK6" s="116"/>
      <c r="GL6" s="116"/>
      <c r="GM6" s="116"/>
      <c r="GN6" s="116"/>
      <c r="GO6" s="115" t="s">
        <v>5</v>
      </c>
      <c r="GP6" s="115"/>
      <c r="GQ6" s="116">
        <f>GC6</f>
        <v>41408</v>
      </c>
      <c r="GR6" s="116"/>
      <c r="GS6" s="116"/>
      <c r="GT6" s="116"/>
      <c r="GU6" s="116"/>
      <c r="GV6" s="116"/>
      <c r="GW6" s="116"/>
      <c r="GX6" s="116"/>
      <c r="GY6" s="116"/>
      <c r="GZ6" s="116"/>
      <c r="HA6" s="116"/>
      <c r="HB6" s="116"/>
      <c r="HC6" s="115" t="s">
        <v>5</v>
      </c>
      <c r="HD6" s="115"/>
      <c r="HE6" s="116">
        <f>GQ6</f>
        <v>41408</v>
      </c>
      <c r="HF6" s="116"/>
      <c r="HG6" s="116"/>
      <c r="HH6" s="116"/>
      <c r="HI6" s="116"/>
      <c r="HJ6" s="116"/>
      <c r="HK6" s="116"/>
      <c r="HL6" s="116"/>
      <c r="HM6" s="116"/>
      <c r="HN6" s="116"/>
      <c r="HO6" s="116"/>
      <c r="HP6" s="116"/>
      <c r="HQ6" s="115" t="s">
        <v>5</v>
      </c>
      <c r="HR6" s="115"/>
      <c r="HS6" s="116">
        <f>HE6</f>
        <v>41408</v>
      </c>
      <c r="HT6" s="116"/>
      <c r="HU6" s="116"/>
      <c r="HV6" s="116"/>
      <c r="HW6" s="116"/>
      <c r="HX6" s="116"/>
      <c r="HY6" s="116"/>
      <c r="HZ6" s="116"/>
      <c r="IA6" s="116"/>
      <c r="IB6" s="116"/>
      <c r="IC6" s="116"/>
      <c r="ID6" s="116"/>
      <c r="IE6" s="115" t="s">
        <v>5</v>
      </c>
      <c r="IF6" s="115"/>
      <c r="IG6" s="116">
        <f>HS6</f>
        <v>41408</v>
      </c>
      <c r="IH6" s="116"/>
      <c r="II6" s="116"/>
      <c r="IJ6" s="116"/>
      <c r="IK6" s="116"/>
      <c r="IL6" s="116"/>
      <c r="IM6" s="116"/>
      <c r="IN6" s="116"/>
      <c r="IO6" s="116"/>
      <c r="IP6" s="116"/>
      <c r="IQ6" s="116"/>
      <c r="IR6" s="116"/>
    </row>
    <row r="7" spans="1:252" s="2" customFormat="1" ht="13.5" customHeight="1" thickTop="1" x14ac:dyDescent="0.4">
      <c r="A7" s="110" t="s">
        <v>6</v>
      </c>
      <c r="B7" s="112" t="str">
        <f>"A to E - "&amp;'Site 49 - ARMS'!IF1&amp;" to "&amp;'Site 49 - ARMS'!IF5</f>
        <v>A to E - Grand Canal Street Upper to South Lotts Road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M7" s="108" t="s">
        <v>7</v>
      </c>
      <c r="N7" s="108" t="s">
        <v>8</v>
      </c>
      <c r="O7" s="110" t="s">
        <v>6</v>
      </c>
      <c r="P7" s="112" t="str">
        <f>"A to D - "&amp;'Site 49 - ARMS'!IF1&amp;" to "&amp;'Site 49 - ARMS'!IF4</f>
        <v>A to D - Grand Canal Street Upper to Bath Avenue</v>
      </c>
      <c r="Q7" s="113"/>
      <c r="R7" s="113"/>
      <c r="S7" s="113"/>
      <c r="T7" s="113"/>
      <c r="U7" s="113"/>
      <c r="V7" s="113"/>
      <c r="W7" s="113"/>
      <c r="X7" s="113"/>
      <c r="Y7" s="113"/>
      <c r="Z7" s="114"/>
      <c r="AA7" s="108" t="s">
        <v>7</v>
      </c>
      <c r="AB7" s="108" t="s">
        <v>8</v>
      </c>
      <c r="AC7" s="110" t="s">
        <v>6</v>
      </c>
      <c r="AD7" s="112" t="str">
        <f>"A to C - "&amp;'Site 49 - ARMS'!IF1&amp;" to "&amp;'Site 49 - ARMS'!IF3</f>
        <v>A to C - Grand Canal Street Upper to Shelbourne Road</v>
      </c>
      <c r="AE7" s="113"/>
      <c r="AF7" s="113"/>
      <c r="AG7" s="113"/>
      <c r="AH7" s="113"/>
      <c r="AI7" s="113"/>
      <c r="AJ7" s="113"/>
      <c r="AK7" s="113"/>
      <c r="AL7" s="113"/>
      <c r="AM7" s="113"/>
      <c r="AN7" s="114"/>
      <c r="AO7" s="108" t="s">
        <v>7</v>
      </c>
      <c r="AP7" s="108" t="s">
        <v>8</v>
      </c>
      <c r="AQ7" s="110" t="s">
        <v>6</v>
      </c>
      <c r="AR7" s="112" t="str">
        <f>"A to B - "&amp;'Site 49 - ARMS'!IF1&amp;" to "&amp;'Site 49 - ARMS'!IF2</f>
        <v>A to B - Grand Canal Street Upper to Haddington Road</v>
      </c>
      <c r="AS7" s="113"/>
      <c r="AT7" s="113"/>
      <c r="AU7" s="113"/>
      <c r="AV7" s="113"/>
      <c r="AW7" s="113"/>
      <c r="AX7" s="113"/>
      <c r="AY7" s="113"/>
      <c r="AZ7" s="113"/>
      <c r="BA7" s="113"/>
      <c r="BB7" s="114"/>
      <c r="BC7" s="108" t="s">
        <v>7</v>
      </c>
      <c r="BD7" s="108" t="s">
        <v>8</v>
      </c>
      <c r="BE7" s="110" t="s">
        <v>6</v>
      </c>
      <c r="BF7" s="112" t="str">
        <f>"A to A - "&amp;'Site 49 - ARMS'!IF1&amp;" to "&amp;'Site 49 - ARMS'!IF1 &amp; " BANNED "</f>
        <v xml:space="preserve">A to A - Grand Canal Street Upper to Grand Canal Street Upper BANNED </v>
      </c>
      <c r="BG7" s="113"/>
      <c r="BH7" s="113"/>
      <c r="BI7" s="113"/>
      <c r="BJ7" s="113"/>
      <c r="BK7" s="113"/>
      <c r="BL7" s="113"/>
      <c r="BM7" s="113"/>
      <c r="BN7" s="113"/>
      <c r="BO7" s="113"/>
      <c r="BP7" s="114"/>
      <c r="BQ7" s="108" t="s">
        <v>7</v>
      </c>
      <c r="BR7" s="108" t="s">
        <v>8</v>
      </c>
      <c r="BS7" s="110" t="s">
        <v>6</v>
      </c>
      <c r="BT7" s="112" t="str">
        <f>"B to A - "&amp;'Site 49 - ARMS'!IF2&amp;" to "&amp;'Site 49 - ARMS'!IF1</f>
        <v>B to A - Haddington Road to Grand Canal Street Upper</v>
      </c>
      <c r="BU7" s="113"/>
      <c r="BV7" s="113"/>
      <c r="BW7" s="113"/>
      <c r="BX7" s="113"/>
      <c r="BY7" s="113"/>
      <c r="BZ7" s="113"/>
      <c r="CA7" s="113"/>
      <c r="CB7" s="113"/>
      <c r="CC7" s="113"/>
      <c r="CD7" s="114"/>
      <c r="CE7" s="108" t="s">
        <v>7</v>
      </c>
      <c r="CF7" s="108" t="s">
        <v>8</v>
      </c>
      <c r="CG7" s="110" t="s">
        <v>6</v>
      </c>
      <c r="CH7" s="112" t="str">
        <f>"B to E - "&amp;'Site 49 - ARMS'!IF2&amp;" to "&amp;'Site 49 - ARMS'!IF5</f>
        <v>B to E - Haddington Road to South Lotts Road</v>
      </c>
      <c r="CI7" s="113"/>
      <c r="CJ7" s="113"/>
      <c r="CK7" s="113"/>
      <c r="CL7" s="113"/>
      <c r="CM7" s="113"/>
      <c r="CN7" s="113"/>
      <c r="CO7" s="113"/>
      <c r="CP7" s="113"/>
      <c r="CQ7" s="113"/>
      <c r="CR7" s="114"/>
      <c r="CS7" s="108" t="s">
        <v>7</v>
      </c>
      <c r="CT7" s="108" t="s">
        <v>8</v>
      </c>
      <c r="CU7" s="110" t="s">
        <v>6</v>
      </c>
      <c r="CV7" s="112" t="str">
        <f>"B to D - "&amp;'Site 49 - ARMS'!IF2&amp;" to "&amp;'Site 49 - ARMS'!IF4</f>
        <v>B to D - Haddington Road to Bath Avenue</v>
      </c>
      <c r="CW7" s="113"/>
      <c r="CX7" s="113"/>
      <c r="CY7" s="113"/>
      <c r="CZ7" s="113"/>
      <c r="DA7" s="113"/>
      <c r="DB7" s="113"/>
      <c r="DC7" s="113"/>
      <c r="DD7" s="113"/>
      <c r="DE7" s="113"/>
      <c r="DF7" s="114"/>
      <c r="DG7" s="108" t="s">
        <v>7</v>
      </c>
      <c r="DH7" s="108" t="s">
        <v>8</v>
      </c>
      <c r="DI7" s="110" t="s">
        <v>6</v>
      </c>
      <c r="DJ7" s="112" t="str">
        <f>"B to C - "&amp;'Site 49 - ARMS'!IF2&amp;" to "&amp;'Site 49 - ARMS'!IF3</f>
        <v>B to C - Haddington Road to Shelbourne Road</v>
      </c>
      <c r="DK7" s="113"/>
      <c r="DL7" s="113"/>
      <c r="DM7" s="113"/>
      <c r="DN7" s="113"/>
      <c r="DO7" s="113"/>
      <c r="DP7" s="113"/>
      <c r="DQ7" s="113"/>
      <c r="DR7" s="113"/>
      <c r="DS7" s="113"/>
      <c r="DT7" s="114"/>
      <c r="DU7" s="108" t="s">
        <v>7</v>
      </c>
      <c r="DV7" s="108" t="s">
        <v>8</v>
      </c>
      <c r="DW7" s="110" t="s">
        <v>6</v>
      </c>
      <c r="DX7" s="112" t="str">
        <f>"B to B - "&amp;'Site 49 - ARMS'!IF2&amp;" to "&amp;'Site 49 - ARMS'!IF2 &amp; " BANNED "</f>
        <v xml:space="preserve">B to B - Haddington Road to Haddington Road BANNED </v>
      </c>
      <c r="DY7" s="113"/>
      <c r="DZ7" s="113"/>
      <c r="EA7" s="113"/>
      <c r="EB7" s="113"/>
      <c r="EC7" s="113"/>
      <c r="ED7" s="113"/>
      <c r="EE7" s="113"/>
      <c r="EF7" s="113"/>
      <c r="EG7" s="113"/>
      <c r="EH7" s="114"/>
      <c r="EI7" s="108" t="s">
        <v>7</v>
      </c>
      <c r="EJ7" s="108" t="s">
        <v>8</v>
      </c>
      <c r="EK7" s="110" t="s">
        <v>6</v>
      </c>
      <c r="EL7" s="112" t="str">
        <f>"C to B - "&amp;'Site 49 - ARMS'!IF3&amp;" to "&amp;'Site 49 - ARMS'!IF2</f>
        <v>C to B - Shelbourne Road to Haddington Road</v>
      </c>
      <c r="EM7" s="113"/>
      <c r="EN7" s="113"/>
      <c r="EO7" s="113"/>
      <c r="EP7" s="113"/>
      <c r="EQ7" s="113"/>
      <c r="ER7" s="113"/>
      <c r="ES7" s="113"/>
      <c r="ET7" s="113"/>
      <c r="EU7" s="113"/>
      <c r="EV7" s="114"/>
      <c r="EW7" s="108" t="s">
        <v>7</v>
      </c>
      <c r="EX7" s="108" t="s">
        <v>8</v>
      </c>
      <c r="EY7" s="110" t="s">
        <v>6</v>
      </c>
      <c r="EZ7" s="112" t="str">
        <f>"C to A - "&amp;'Site 49 - ARMS'!IF3&amp;" to "&amp;'Site 49 - ARMS'!IF1</f>
        <v>C to A - Shelbourne Road to Grand Canal Street Upper</v>
      </c>
      <c r="FA7" s="113"/>
      <c r="FB7" s="113"/>
      <c r="FC7" s="113"/>
      <c r="FD7" s="113"/>
      <c r="FE7" s="113"/>
      <c r="FF7" s="113"/>
      <c r="FG7" s="113"/>
      <c r="FH7" s="113"/>
      <c r="FI7" s="113"/>
      <c r="FJ7" s="114"/>
      <c r="FK7" s="108" t="s">
        <v>7</v>
      </c>
      <c r="FL7" s="108" t="s">
        <v>8</v>
      </c>
      <c r="FM7" s="110" t="s">
        <v>6</v>
      </c>
      <c r="FN7" s="112" t="str">
        <f>"C to E - "&amp;'Site 49 - ARMS'!IF3&amp;" to "&amp;'Site 49 - ARMS'!IF5</f>
        <v>C to E - Shelbourne Road to South Lotts Road</v>
      </c>
      <c r="FO7" s="113"/>
      <c r="FP7" s="113"/>
      <c r="FQ7" s="113"/>
      <c r="FR7" s="113"/>
      <c r="FS7" s="113"/>
      <c r="FT7" s="113"/>
      <c r="FU7" s="113"/>
      <c r="FV7" s="113"/>
      <c r="FW7" s="113"/>
      <c r="FX7" s="114"/>
      <c r="FY7" s="108" t="s">
        <v>7</v>
      </c>
      <c r="FZ7" s="108" t="s">
        <v>8</v>
      </c>
      <c r="GA7" s="110" t="s">
        <v>6</v>
      </c>
      <c r="GB7" s="112" t="str">
        <f>"C to D - "&amp;'Site 49 - ARMS'!IF3&amp;" to "&amp;'Site 49 - ARMS'!IF4</f>
        <v>C to D - Shelbourne Road to Bath Avenue</v>
      </c>
      <c r="GC7" s="113"/>
      <c r="GD7" s="113"/>
      <c r="GE7" s="113"/>
      <c r="GF7" s="113"/>
      <c r="GG7" s="113"/>
      <c r="GH7" s="113"/>
      <c r="GI7" s="113"/>
      <c r="GJ7" s="113"/>
      <c r="GK7" s="113"/>
      <c r="GL7" s="114"/>
      <c r="GM7" s="108" t="s">
        <v>7</v>
      </c>
      <c r="GN7" s="108" t="s">
        <v>8</v>
      </c>
      <c r="GO7" s="110" t="s">
        <v>6</v>
      </c>
      <c r="GP7" s="112" t="str">
        <f>"C to C - "&amp;'Site 49 - ARMS'!IF3&amp;" to "&amp;'Site 49 - ARMS'!IF3 &amp; " BANNED "</f>
        <v xml:space="preserve">C to C - Shelbourne Road to Shelbourne Road BANNED </v>
      </c>
      <c r="GQ7" s="113"/>
      <c r="GR7" s="113"/>
      <c r="GS7" s="113"/>
      <c r="GT7" s="113"/>
      <c r="GU7" s="113"/>
      <c r="GV7" s="113"/>
      <c r="GW7" s="113"/>
      <c r="GX7" s="113"/>
      <c r="GY7" s="113"/>
      <c r="GZ7" s="114"/>
      <c r="HA7" s="108" t="s">
        <v>7</v>
      </c>
      <c r="HB7" s="108" t="s">
        <v>8</v>
      </c>
      <c r="HC7" s="110" t="s">
        <v>6</v>
      </c>
      <c r="HD7" s="112" t="str">
        <f>"D to C - "&amp;'Site 49 - ARMS'!IF4&amp;" to "&amp;'Site 49 - ARMS'!IF3</f>
        <v>D to C - Bath Avenue to Shelbourne Road</v>
      </c>
      <c r="HE7" s="113"/>
      <c r="HF7" s="113"/>
      <c r="HG7" s="113"/>
      <c r="HH7" s="113"/>
      <c r="HI7" s="113"/>
      <c r="HJ7" s="113"/>
      <c r="HK7" s="113"/>
      <c r="HL7" s="113"/>
      <c r="HM7" s="113"/>
      <c r="HN7" s="114"/>
      <c r="HO7" s="108" t="s">
        <v>7</v>
      </c>
      <c r="HP7" s="108" t="s">
        <v>8</v>
      </c>
      <c r="HQ7" s="110" t="s">
        <v>6</v>
      </c>
      <c r="HR7" s="112" t="str">
        <f>"D to B - "&amp;'Site 49 - ARMS'!IF4&amp;" to "&amp;'Site 49 - ARMS'!IF2</f>
        <v>D to B - Bath Avenue to Haddington Road</v>
      </c>
      <c r="HS7" s="113"/>
      <c r="HT7" s="113"/>
      <c r="HU7" s="113"/>
      <c r="HV7" s="113"/>
      <c r="HW7" s="113"/>
      <c r="HX7" s="113"/>
      <c r="HY7" s="113"/>
      <c r="HZ7" s="113"/>
      <c r="IA7" s="113"/>
      <c r="IB7" s="114"/>
      <c r="IC7" s="108" t="s">
        <v>7</v>
      </c>
      <c r="ID7" s="108" t="s">
        <v>8</v>
      </c>
      <c r="IE7" s="110" t="s">
        <v>6</v>
      </c>
      <c r="IF7" s="112" t="str">
        <f>"D to A - "&amp;'Site 49 - ARMS'!IF4&amp;" to "&amp;'Site 49 - ARMS'!IF1</f>
        <v>D to A - Bath Avenue to Grand Canal Street Upper</v>
      </c>
      <c r="IG7" s="113"/>
      <c r="IH7" s="113"/>
      <c r="II7" s="113"/>
      <c r="IJ7" s="113"/>
      <c r="IK7" s="113"/>
      <c r="IL7" s="113"/>
      <c r="IM7" s="113"/>
      <c r="IN7" s="113"/>
      <c r="IO7" s="113"/>
      <c r="IP7" s="114"/>
      <c r="IQ7" s="108" t="s">
        <v>7</v>
      </c>
      <c r="IR7" s="108" t="s">
        <v>8</v>
      </c>
    </row>
    <row r="8" spans="1:252" s="2" customFormat="1" ht="13.5" customHeight="1" thickBot="1" x14ac:dyDescent="0.45">
      <c r="A8" s="111"/>
      <c r="B8" s="3" t="s">
        <v>9</v>
      </c>
      <c r="C8" s="4" t="s">
        <v>10</v>
      </c>
      <c r="D8" s="4" t="s">
        <v>11</v>
      </c>
      <c r="E8" s="4" t="s">
        <v>12</v>
      </c>
      <c r="F8" s="4" t="s">
        <v>13</v>
      </c>
      <c r="G8" s="4" t="s">
        <v>14</v>
      </c>
      <c r="H8" s="4" t="s">
        <v>15</v>
      </c>
      <c r="I8" s="4" t="s">
        <v>16</v>
      </c>
      <c r="J8" s="4" t="s">
        <v>17</v>
      </c>
      <c r="K8" s="4" t="s">
        <v>18</v>
      </c>
      <c r="L8" s="4" t="s">
        <v>19</v>
      </c>
      <c r="M8" s="109"/>
      <c r="N8" s="109"/>
      <c r="O8" s="111"/>
      <c r="P8" s="5" t="str">
        <f>$B$8</f>
        <v>CAR</v>
      </c>
      <c r="Q8" s="6" t="str">
        <f>$C$8</f>
        <v>LGV</v>
      </c>
      <c r="R8" s="6" t="str">
        <f>$D$8</f>
        <v>HGV 2X</v>
      </c>
      <c r="S8" s="6" t="str">
        <f>$E$8</f>
        <v>HGV 3X</v>
      </c>
      <c r="T8" s="6" t="str">
        <f>$F$8</f>
        <v>HGV 4X</v>
      </c>
      <c r="U8" s="6" t="str">
        <f>$G$8</f>
        <v>HGV 5+X</v>
      </c>
      <c r="V8" s="6" t="str">
        <f>$H$8</f>
        <v>DBUS</v>
      </c>
      <c r="W8" s="6" t="str">
        <f>$I$8</f>
        <v>OBUS</v>
      </c>
      <c r="X8" s="6" t="str">
        <f>$J$8</f>
        <v>TAXI</v>
      </c>
      <c r="Y8" s="6" t="str">
        <f>$K$8</f>
        <v>M/C</v>
      </c>
      <c r="Z8" s="7" t="str">
        <f>$L$8</f>
        <v>P/C</v>
      </c>
      <c r="AA8" s="109"/>
      <c r="AB8" s="109"/>
      <c r="AC8" s="111"/>
      <c r="AD8" s="5" t="str">
        <f>$B$8</f>
        <v>CAR</v>
      </c>
      <c r="AE8" s="6" t="str">
        <f>$C$8</f>
        <v>LGV</v>
      </c>
      <c r="AF8" s="6" t="str">
        <f>$D$8</f>
        <v>HGV 2X</v>
      </c>
      <c r="AG8" s="6" t="str">
        <f>$E$8</f>
        <v>HGV 3X</v>
      </c>
      <c r="AH8" s="6" t="str">
        <f>$F$8</f>
        <v>HGV 4X</v>
      </c>
      <c r="AI8" s="6" t="str">
        <f>$G$8</f>
        <v>HGV 5+X</v>
      </c>
      <c r="AJ8" s="6" t="str">
        <f>$H$8</f>
        <v>DBUS</v>
      </c>
      <c r="AK8" s="6" t="str">
        <f>$I$8</f>
        <v>OBUS</v>
      </c>
      <c r="AL8" s="6" t="str">
        <f>$J$8</f>
        <v>TAXI</v>
      </c>
      <c r="AM8" s="6" t="str">
        <f>$K$8</f>
        <v>M/C</v>
      </c>
      <c r="AN8" s="7" t="str">
        <f>$L$8</f>
        <v>P/C</v>
      </c>
      <c r="AO8" s="109"/>
      <c r="AP8" s="109"/>
      <c r="AQ8" s="111"/>
      <c r="AR8" s="5" t="str">
        <f>$B$8</f>
        <v>CAR</v>
      </c>
      <c r="AS8" s="6" t="str">
        <f>$C$8</f>
        <v>LGV</v>
      </c>
      <c r="AT8" s="6" t="str">
        <f>$D$8</f>
        <v>HGV 2X</v>
      </c>
      <c r="AU8" s="6" t="str">
        <f>$E$8</f>
        <v>HGV 3X</v>
      </c>
      <c r="AV8" s="6" t="str">
        <f>$F$8</f>
        <v>HGV 4X</v>
      </c>
      <c r="AW8" s="6" t="str">
        <f>$G$8</f>
        <v>HGV 5+X</v>
      </c>
      <c r="AX8" s="6" t="str">
        <f>$H$8</f>
        <v>DBUS</v>
      </c>
      <c r="AY8" s="6" t="str">
        <f>$I$8</f>
        <v>OBUS</v>
      </c>
      <c r="AZ8" s="6" t="str">
        <f>$J$8</f>
        <v>TAXI</v>
      </c>
      <c r="BA8" s="6" t="str">
        <f>$K$8</f>
        <v>M/C</v>
      </c>
      <c r="BB8" s="7" t="str">
        <f>$L$8</f>
        <v>P/C</v>
      </c>
      <c r="BC8" s="109"/>
      <c r="BD8" s="109"/>
      <c r="BE8" s="111"/>
      <c r="BF8" s="5" t="str">
        <f>$B$8</f>
        <v>CAR</v>
      </c>
      <c r="BG8" s="6" t="str">
        <f>$C$8</f>
        <v>LGV</v>
      </c>
      <c r="BH8" s="6" t="str">
        <f>$D$8</f>
        <v>HGV 2X</v>
      </c>
      <c r="BI8" s="6" t="str">
        <f>$E$8</f>
        <v>HGV 3X</v>
      </c>
      <c r="BJ8" s="6" t="str">
        <f>$F$8</f>
        <v>HGV 4X</v>
      </c>
      <c r="BK8" s="6" t="str">
        <f>$G$8</f>
        <v>HGV 5+X</v>
      </c>
      <c r="BL8" s="6" t="str">
        <f>$H$8</f>
        <v>DBUS</v>
      </c>
      <c r="BM8" s="6" t="str">
        <f>$I$8</f>
        <v>OBUS</v>
      </c>
      <c r="BN8" s="6" t="str">
        <f>$J$8</f>
        <v>TAXI</v>
      </c>
      <c r="BO8" s="6" t="str">
        <f>$K$8</f>
        <v>M/C</v>
      </c>
      <c r="BP8" s="7" t="str">
        <f>$L$8</f>
        <v>P/C</v>
      </c>
      <c r="BQ8" s="109"/>
      <c r="BR8" s="109"/>
      <c r="BS8" s="111"/>
      <c r="BT8" s="5" t="str">
        <f>$B$8</f>
        <v>CAR</v>
      </c>
      <c r="BU8" s="6" t="str">
        <f>$C$8</f>
        <v>LGV</v>
      </c>
      <c r="BV8" s="6" t="str">
        <f>$D$8</f>
        <v>HGV 2X</v>
      </c>
      <c r="BW8" s="6" t="str">
        <f>$E$8</f>
        <v>HGV 3X</v>
      </c>
      <c r="BX8" s="6" t="str">
        <f>$F$8</f>
        <v>HGV 4X</v>
      </c>
      <c r="BY8" s="6" t="str">
        <f>$G$8</f>
        <v>HGV 5+X</v>
      </c>
      <c r="BZ8" s="6" t="str">
        <f>$H$8</f>
        <v>DBUS</v>
      </c>
      <c r="CA8" s="6" t="str">
        <f>$I$8</f>
        <v>OBUS</v>
      </c>
      <c r="CB8" s="6" t="str">
        <f>$J$8</f>
        <v>TAXI</v>
      </c>
      <c r="CC8" s="6" t="str">
        <f>$K$8</f>
        <v>M/C</v>
      </c>
      <c r="CD8" s="7" t="str">
        <f>$L$8</f>
        <v>P/C</v>
      </c>
      <c r="CE8" s="109"/>
      <c r="CF8" s="109"/>
      <c r="CG8" s="111"/>
      <c r="CH8" s="5" t="str">
        <f>$B$8</f>
        <v>CAR</v>
      </c>
      <c r="CI8" s="6" t="str">
        <f>$C$8</f>
        <v>LGV</v>
      </c>
      <c r="CJ8" s="6" t="str">
        <f>$D$8</f>
        <v>HGV 2X</v>
      </c>
      <c r="CK8" s="6" t="str">
        <f>$E$8</f>
        <v>HGV 3X</v>
      </c>
      <c r="CL8" s="6" t="str">
        <f>$F$8</f>
        <v>HGV 4X</v>
      </c>
      <c r="CM8" s="6" t="str">
        <f>$G$8</f>
        <v>HGV 5+X</v>
      </c>
      <c r="CN8" s="6" t="str">
        <f>$H$8</f>
        <v>DBUS</v>
      </c>
      <c r="CO8" s="6" t="str">
        <f>$I$8</f>
        <v>OBUS</v>
      </c>
      <c r="CP8" s="6" t="str">
        <f>$J$8</f>
        <v>TAXI</v>
      </c>
      <c r="CQ8" s="6" t="str">
        <f>$K$8</f>
        <v>M/C</v>
      </c>
      <c r="CR8" s="7" t="str">
        <f>$L$8</f>
        <v>P/C</v>
      </c>
      <c r="CS8" s="109"/>
      <c r="CT8" s="109"/>
      <c r="CU8" s="111"/>
      <c r="CV8" s="5" t="str">
        <f>$B$8</f>
        <v>CAR</v>
      </c>
      <c r="CW8" s="6" t="str">
        <f>$C$8</f>
        <v>LGV</v>
      </c>
      <c r="CX8" s="6" t="str">
        <f>$D$8</f>
        <v>HGV 2X</v>
      </c>
      <c r="CY8" s="6" t="str">
        <f>$E$8</f>
        <v>HGV 3X</v>
      </c>
      <c r="CZ8" s="6" t="str">
        <f>$F$8</f>
        <v>HGV 4X</v>
      </c>
      <c r="DA8" s="6" t="str">
        <f>$G$8</f>
        <v>HGV 5+X</v>
      </c>
      <c r="DB8" s="6" t="str">
        <f>$H$8</f>
        <v>DBUS</v>
      </c>
      <c r="DC8" s="6" t="str">
        <f>$I$8</f>
        <v>OBUS</v>
      </c>
      <c r="DD8" s="6" t="str">
        <f>$J$8</f>
        <v>TAXI</v>
      </c>
      <c r="DE8" s="6" t="str">
        <f>$K$8</f>
        <v>M/C</v>
      </c>
      <c r="DF8" s="7" t="str">
        <f>$L$8</f>
        <v>P/C</v>
      </c>
      <c r="DG8" s="109"/>
      <c r="DH8" s="109"/>
      <c r="DI8" s="111"/>
      <c r="DJ8" s="5" t="str">
        <f>$B$8</f>
        <v>CAR</v>
      </c>
      <c r="DK8" s="6" t="str">
        <f>$C$8</f>
        <v>LGV</v>
      </c>
      <c r="DL8" s="6" t="str">
        <f>$D$8</f>
        <v>HGV 2X</v>
      </c>
      <c r="DM8" s="6" t="str">
        <f>$E$8</f>
        <v>HGV 3X</v>
      </c>
      <c r="DN8" s="6" t="str">
        <f>$F$8</f>
        <v>HGV 4X</v>
      </c>
      <c r="DO8" s="6" t="str">
        <f>$G$8</f>
        <v>HGV 5+X</v>
      </c>
      <c r="DP8" s="6" t="str">
        <f>$H$8</f>
        <v>DBUS</v>
      </c>
      <c r="DQ8" s="6" t="str">
        <f>$I$8</f>
        <v>OBUS</v>
      </c>
      <c r="DR8" s="6" t="str">
        <f>$J$8</f>
        <v>TAXI</v>
      </c>
      <c r="DS8" s="6" t="str">
        <f>$K$8</f>
        <v>M/C</v>
      </c>
      <c r="DT8" s="7" t="str">
        <f>$L$8</f>
        <v>P/C</v>
      </c>
      <c r="DU8" s="109"/>
      <c r="DV8" s="109"/>
      <c r="DW8" s="111"/>
      <c r="DX8" s="5" t="str">
        <f>$B$8</f>
        <v>CAR</v>
      </c>
      <c r="DY8" s="6" t="str">
        <f>$C$8</f>
        <v>LGV</v>
      </c>
      <c r="DZ8" s="6" t="str">
        <f>$D$8</f>
        <v>HGV 2X</v>
      </c>
      <c r="EA8" s="6" t="str">
        <f>$E$8</f>
        <v>HGV 3X</v>
      </c>
      <c r="EB8" s="6" t="str">
        <f>$F$8</f>
        <v>HGV 4X</v>
      </c>
      <c r="EC8" s="6" t="str">
        <f>$G$8</f>
        <v>HGV 5+X</v>
      </c>
      <c r="ED8" s="6" t="str">
        <f>$H$8</f>
        <v>DBUS</v>
      </c>
      <c r="EE8" s="6" t="str">
        <f>$I$8</f>
        <v>OBUS</v>
      </c>
      <c r="EF8" s="6" t="str">
        <f>$J$8</f>
        <v>TAXI</v>
      </c>
      <c r="EG8" s="6" t="str">
        <f>$K$8</f>
        <v>M/C</v>
      </c>
      <c r="EH8" s="7" t="str">
        <f>$L$8</f>
        <v>P/C</v>
      </c>
      <c r="EI8" s="109"/>
      <c r="EJ8" s="109"/>
      <c r="EK8" s="111"/>
      <c r="EL8" s="5" t="str">
        <f>$B$8</f>
        <v>CAR</v>
      </c>
      <c r="EM8" s="6" t="str">
        <f>$C$8</f>
        <v>LGV</v>
      </c>
      <c r="EN8" s="6" t="str">
        <f>$D$8</f>
        <v>HGV 2X</v>
      </c>
      <c r="EO8" s="6" t="str">
        <f>$E$8</f>
        <v>HGV 3X</v>
      </c>
      <c r="EP8" s="6" t="str">
        <f>$F$8</f>
        <v>HGV 4X</v>
      </c>
      <c r="EQ8" s="6" t="str">
        <f>$G$8</f>
        <v>HGV 5+X</v>
      </c>
      <c r="ER8" s="6" t="str">
        <f>$H$8</f>
        <v>DBUS</v>
      </c>
      <c r="ES8" s="6" t="str">
        <f>$I$8</f>
        <v>OBUS</v>
      </c>
      <c r="ET8" s="6" t="str">
        <f>$J$8</f>
        <v>TAXI</v>
      </c>
      <c r="EU8" s="6" t="str">
        <f>$K$8</f>
        <v>M/C</v>
      </c>
      <c r="EV8" s="7" t="str">
        <f>$L$8</f>
        <v>P/C</v>
      </c>
      <c r="EW8" s="109"/>
      <c r="EX8" s="109"/>
      <c r="EY8" s="111"/>
      <c r="EZ8" s="5" t="str">
        <f>$B$8</f>
        <v>CAR</v>
      </c>
      <c r="FA8" s="6" t="str">
        <f>$C$8</f>
        <v>LGV</v>
      </c>
      <c r="FB8" s="6" t="str">
        <f>$D$8</f>
        <v>HGV 2X</v>
      </c>
      <c r="FC8" s="6" t="str">
        <f>$E$8</f>
        <v>HGV 3X</v>
      </c>
      <c r="FD8" s="6" t="str">
        <f>$F$8</f>
        <v>HGV 4X</v>
      </c>
      <c r="FE8" s="6" t="str">
        <f>$G$8</f>
        <v>HGV 5+X</v>
      </c>
      <c r="FF8" s="6" t="str">
        <f>$H$8</f>
        <v>DBUS</v>
      </c>
      <c r="FG8" s="6" t="str">
        <f>$I$8</f>
        <v>OBUS</v>
      </c>
      <c r="FH8" s="6" t="str">
        <f>$J$8</f>
        <v>TAXI</v>
      </c>
      <c r="FI8" s="6" t="str">
        <f>$K$8</f>
        <v>M/C</v>
      </c>
      <c r="FJ8" s="7" t="str">
        <f>$L$8</f>
        <v>P/C</v>
      </c>
      <c r="FK8" s="109"/>
      <c r="FL8" s="109"/>
      <c r="FM8" s="111"/>
      <c r="FN8" s="5" t="str">
        <f>$B$8</f>
        <v>CAR</v>
      </c>
      <c r="FO8" s="6" t="str">
        <f>$C$8</f>
        <v>LGV</v>
      </c>
      <c r="FP8" s="6" t="str">
        <f>$D$8</f>
        <v>HGV 2X</v>
      </c>
      <c r="FQ8" s="6" t="str">
        <f>$E$8</f>
        <v>HGV 3X</v>
      </c>
      <c r="FR8" s="6" t="str">
        <f>$F$8</f>
        <v>HGV 4X</v>
      </c>
      <c r="FS8" s="6" t="str">
        <f>$G$8</f>
        <v>HGV 5+X</v>
      </c>
      <c r="FT8" s="6" t="str">
        <f>$H$8</f>
        <v>DBUS</v>
      </c>
      <c r="FU8" s="6" t="str">
        <f>$I$8</f>
        <v>OBUS</v>
      </c>
      <c r="FV8" s="6" t="str">
        <f>$J$8</f>
        <v>TAXI</v>
      </c>
      <c r="FW8" s="6" t="str">
        <f>$K$8</f>
        <v>M/C</v>
      </c>
      <c r="FX8" s="7" t="str">
        <f>$L$8</f>
        <v>P/C</v>
      </c>
      <c r="FY8" s="109"/>
      <c r="FZ8" s="109"/>
      <c r="GA8" s="111"/>
      <c r="GB8" s="5" t="str">
        <f>$B$8</f>
        <v>CAR</v>
      </c>
      <c r="GC8" s="6" t="str">
        <f>$C$8</f>
        <v>LGV</v>
      </c>
      <c r="GD8" s="6" t="str">
        <f>$D$8</f>
        <v>HGV 2X</v>
      </c>
      <c r="GE8" s="6" t="str">
        <f>$E$8</f>
        <v>HGV 3X</v>
      </c>
      <c r="GF8" s="6" t="str">
        <f>$F$8</f>
        <v>HGV 4X</v>
      </c>
      <c r="GG8" s="6" t="str">
        <f>$G$8</f>
        <v>HGV 5+X</v>
      </c>
      <c r="GH8" s="6" t="str">
        <f>$H$8</f>
        <v>DBUS</v>
      </c>
      <c r="GI8" s="6" t="str">
        <f>$I$8</f>
        <v>OBUS</v>
      </c>
      <c r="GJ8" s="6" t="str">
        <f>$J$8</f>
        <v>TAXI</v>
      </c>
      <c r="GK8" s="6" t="str">
        <f>$K$8</f>
        <v>M/C</v>
      </c>
      <c r="GL8" s="7" t="str">
        <f>$L$8</f>
        <v>P/C</v>
      </c>
      <c r="GM8" s="109"/>
      <c r="GN8" s="109"/>
      <c r="GO8" s="111"/>
      <c r="GP8" s="5" t="str">
        <f>$B$8</f>
        <v>CAR</v>
      </c>
      <c r="GQ8" s="6" t="str">
        <f>$C$8</f>
        <v>LGV</v>
      </c>
      <c r="GR8" s="6" t="str">
        <f>$D$8</f>
        <v>HGV 2X</v>
      </c>
      <c r="GS8" s="6" t="str">
        <f>$E$8</f>
        <v>HGV 3X</v>
      </c>
      <c r="GT8" s="6" t="str">
        <f>$F$8</f>
        <v>HGV 4X</v>
      </c>
      <c r="GU8" s="6" t="str">
        <f>$G$8</f>
        <v>HGV 5+X</v>
      </c>
      <c r="GV8" s="6" t="str">
        <f>$H$8</f>
        <v>DBUS</v>
      </c>
      <c r="GW8" s="6" t="str">
        <f>$I$8</f>
        <v>OBUS</v>
      </c>
      <c r="GX8" s="6" t="str">
        <f>$J$8</f>
        <v>TAXI</v>
      </c>
      <c r="GY8" s="6" t="str">
        <f>$K$8</f>
        <v>M/C</v>
      </c>
      <c r="GZ8" s="7" t="str">
        <f>$L$8</f>
        <v>P/C</v>
      </c>
      <c r="HA8" s="109"/>
      <c r="HB8" s="109"/>
      <c r="HC8" s="111"/>
      <c r="HD8" s="5" t="str">
        <f>$B$8</f>
        <v>CAR</v>
      </c>
      <c r="HE8" s="6" t="str">
        <f>$C$8</f>
        <v>LGV</v>
      </c>
      <c r="HF8" s="6" t="str">
        <f>$D$8</f>
        <v>HGV 2X</v>
      </c>
      <c r="HG8" s="6" t="str">
        <f>$E$8</f>
        <v>HGV 3X</v>
      </c>
      <c r="HH8" s="6" t="str">
        <f>$F$8</f>
        <v>HGV 4X</v>
      </c>
      <c r="HI8" s="6" t="str">
        <f>$G$8</f>
        <v>HGV 5+X</v>
      </c>
      <c r="HJ8" s="6" t="str">
        <f>$H$8</f>
        <v>DBUS</v>
      </c>
      <c r="HK8" s="6" t="str">
        <f>$I$8</f>
        <v>OBUS</v>
      </c>
      <c r="HL8" s="6" t="str">
        <f>$J$8</f>
        <v>TAXI</v>
      </c>
      <c r="HM8" s="6" t="str">
        <f>$K$8</f>
        <v>M/C</v>
      </c>
      <c r="HN8" s="7" t="str">
        <f>$L$8</f>
        <v>P/C</v>
      </c>
      <c r="HO8" s="109"/>
      <c r="HP8" s="109"/>
      <c r="HQ8" s="111"/>
      <c r="HR8" s="5" t="str">
        <f>$B$8</f>
        <v>CAR</v>
      </c>
      <c r="HS8" s="6" t="str">
        <f>$C$8</f>
        <v>LGV</v>
      </c>
      <c r="HT8" s="6" t="str">
        <f>$D$8</f>
        <v>HGV 2X</v>
      </c>
      <c r="HU8" s="6" t="str">
        <f>$E$8</f>
        <v>HGV 3X</v>
      </c>
      <c r="HV8" s="6" t="str">
        <f>$F$8</f>
        <v>HGV 4X</v>
      </c>
      <c r="HW8" s="6" t="str">
        <f>$G$8</f>
        <v>HGV 5+X</v>
      </c>
      <c r="HX8" s="6" t="str">
        <f>$H$8</f>
        <v>DBUS</v>
      </c>
      <c r="HY8" s="6" t="str">
        <f>$I$8</f>
        <v>OBUS</v>
      </c>
      <c r="HZ8" s="6" t="str">
        <f>$J$8</f>
        <v>TAXI</v>
      </c>
      <c r="IA8" s="6" t="str">
        <f>$K$8</f>
        <v>M/C</v>
      </c>
      <c r="IB8" s="7" t="str">
        <f>$L$8</f>
        <v>P/C</v>
      </c>
      <c r="IC8" s="109"/>
      <c r="ID8" s="109"/>
      <c r="IE8" s="111"/>
      <c r="IF8" s="5" t="str">
        <f>$B$8</f>
        <v>CAR</v>
      </c>
      <c r="IG8" s="6" t="str">
        <f>$C$8</f>
        <v>LGV</v>
      </c>
      <c r="IH8" s="6" t="str">
        <f>$D$8</f>
        <v>HGV 2X</v>
      </c>
      <c r="II8" s="6" t="str">
        <f>$E$8</f>
        <v>HGV 3X</v>
      </c>
      <c r="IJ8" s="6" t="str">
        <f>$F$8</f>
        <v>HGV 4X</v>
      </c>
      <c r="IK8" s="6" t="str">
        <f>$G$8</f>
        <v>HGV 5+X</v>
      </c>
      <c r="IL8" s="6" t="str">
        <f>$H$8</f>
        <v>DBUS</v>
      </c>
      <c r="IM8" s="6" t="str">
        <f>$I$8</f>
        <v>OBUS</v>
      </c>
      <c r="IN8" s="6" t="str">
        <f>$J$8</f>
        <v>TAXI</v>
      </c>
      <c r="IO8" s="6" t="str">
        <f>$K$8</f>
        <v>M/C</v>
      </c>
      <c r="IP8" s="7" t="str">
        <f>$L$8</f>
        <v>P/C</v>
      </c>
      <c r="IQ8" s="109"/>
      <c r="IR8" s="109"/>
    </row>
    <row r="9" spans="1:252" ht="13.5" customHeight="1" thickTop="1" x14ac:dyDescent="0.3">
      <c r="A9" s="8">
        <v>0.29166666666666669</v>
      </c>
      <c r="B9" s="9">
        <v>2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1">
        <v>0</v>
      </c>
      <c r="M9" s="12">
        <f>SUM(B9:L9)</f>
        <v>2</v>
      </c>
      <c r="N9" s="12">
        <f>SUM(B9,C9,2.3*D9,2.3*E9,2.3*F9,2.3*G9,2*H9,2*I9,J9,0.4*K9,0.2*L9)</f>
        <v>2</v>
      </c>
      <c r="O9" s="13">
        <f>$A9</f>
        <v>0.29166666666666669</v>
      </c>
      <c r="P9" s="9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1">
        <v>0</v>
      </c>
      <c r="AA9" s="12">
        <f>SUM(P9:Z9)</f>
        <v>0</v>
      </c>
      <c r="AB9" s="12">
        <f>SUM(P9,Q9,2.3*R9,2.3*S9,2.3*T9,2.3*U9,2*V9,2*W9,X9,0.4*Y9,0.2*Z9)</f>
        <v>0</v>
      </c>
      <c r="AC9" s="13">
        <f>$A9</f>
        <v>0.29166666666666669</v>
      </c>
      <c r="AD9" s="9">
        <v>80</v>
      </c>
      <c r="AE9" s="10">
        <v>7</v>
      </c>
      <c r="AF9" s="10">
        <v>2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6</v>
      </c>
      <c r="AM9" s="10">
        <v>2</v>
      </c>
      <c r="AN9" s="11">
        <v>5</v>
      </c>
      <c r="AO9" s="12">
        <f>SUM(AD9:AN9)</f>
        <v>102</v>
      </c>
      <c r="AP9" s="12">
        <f>SUM(AD9,AE9,2.3*AF9,2.3*AG9,2.3*AH9,2.3*AI9,2*AJ9,2*AK9,AL9,0.4*AM9,0.2*AN9)</f>
        <v>99.399999999999991</v>
      </c>
      <c r="AQ9" s="13">
        <f>$A9</f>
        <v>0.29166666666666669</v>
      </c>
      <c r="AR9" s="9">
        <v>1</v>
      </c>
      <c r="AS9" s="10">
        <v>2</v>
      </c>
      <c r="AT9" s="10">
        <v>2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2</v>
      </c>
      <c r="BA9" s="10">
        <v>0</v>
      </c>
      <c r="BB9" s="11">
        <v>0</v>
      </c>
      <c r="BC9" s="12">
        <f>SUM(AR9:BB9)</f>
        <v>7</v>
      </c>
      <c r="BD9" s="12">
        <f>SUM(AR9,AS9,2.3*AT9,2.3*AU9,2.3*AV9,2.3*AW9,2*AX9,2*AY9,AZ9,0.4*BA9,0.2*BB9)</f>
        <v>9.6</v>
      </c>
      <c r="BE9" s="13">
        <f>$A9</f>
        <v>0.29166666666666669</v>
      </c>
      <c r="BF9" s="14"/>
      <c r="BG9" s="15"/>
      <c r="BH9" s="15"/>
      <c r="BI9" s="15"/>
      <c r="BJ9" s="15"/>
      <c r="BK9" s="15"/>
      <c r="BL9" s="15"/>
      <c r="BM9" s="15"/>
      <c r="BN9" s="15"/>
      <c r="BO9" s="15"/>
      <c r="BP9" s="16"/>
      <c r="BQ9" s="17">
        <f>SUM(BF9:BP9)</f>
        <v>0</v>
      </c>
      <c r="BR9" s="17">
        <f>SUM(BF9,BG9,2.3*BH9,2.3*BI9,2.3*BJ9,2.3*BK9,2*BL9,2*BM9,BN9,0.4*BO9,0.2*BP9)</f>
        <v>0</v>
      </c>
      <c r="BS9" s="13">
        <f>$A9</f>
        <v>0.29166666666666669</v>
      </c>
      <c r="BT9" s="9">
        <v>15</v>
      </c>
      <c r="BU9" s="10">
        <v>2</v>
      </c>
      <c r="BV9" s="10">
        <v>2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1</v>
      </c>
      <c r="CC9" s="10">
        <v>1</v>
      </c>
      <c r="CD9" s="11">
        <v>1</v>
      </c>
      <c r="CE9" s="12">
        <f>SUM(BT9:CD9)</f>
        <v>22</v>
      </c>
      <c r="CF9" s="12">
        <f>SUM(BT9,BU9,2.3*BV9,2.3*BW9,2.3*BX9,2.3*BY9,2*BZ9,2*CA9,CB9,0.4*CC9,0.2*CD9)</f>
        <v>23.2</v>
      </c>
      <c r="CG9" s="13">
        <f>$A9</f>
        <v>0.29166666666666669</v>
      </c>
      <c r="CH9" s="9">
        <v>22</v>
      </c>
      <c r="CI9" s="10">
        <v>5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1">
        <v>3</v>
      </c>
      <c r="CS9" s="12">
        <f>SUM(CH9:CR9)</f>
        <v>30</v>
      </c>
      <c r="CT9" s="12">
        <f>SUM(CH9,CI9,2.3*CJ9,2.3*CK9,2.3*CL9,2.3*CM9,2*CN9,2*CO9,CP9,0.4*CQ9,0.2*CR9)</f>
        <v>27.6</v>
      </c>
      <c r="CU9" s="13">
        <f>$A9</f>
        <v>0.29166666666666669</v>
      </c>
      <c r="CV9" s="9">
        <v>2</v>
      </c>
      <c r="CW9" s="10">
        <v>3</v>
      </c>
      <c r="CX9" s="10">
        <v>1</v>
      </c>
      <c r="CY9" s="10">
        <v>0</v>
      </c>
      <c r="CZ9" s="10">
        <v>0</v>
      </c>
      <c r="DA9" s="10">
        <v>0</v>
      </c>
      <c r="DB9" s="10">
        <v>0</v>
      </c>
      <c r="DC9" s="10">
        <v>0</v>
      </c>
      <c r="DD9" s="10">
        <v>3</v>
      </c>
      <c r="DE9" s="10">
        <v>0</v>
      </c>
      <c r="DF9" s="11">
        <v>0</v>
      </c>
      <c r="DG9" s="12">
        <f>SUM(CV9:DF9)</f>
        <v>9</v>
      </c>
      <c r="DH9" s="12">
        <f>SUM(CV9,CW9,2.3*CX9,2.3*CY9,2.3*CZ9,2.3*DA9,2*DB9,2*DC9,DD9,0.4*DE9,0.2*DF9)</f>
        <v>10.3</v>
      </c>
      <c r="DI9" s="13">
        <f>$A9</f>
        <v>0.29166666666666669</v>
      </c>
      <c r="DJ9" s="9">
        <v>3</v>
      </c>
      <c r="DK9" s="10">
        <v>1</v>
      </c>
      <c r="DL9" s="10">
        <v>0</v>
      </c>
      <c r="DM9" s="10">
        <v>0</v>
      </c>
      <c r="DN9" s="10">
        <v>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1">
        <v>0</v>
      </c>
      <c r="DU9" s="12">
        <f>SUM(DJ9:DT9)</f>
        <v>4</v>
      </c>
      <c r="DV9" s="12">
        <f>SUM(DJ9,DK9,2.3*DL9,2.3*DM9,2.3*DN9,2.3*DO9,2*DP9,2*DQ9,DR9,0.4*DS9,0.2*DT9)</f>
        <v>4</v>
      </c>
      <c r="DW9" s="13">
        <f>$A9</f>
        <v>0.29166666666666669</v>
      </c>
      <c r="DX9" s="14"/>
      <c r="DY9" s="15"/>
      <c r="DZ9" s="15"/>
      <c r="EA9" s="15"/>
      <c r="EB9" s="15"/>
      <c r="EC9" s="15"/>
      <c r="ED9" s="15"/>
      <c r="EE9" s="15"/>
      <c r="EF9" s="15"/>
      <c r="EG9" s="15"/>
      <c r="EH9" s="16"/>
      <c r="EI9" s="17">
        <f>SUM(DX9:EH9)</f>
        <v>0</v>
      </c>
      <c r="EJ9" s="17">
        <f>SUM(DX9,DY9,2.3*DZ9,2.3*EA9,2.3*EB9,2.3*EC9,2*ED9,2*EE9,EF9,0.4*EG9,0.2*EH9)</f>
        <v>0</v>
      </c>
      <c r="EK9" s="13">
        <f>$A9</f>
        <v>0.29166666666666669</v>
      </c>
      <c r="EL9" s="9">
        <v>2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1">
        <v>1</v>
      </c>
      <c r="EW9" s="12">
        <f>SUM(EL9:EV9)</f>
        <v>3</v>
      </c>
      <c r="EX9" s="12">
        <f>SUM(EL9,EM9,2.3*EN9,2.3*EO9,2.3*EP9,2.3*EQ9,2*ER9,2*ES9,ET9,0.4*EU9,0.2*EV9)</f>
        <v>2.2000000000000002</v>
      </c>
      <c r="EY9" s="13">
        <f>$A9</f>
        <v>0.29166666666666669</v>
      </c>
      <c r="EZ9" s="9">
        <v>70</v>
      </c>
      <c r="FA9" s="10">
        <v>6</v>
      </c>
      <c r="FB9" s="10">
        <v>2</v>
      </c>
      <c r="FC9" s="10">
        <v>0</v>
      </c>
      <c r="FD9" s="10">
        <v>0</v>
      </c>
      <c r="FE9" s="10">
        <v>0</v>
      </c>
      <c r="FF9" s="10">
        <v>0</v>
      </c>
      <c r="FG9" s="10">
        <v>0</v>
      </c>
      <c r="FH9" s="10">
        <v>7</v>
      </c>
      <c r="FI9" s="10">
        <v>3</v>
      </c>
      <c r="FJ9" s="11">
        <v>4</v>
      </c>
      <c r="FK9" s="12">
        <f>SUM(EZ9:FJ9)</f>
        <v>92</v>
      </c>
      <c r="FL9" s="12">
        <f>SUM(EZ9,FA9,2.3*FB9,2.3*FC9,2.3*FD9,2.3*FE9,2*FF9,2*FG9,FH9,0.4*FI9,0.2*FJ9)</f>
        <v>89.6</v>
      </c>
      <c r="FM9" s="13">
        <f>$A9</f>
        <v>0.29166666666666669</v>
      </c>
      <c r="FN9" s="9">
        <v>3</v>
      </c>
      <c r="FO9" s="10">
        <v>1</v>
      </c>
      <c r="FP9" s="10">
        <v>0</v>
      </c>
      <c r="FQ9" s="10">
        <v>0</v>
      </c>
      <c r="FR9" s="10">
        <v>0</v>
      </c>
      <c r="FS9" s="10">
        <v>0</v>
      </c>
      <c r="FT9" s="10">
        <v>0</v>
      </c>
      <c r="FU9" s="10">
        <v>0</v>
      </c>
      <c r="FV9" s="10">
        <v>0</v>
      </c>
      <c r="FW9" s="10">
        <v>0</v>
      </c>
      <c r="FX9" s="11">
        <v>1</v>
      </c>
      <c r="FY9" s="12">
        <f>SUM(FN9:FX9)</f>
        <v>5</v>
      </c>
      <c r="FZ9" s="12">
        <f>SUM(FN9,FO9,2.3*FP9,2.3*FQ9,2.3*FR9,2.3*FS9,2*FT9,2*FU9,FV9,0.4*FW9,0.2*FX9)</f>
        <v>4.2</v>
      </c>
      <c r="GA9" s="13">
        <f>$A9</f>
        <v>0.29166666666666669</v>
      </c>
      <c r="GB9" s="9">
        <v>1</v>
      </c>
      <c r="GC9" s="10">
        <v>0</v>
      </c>
      <c r="GD9" s="10">
        <v>0</v>
      </c>
      <c r="GE9" s="10">
        <v>0</v>
      </c>
      <c r="GF9" s="10">
        <v>0</v>
      </c>
      <c r="GG9" s="10">
        <v>0</v>
      </c>
      <c r="GH9" s="10">
        <v>0</v>
      </c>
      <c r="GI9" s="10">
        <v>0</v>
      </c>
      <c r="GJ9" s="10">
        <v>0</v>
      </c>
      <c r="GK9" s="10">
        <v>0</v>
      </c>
      <c r="GL9" s="11">
        <v>1</v>
      </c>
      <c r="GM9" s="12">
        <f>SUM(GB9:GL9)</f>
        <v>2</v>
      </c>
      <c r="GN9" s="12">
        <f>SUM(GB9,GC9,2.3*GD9,2.3*GE9,2.3*GF9,2.3*GG9,2*GH9,2*GI9,GJ9,0.4*GK9,0.2*GL9)</f>
        <v>1.2</v>
      </c>
      <c r="GO9" s="13">
        <f>$A9</f>
        <v>0.29166666666666669</v>
      </c>
      <c r="GP9" s="14"/>
      <c r="GQ9" s="15"/>
      <c r="GR9" s="15"/>
      <c r="GS9" s="15"/>
      <c r="GT9" s="15"/>
      <c r="GU9" s="15"/>
      <c r="GV9" s="15"/>
      <c r="GW9" s="15"/>
      <c r="GX9" s="15"/>
      <c r="GY9" s="15"/>
      <c r="GZ9" s="16"/>
      <c r="HA9" s="17">
        <f>SUM(GP9:GZ9)</f>
        <v>0</v>
      </c>
      <c r="HB9" s="17">
        <f>SUM(GP9,GQ9,2.3*GR9,2.3*GS9,2.3*GT9,2.3*GU9,2*GV9,2*GW9,GX9,0.4*GY9,0.2*GZ9)</f>
        <v>0</v>
      </c>
      <c r="HC9" s="13">
        <f>$A9</f>
        <v>0.29166666666666669</v>
      </c>
      <c r="HD9" s="9">
        <v>1</v>
      </c>
      <c r="HE9" s="10">
        <v>0</v>
      </c>
      <c r="HF9" s="10">
        <v>0</v>
      </c>
      <c r="HG9" s="10">
        <v>0</v>
      </c>
      <c r="HH9" s="10">
        <v>0</v>
      </c>
      <c r="HI9" s="10">
        <v>0</v>
      </c>
      <c r="HJ9" s="10">
        <v>0</v>
      </c>
      <c r="HK9" s="10">
        <v>0</v>
      </c>
      <c r="HL9" s="10">
        <v>0</v>
      </c>
      <c r="HM9" s="10">
        <v>0</v>
      </c>
      <c r="HN9" s="11">
        <v>3</v>
      </c>
      <c r="HO9" s="12">
        <f>SUM(HD9:HN9)</f>
        <v>4</v>
      </c>
      <c r="HP9" s="12">
        <f>SUM(HD9,HE9,2.3*HF9,2.3*HG9,2.3*HH9,2.3*HI9,2*HJ9,2*HK9,HL9,0.4*HM9,0.2*HN9)</f>
        <v>1.6</v>
      </c>
      <c r="HQ9" s="13">
        <f>$A9</f>
        <v>0.29166666666666669</v>
      </c>
      <c r="HR9" s="9">
        <v>1</v>
      </c>
      <c r="HS9" s="10">
        <v>0</v>
      </c>
      <c r="HT9" s="10">
        <v>0</v>
      </c>
      <c r="HU9" s="10">
        <v>0</v>
      </c>
      <c r="HV9" s="10">
        <v>0</v>
      </c>
      <c r="HW9" s="10">
        <v>0</v>
      </c>
      <c r="HX9" s="10">
        <v>0</v>
      </c>
      <c r="HY9" s="10">
        <v>0</v>
      </c>
      <c r="HZ9" s="10">
        <v>0</v>
      </c>
      <c r="IA9" s="10">
        <v>0</v>
      </c>
      <c r="IB9" s="11">
        <v>0</v>
      </c>
      <c r="IC9" s="12">
        <f>SUM(HR9:IB9)</f>
        <v>1</v>
      </c>
      <c r="ID9" s="12">
        <f>SUM(HR9,HS9,2.3*HT9,2.3*HU9,2.3*HV9,2.3*HW9,2*HX9,2*HY9,HZ9,0.4*IA9,0.2*IB9)</f>
        <v>1</v>
      </c>
      <c r="IE9" s="13">
        <f>$A9</f>
        <v>0.29166666666666669</v>
      </c>
      <c r="IF9" s="9">
        <v>3</v>
      </c>
      <c r="IG9" s="10">
        <v>1</v>
      </c>
      <c r="IH9" s="10">
        <v>2</v>
      </c>
      <c r="II9" s="10">
        <v>0</v>
      </c>
      <c r="IJ9" s="10">
        <v>0</v>
      </c>
      <c r="IK9" s="10">
        <v>0</v>
      </c>
      <c r="IL9" s="10">
        <v>0</v>
      </c>
      <c r="IM9" s="10">
        <v>0</v>
      </c>
      <c r="IN9" s="10">
        <v>0</v>
      </c>
      <c r="IO9" s="10">
        <v>0</v>
      </c>
      <c r="IP9" s="11">
        <v>2</v>
      </c>
      <c r="IQ9" s="12">
        <f>SUM(IF9:IP9)</f>
        <v>8</v>
      </c>
      <c r="IR9" s="12">
        <f>SUM(IF9,IG9,2.3*IH9,2.3*II9,2.3*IJ9,2.3*IK9,2*IL9,2*IM9,IN9,0.4*IO9,0.2*IP9)</f>
        <v>9</v>
      </c>
    </row>
    <row r="10" spans="1:252" ht="13.5" customHeight="1" x14ac:dyDescent="0.3">
      <c r="A10" s="19">
        <f>A9+"00:15"</f>
        <v>0.30208333333333337</v>
      </c>
      <c r="B10" s="20">
        <v>3</v>
      </c>
      <c r="C10" s="21">
        <v>0</v>
      </c>
      <c r="D10" s="21">
        <v>1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3">
        <f>SUM(B10:L10)</f>
        <v>4</v>
      </c>
      <c r="N10" s="23">
        <f>SUM(B10,C10,2.3*D10,2.3*E10,2.3*F10,2.3*G10,2*H10,2*I10,J10,0.4*K10,0.2*L10)</f>
        <v>5.3</v>
      </c>
      <c r="O10" s="13">
        <f>$A10</f>
        <v>0.30208333333333337</v>
      </c>
      <c r="P10" s="20">
        <v>0</v>
      </c>
      <c r="Q10" s="21">
        <v>1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2">
        <v>0</v>
      </c>
      <c r="AA10" s="23">
        <f>SUM(P10:Z10)</f>
        <v>1</v>
      </c>
      <c r="AB10" s="23">
        <f>SUM(P10,Q10,2.3*R10,2.3*S10,2.3*T10,2.3*U10,2*V10,2*W10,X10,0.4*Y10,0.2*Z10)</f>
        <v>1</v>
      </c>
      <c r="AC10" s="13">
        <f>$A10</f>
        <v>0.30208333333333337</v>
      </c>
      <c r="AD10" s="20">
        <v>107</v>
      </c>
      <c r="AE10" s="21">
        <v>4</v>
      </c>
      <c r="AF10" s="21">
        <v>2</v>
      </c>
      <c r="AG10" s="21">
        <v>0</v>
      </c>
      <c r="AH10" s="21">
        <v>0</v>
      </c>
      <c r="AI10" s="21">
        <v>0</v>
      </c>
      <c r="AJ10" s="21">
        <v>0</v>
      </c>
      <c r="AK10" s="21">
        <v>1</v>
      </c>
      <c r="AL10" s="21">
        <v>12</v>
      </c>
      <c r="AM10" s="21">
        <v>0</v>
      </c>
      <c r="AN10" s="22">
        <v>2</v>
      </c>
      <c r="AO10" s="23">
        <f>SUM(AD10:AN10)</f>
        <v>128</v>
      </c>
      <c r="AP10" s="23">
        <f>SUM(AD10,AE10,2.3*AF10,2.3*AG10,2.3*AH10,2.3*AI10,2*AJ10,2*AK10,AL10,0.4*AM10,0.2*AN10)</f>
        <v>130</v>
      </c>
      <c r="AQ10" s="13">
        <f>$A10</f>
        <v>0.30208333333333337</v>
      </c>
      <c r="AR10" s="20">
        <v>8</v>
      </c>
      <c r="AS10" s="21">
        <v>4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1">
        <v>0</v>
      </c>
      <c r="AZ10" s="21">
        <v>2</v>
      </c>
      <c r="BA10" s="21">
        <v>0</v>
      </c>
      <c r="BB10" s="22">
        <v>0</v>
      </c>
      <c r="BC10" s="23">
        <f>SUM(AR10:BB10)</f>
        <v>14</v>
      </c>
      <c r="BD10" s="23">
        <f>SUM(AR10,AS10,2.3*AT10,2.3*AU10,2.3*AV10,2.3*AW10,2*AX10,2*AY10,AZ10,0.4*BA10,0.2*BB10)</f>
        <v>14</v>
      </c>
      <c r="BE10" s="13">
        <f>$A10</f>
        <v>0.30208333333333337</v>
      </c>
      <c r="BF10" s="24"/>
      <c r="BG10" s="25"/>
      <c r="BH10" s="25"/>
      <c r="BI10" s="25"/>
      <c r="BJ10" s="25"/>
      <c r="BK10" s="25"/>
      <c r="BL10" s="25"/>
      <c r="BM10" s="25"/>
      <c r="BN10" s="25"/>
      <c r="BO10" s="25"/>
      <c r="BP10" s="26"/>
      <c r="BQ10" s="27">
        <f>SUM(BF10:BP10)</f>
        <v>0</v>
      </c>
      <c r="BR10" s="27">
        <f>SUM(BF10,BG10,2.3*BH10,2.3*BI10,2.3*BJ10,2.3*BK10,2*BL10,2*BM10,BN10,0.4*BO10,0.2*BP10)</f>
        <v>0</v>
      </c>
      <c r="BS10" s="13">
        <f>$A10</f>
        <v>0.30208333333333337</v>
      </c>
      <c r="BT10" s="20">
        <v>15</v>
      </c>
      <c r="BU10" s="21">
        <v>1</v>
      </c>
      <c r="BV10" s="21">
        <v>2</v>
      </c>
      <c r="BW10" s="21">
        <v>0</v>
      </c>
      <c r="BX10" s="21">
        <v>0</v>
      </c>
      <c r="BY10" s="21">
        <v>0</v>
      </c>
      <c r="BZ10" s="21">
        <v>0</v>
      </c>
      <c r="CA10" s="21">
        <v>1</v>
      </c>
      <c r="CB10" s="21">
        <v>2</v>
      </c>
      <c r="CC10" s="21">
        <v>1</v>
      </c>
      <c r="CD10" s="22">
        <v>5</v>
      </c>
      <c r="CE10" s="23">
        <f>SUM(BT10:CD10)</f>
        <v>27</v>
      </c>
      <c r="CF10" s="23">
        <f>SUM(BT10,BU10,2.3*BV10,2.3*BW10,2.3*BX10,2.3*BY10,2*BZ10,2*CA10,CB10,0.4*CC10,0.2*CD10)</f>
        <v>26</v>
      </c>
      <c r="CG10" s="13">
        <f>$A10</f>
        <v>0.30208333333333337</v>
      </c>
      <c r="CH10" s="20">
        <v>27</v>
      </c>
      <c r="CI10" s="21">
        <v>2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1</v>
      </c>
      <c r="CQ10" s="21">
        <v>1</v>
      </c>
      <c r="CR10" s="22">
        <v>2</v>
      </c>
      <c r="CS10" s="23">
        <f>SUM(CH10:CR10)</f>
        <v>33</v>
      </c>
      <c r="CT10" s="23">
        <f>SUM(CH10,CI10,2.3*CJ10,2.3*CK10,2.3*CL10,2.3*CM10,2*CN10,2*CO10,CP10,0.4*CQ10,0.2*CR10)</f>
        <v>30.799999999999997</v>
      </c>
      <c r="CU10" s="13">
        <f>$A10</f>
        <v>0.30208333333333337</v>
      </c>
      <c r="CV10" s="20">
        <v>5</v>
      </c>
      <c r="CW10" s="21">
        <v>1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2">
        <v>0</v>
      </c>
      <c r="DG10" s="23">
        <f>SUM(CV10:DF10)</f>
        <v>6</v>
      </c>
      <c r="DH10" s="23">
        <f>SUM(CV10,CW10,2.3*CX10,2.3*CY10,2.3*CZ10,2.3*DA10,2*DB10,2*DC10,DD10,0.4*DE10,0.2*DF10)</f>
        <v>6</v>
      </c>
      <c r="DI10" s="13">
        <f>$A10</f>
        <v>0.30208333333333337</v>
      </c>
      <c r="DJ10" s="20">
        <v>2</v>
      </c>
      <c r="DK10" s="21">
        <v>3</v>
      </c>
      <c r="DL10" s="21">
        <v>0</v>
      </c>
      <c r="DM10" s="21">
        <v>0</v>
      </c>
      <c r="DN10" s="21">
        <v>0</v>
      </c>
      <c r="DO10" s="21">
        <v>0</v>
      </c>
      <c r="DP10" s="21">
        <v>0</v>
      </c>
      <c r="DQ10" s="21">
        <v>0</v>
      </c>
      <c r="DR10" s="21">
        <v>0</v>
      </c>
      <c r="DS10" s="21">
        <v>0</v>
      </c>
      <c r="DT10" s="22">
        <v>0</v>
      </c>
      <c r="DU10" s="23">
        <f>SUM(DJ10:DT10)</f>
        <v>5</v>
      </c>
      <c r="DV10" s="23">
        <f>SUM(DJ10,DK10,2.3*DL10,2.3*DM10,2.3*DN10,2.3*DO10,2*DP10,2*DQ10,DR10,0.4*DS10,0.2*DT10)</f>
        <v>5</v>
      </c>
      <c r="DW10" s="13">
        <f>$A10</f>
        <v>0.30208333333333337</v>
      </c>
      <c r="DX10" s="24"/>
      <c r="DY10" s="25"/>
      <c r="DZ10" s="25"/>
      <c r="EA10" s="25"/>
      <c r="EB10" s="25"/>
      <c r="EC10" s="25"/>
      <c r="ED10" s="25"/>
      <c r="EE10" s="25"/>
      <c r="EF10" s="25"/>
      <c r="EG10" s="25"/>
      <c r="EH10" s="26"/>
      <c r="EI10" s="27">
        <f>SUM(DX10:EH10)</f>
        <v>0</v>
      </c>
      <c r="EJ10" s="27">
        <f>SUM(DX10,DY10,2.3*DZ10,2.3*EA10,2.3*EB10,2.3*EC10,2*ED10,2*EE10,EF10,0.4*EG10,0.2*EH10)</f>
        <v>0</v>
      </c>
      <c r="EK10" s="13">
        <f>$A10</f>
        <v>0.30208333333333337</v>
      </c>
      <c r="EL10" s="20">
        <v>5</v>
      </c>
      <c r="EM10" s="21">
        <v>0</v>
      </c>
      <c r="EN10" s="21">
        <v>0</v>
      </c>
      <c r="EO10" s="21">
        <v>0</v>
      </c>
      <c r="EP10" s="21">
        <v>0</v>
      </c>
      <c r="EQ10" s="21">
        <v>0</v>
      </c>
      <c r="ER10" s="21">
        <v>0</v>
      </c>
      <c r="ES10" s="21">
        <v>0</v>
      </c>
      <c r="ET10" s="21">
        <v>0</v>
      </c>
      <c r="EU10" s="21">
        <v>0</v>
      </c>
      <c r="EV10" s="22">
        <v>1</v>
      </c>
      <c r="EW10" s="23">
        <f>SUM(EL10:EV10)</f>
        <v>6</v>
      </c>
      <c r="EX10" s="23">
        <f>SUM(EL10,EM10,2.3*EN10,2.3*EO10,2.3*EP10,2.3*EQ10,2*ER10,2*ES10,ET10,0.4*EU10,0.2*EV10)</f>
        <v>5.2</v>
      </c>
      <c r="EY10" s="13">
        <f>$A10</f>
        <v>0.30208333333333337</v>
      </c>
      <c r="EZ10" s="20">
        <v>86</v>
      </c>
      <c r="FA10" s="21">
        <v>7</v>
      </c>
      <c r="FB10" s="21">
        <v>1</v>
      </c>
      <c r="FC10" s="21">
        <v>0</v>
      </c>
      <c r="FD10" s="21">
        <v>0</v>
      </c>
      <c r="FE10" s="21">
        <v>0</v>
      </c>
      <c r="FF10" s="21">
        <v>0</v>
      </c>
      <c r="FG10" s="21">
        <v>1</v>
      </c>
      <c r="FH10" s="21">
        <v>2</v>
      </c>
      <c r="FI10" s="21">
        <v>2</v>
      </c>
      <c r="FJ10" s="22">
        <v>3</v>
      </c>
      <c r="FK10" s="23">
        <f>SUM(EZ10:FJ10)</f>
        <v>102</v>
      </c>
      <c r="FL10" s="23">
        <f>SUM(EZ10,FA10,2.3*FB10,2.3*FC10,2.3*FD10,2.3*FE10,2*FF10,2*FG10,FH10,0.4*FI10,0.2*FJ10)</f>
        <v>100.69999999999999</v>
      </c>
      <c r="FM10" s="13">
        <f>$A10</f>
        <v>0.30208333333333337</v>
      </c>
      <c r="FN10" s="20">
        <v>12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0</v>
      </c>
      <c r="FU10" s="21">
        <v>0</v>
      </c>
      <c r="FV10" s="21">
        <v>2</v>
      </c>
      <c r="FW10" s="21">
        <v>0</v>
      </c>
      <c r="FX10" s="22">
        <v>0</v>
      </c>
      <c r="FY10" s="23">
        <f>SUM(FN10:FX10)</f>
        <v>15</v>
      </c>
      <c r="FZ10" s="23">
        <f>SUM(FN10,FO10,2.3*FP10,2.3*FQ10,2.3*FR10,2.3*FS10,2*FT10,2*FU10,FV10,0.4*FW10,0.2*FX10)</f>
        <v>15</v>
      </c>
      <c r="GA10" s="13">
        <f>$A10</f>
        <v>0.30208333333333337</v>
      </c>
      <c r="GB10" s="20">
        <v>2</v>
      </c>
      <c r="GC10" s="21">
        <v>0</v>
      </c>
      <c r="GD10" s="21">
        <v>0</v>
      </c>
      <c r="GE10" s="21">
        <v>0</v>
      </c>
      <c r="GF10" s="21">
        <v>0</v>
      </c>
      <c r="GG10" s="21">
        <v>0</v>
      </c>
      <c r="GH10" s="21">
        <v>0</v>
      </c>
      <c r="GI10" s="21">
        <v>0</v>
      </c>
      <c r="GJ10" s="21">
        <v>0</v>
      </c>
      <c r="GK10" s="21">
        <v>0</v>
      </c>
      <c r="GL10" s="22">
        <v>0</v>
      </c>
      <c r="GM10" s="23">
        <f>SUM(GB10:GL10)</f>
        <v>2</v>
      </c>
      <c r="GN10" s="23">
        <f>SUM(GB10,GC10,2.3*GD10,2.3*GE10,2.3*GF10,2.3*GG10,2*GH10,2*GI10,GJ10,0.4*GK10,0.2*GL10)</f>
        <v>2</v>
      </c>
      <c r="GO10" s="13">
        <f>$A10</f>
        <v>0.30208333333333337</v>
      </c>
      <c r="GP10" s="24"/>
      <c r="GQ10" s="25"/>
      <c r="GR10" s="25"/>
      <c r="GS10" s="25"/>
      <c r="GT10" s="25"/>
      <c r="GU10" s="25"/>
      <c r="GV10" s="25"/>
      <c r="GW10" s="25"/>
      <c r="GX10" s="25"/>
      <c r="GY10" s="25"/>
      <c r="GZ10" s="26"/>
      <c r="HA10" s="27">
        <f>SUM(GP10:GZ10)</f>
        <v>0</v>
      </c>
      <c r="HB10" s="27">
        <f>SUM(GP10,GQ10,2.3*GR10,2.3*GS10,2.3*GT10,2.3*GU10,2*GV10,2*GW10,GX10,0.4*GY10,0.2*GZ10)</f>
        <v>0</v>
      </c>
      <c r="HC10" s="13">
        <f>$A10</f>
        <v>0.30208333333333337</v>
      </c>
      <c r="HD10" s="20">
        <v>5</v>
      </c>
      <c r="HE10" s="21">
        <v>1</v>
      </c>
      <c r="HF10" s="21">
        <v>0</v>
      </c>
      <c r="HG10" s="21">
        <v>1</v>
      </c>
      <c r="HH10" s="21">
        <v>0</v>
      </c>
      <c r="HI10" s="21">
        <v>0</v>
      </c>
      <c r="HJ10" s="21">
        <v>0</v>
      </c>
      <c r="HK10" s="21">
        <v>0</v>
      </c>
      <c r="HL10" s="21">
        <v>0</v>
      </c>
      <c r="HM10" s="21">
        <v>0</v>
      </c>
      <c r="HN10" s="22">
        <v>2</v>
      </c>
      <c r="HO10" s="23">
        <f>SUM(HD10:HN10)</f>
        <v>9</v>
      </c>
      <c r="HP10" s="23">
        <f>SUM(HD10,HE10,2.3*HF10,2.3*HG10,2.3*HH10,2.3*HI10,2*HJ10,2*HK10,HL10,0.4*HM10,0.2*HN10)</f>
        <v>8.7000000000000011</v>
      </c>
      <c r="HQ10" s="13">
        <f>$A10</f>
        <v>0.30208333333333337</v>
      </c>
      <c r="HR10" s="20">
        <v>0</v>
      </c>
      <c r="HS10" s="21">
        <v>0</v>
      </c>
      <c r="HT10" s="21">
        <v>0</v>
      </c>
      <c r="HU10" s="21">
        <v>0</v>
      </c>
      <c r="HV10" s="21">
        <v>0</v>
      </c>
      <c r="HW10" s="21">
        <v>0</v>
      </c>
      <c r="HX10" s="21">
        <v>0</v>
      </c>
      <c r="HY10" s="21">
        <v>0</v>
      </c>
      <c r="HZ10" s="21">
        <v>0</v>
      </c>
      <c r="IA10" s="21">
        <v>0</v>
      </c>
      <c r="IB10" s="22">
        <v>5</v>
      </c>
      <c r="IC10" s="23">
        <f>SUM(HR10:IB10)</f>
        <v>5</v>
      </c>
      <c r="ID10" s="23">
        <f>SUM(HR10,HS10,2.3*HT10,2.3*HU10,2.3*HV10,2.3*HW10,2*HX10,2*HY10,HZ10,0.4*IA10,0.2*IB10)</f>
        <v>1</v>
      </c>
      <c r="IE10" s="13">
        <f>$A10</f>
        <v>0.30208333333333337</v>
      </c>
      <c r="IF10" s="20">
        <v>3</v>
      </c>
      <c r="IG10" s="21">
        <v>0</v>
      </c>
      <c r="IH10" s="21">
        <v>1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2">
        <v>0</v>
      </c>
      <c r="IQ10" s="23">
        <f>SUM(IF10:IP10)</f>
        <v>4</v>
      </c>
      <c r="IR10" s="23">
        <f>SUM(IF10,IG10,2.3*IH10,2.3*II10,2.3*IJ10,2.3*IK10,2*IL10,2*IM10,IN10,0.4*IO10,0.2*IP10)</f>
        <v>5.3</v>
      </c>
    </row>
    <row r="11" spans="1:252" ht="13.5" customHeight="1" x14ac:dyDescent="0.3">
      <c r="A11" s="19">
        <f>A10+"00:15"</f>
        <v>0.31250000000000006</v>
      </c>
      <c r="B11" s="20">
        <v>4</v>
      </c>
      <c r="C11" s="21">
        <v>1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1</v>
      </c>
      <c r="K11" s="21">
        <v>0</v>
      </c>
      <c r="L11" s="22">
        <v>0</v>
      </c>
      <c r="M11" s="23">
        <f>SUM(B11:L11)</f>
        <v>6</v>
      </c>
      <c r="N11" s="23">
        <f>SUM(B11,C11,2.3*D11,2.3*E11,2.3*F11,2.3*G11,2*H11,2*I11,J11,0.4*K11,0.2*L11)</f>
        <v>6</v>
      </c>
      <c r="O11" s="13">
        <f>$A11</f>
        <v>0.31250000000000006</v>
      </c>
      <c r="P11" s="20">
        <v>3</v>
      </c>
      <c r="Q11" s="21">
        <v>1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2">
        <v>0</v>
      </c>
      <c r="AA11" s="23">
        <f>SUM(P11:Z11)</f>
        <v>4</v>
      </c>
      <c r="AB11" s="23">
        <f>SUM(P11,Q11,2.3*R11,2.3*S11,2.3*T11,2.3*U11,2*V11,2*W11,X11,0.4*Y11,0.2*Z11)</f>
        <v>4</v>
      </c>
      <c r="AC11" s="13">
        <f>$A11</f>
        <v>0.31250000000000006</v>
      </c>
      <c r="AD11" s="20">
        <v>93</v>
      </c>
      <c r="AE11" s="21">
        <v>12</v>
      </c>
      <c r="AF11" s="21">
        <v>1</v>
      </c>
      <c r="AG11" s="21">
        <v>0</v>
      </c>
      <c r="AH11" s="21">
        <v>1</v>
      </c>
      <c r="AI11" s="21">
        <v>0</v>
      </c>
      <c r="AJ11" s="21">
        <v>0</v>
      </c>
      <c r="AK11" s="21">
        <v>1</v>
      </c>
      <c r="AL11" s="21">
        <v>9</v>
      </c>
      <c r="AM11" s="21">
        <v>1</v>
      </c>
      <c r="AN11" s="22">
        <v>16</v>
      </c>
      <c r="AO11" s="23">
        <f>SUM(AD11:AN11)</f>
        <v>134</v>
      </c>
      <c r="AP11" s="23">
        <f>SUM(AD11,AE11,2.3*AF11,2.3*AG11,2.3*AH11,2.3*AI11,2*AJ11,2*AK11,AL11,0.4*AM11,0.2*AN11)</f>
        <v>124.2</v>
      </c>
      <c r="AQ11" s="13">
        <f>$A11</f>
        <v>0.31250000000000006</v>
      </c>
      <c r="AR11" s="20">
        <v>17</v>
      </c>
      <c r="AS11" s="21">
        <v>1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1</v>
      </c>
      <c r="BA11" s="21">
        <v>2</v>
      </c>
      <c r="BB11" s="22">
        <v>0</v>
      </c>
      <c r="BC11" s="23">
        <f>SUM(AR11:BB11)</f>
        <v>21</v>
      </c>
      <c r="BD11" s="23">
        <f>SUM(AR11,AS11,2.3*AT11,2.3*AU11,2.3*AV11,2.3*AW11,2*AX11,2*AY11,AZ11,0.4*BA11,0.2*BB11)</f>
        <v>19.8</v>
      </c>
      <c r="BE11" s="13">
        <f>$A11</f>
        <v>0.31250000000000006</v>
      </c>
      <c r="BF11" s="24"/>
      <c r="BG11" s="25"/>
      <c r="BH11" s="25"/>
      <c r="BI11" s="25"/>
      <c r="BJ11" s="25"/>
      <c r="BK11" s="25"/>
      <c r="BL11" s="25"/>
      <c r="BM11" s="25"/>
      <c r="BN11" s="25"/>
      <c r="BO11" s="25"/>
      <c r="BP11" s="26"/>
      <c r="BQ11" s="27">
        <f>SUM(BF11:BP11)</f>
        <v>0</v>
      </c>
      <c r="BR11" s="27">
        <f>SUM(BF11,BG11,2.3*BH11,2.3*BI11,2.3*BJ11,2.3*BK11,2*BL11,2*BM11,BN11,0.4*BO11,0.2*BP11)</f>
        <v>0</v>
      </c>
      <c r="BS11" s="13">
        <f>$A11</f>
        <v>0.31250000000000006</v>
      </c>
      <c r="BT11" s="20">
        <v>29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1</v>
      </c>
      <c r="CC11" s="21">
        <v>0</v>
      </c>
      <c r="CD11" s="22">
        <v>9</v>
      </c>
      <c r="CE11" s="23">
        <f>SUM(BT11:CD11)</f>
        <v>39</v>
      </c>
      <c r="CF11" s="23">
        <f>SUM(BT11,BU11,2.3*BV11,2.3*BW11,2.3*BX11,2.3*BY11,2*BZ11,2*CA11,CB11,0.4*CC11,0.2*CD11)</f>
        <v>31.8</v>
      </c>
      <c r="CG11" s="13">
        <f>$A11</f>
        <v>0.31250000000000006</v>
      </c>
      <c r="CH11" s="20">
        <v>32</v>
      </c>
      <c r="CI11" s="21">
        <v>7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1</v>
      </c>
      <c r="CR11" s="22">
        <v>3</v>
      </c>
      <c r="CS11" s="23">
        <f>SUM(CH11:CR11)</f>
        <v>44</v>
      </c>
      <c r="CT11" s="23">
        <f>SUM(CH11,CI11,2.3*CJ11,2.3*CK11,2.3*CL11,2.3*CM11,2*CN11,2*CO11,CP11,0.4*CQ11,0.2*CR11)</f>
        <v>41</v>
      </c>
      <c r="CU11" s="13">
        <f>$A11</f>
        <v>0.31250000000000006</v>
      </c>
      <c r="CV11" s="20">
        <v>2</v>
      </c>
      <c r="CW11" s="21">
        <v>0</v>
      </c>
      <c r="CX11" s="21">
        <v>1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2">
        <v>1</v>
      </c>
      <c r="DG11" s="23">
        <f>SUM(CV11:DF11)</f>
        <v>4</v>
      </c>
      <c r="DH11" s="23">
        <f>SUM(CV11,CW11,2.3*CX11,2.3*CY11,2.3*CZ11,2.3*DA11,2*DB11,2*DC11,DD11,0.4*DE11,0.2*DF11)</f>
        <v>4.5</v>
      </c>
      <c r="DI11" s="13">
        <f>$A11</f>
        <v>0.31250000000000006</v>
      </c>
      <c r="DJ11" s="20">
        <v>3</v>
      </c>
      <c r="DK11" s="21">
        <v>1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2</v>
      </c>
      <c r="DR11" s="21">
        <v>0</v>
      </c>
      <c r="DS11" s="21">
        <v>0</v>
      </c>
      <c r="DT11" s="22">
        <v>0</v>
      </c>
      <c r="DU11" s="23">
        <f>SUM(DJ11:DT11)</f>
        <v>6</v>
      </c>
      <c r="DV11" s="23">
        <f>SUM(DJ11,DK11,2.3*DL11,2.3*DM11,2.3*DN11,2.3*DO11,2*DP11,2*DQ11,DR11,0.4*DS11,0.2*DT11)</f>
        <v>8</v>
      </c>
      <c r="DW11" s="13">
        <f>$A11</f>
        <v>0.31250000000000006</v>
      </c>
      <c r="DX11" s="24"/>
      <c r="DY11" s="25"/>
      <c r="DZ11" s="25"/>
      <c r="EA11" s="25"/>
      <c r="EB11" s="25"/>
      <c r="EC11" s="25"/>
      <c r="ED11" s="25"/>
      <c r="EE11" s="25"/>
      <c r="EF11" s="25"/>
      <c r="EG11" s="25"/>
      <c r="EH11" s="26"/>
      <c r="EI11" s="27">
        <f>SUM(DX11:EH11)</f>
        <v>0</v>
      </c>
      <c r="EJ11" s="27">
        <f>SUM(DX11,DY11,2.3*DZ11,2.3*EA11,2.3*EB11,2.3*EC11,2*ED11,2*EE11,EF11,0.4*EG11,0.2*EH11)</f>
        <v>0</v>
      </c>
      <c r="EK11" s="13">
        <f>$A11</f>
        <v>0.31250000000000006</v>
      </c>
      <c r="EL11" s="20">
        <v>3</v>
      </c>
      <c r="EM11" s="21">
        <v>0</v>
      </c>
      <c r="EN11" s="21">
        <v>0</v>
      </c>
      <c r="EO11" s="21">
        <v>0</v>
      </c>
      <c r="EP11" s="21">
        <v>0</v>
      </c>
      <c r="EQ11" s="21">
        <v>0</v>
      </c>
      <c r="ER11" s="21">
        <v>0</v>
      </c>
      <c r="ES11" s="21">
        <v>0</v>
      </c>
      <c r="ET11" s="21">
        <v>0</v>
      </c>
      <c r="EU11" s="21">
        <v>1</v>
      </c>
      <c r="EV11" s="22">
        <v>1</v>
      </c>
      <c r="EW11" s="23">
        <f>SUM(EL11:EV11)</f>
        <v>5</v>
      </c>
      <c r="EX11" s="23">
        <f>SUM(EL11,EM11,2.3*EN11,2.3*EO11,2.3*EP11,2.3*EQ11,2*ER11,2*ES11,ET11,0.4*EU11,0.2*EV11)</f>
        <v>3.6</v>
      </c>
      <c r="EY11" s="13">
        <f>$A11</f>
        <v>0.31250000000000006</v>
      </c>
      <c r="EZ11" s="20">
        <v>104</v>
      </c>
      <c r="FA11" s="21">
        <v>8</v>
      </c>
      <c r="FB11" s="21">
        <v>1</v>
      </c>
      <c r="FC11" s="21">
        <v>0</v>
      </c>
      <c r="FD11" s="21">
        <v>0</v>
      </c>
      <c r="FE11" s="21">
        <v>0</v>
      </c>
      <c r="FF11" s="21">
        <v>0</v>
      </c>
      <c r="FG11" s="21">
        <v>0</v>
      </c>
      <c r="FH11" s="21">
        <v>10</v>
      </c>
      <c r="FI11" s="21">
        <v>0</v>
      </c>
      <c r="FJ11" s="22">
        <v>3</v>
      </c>
      <c r="FK11" s="23">
        <f>SUM(EZ11:FJ11)</f>
        <v>126</v>
      </c>
      <c r="FL11" s="23">
        <f>SUM(EZ11,FA11,2.3*FB11,2.3*FC11,2.3*FD11,2.3*FE11,2*FF11,2*FG11,FH11,0.4*FI11,0.2*FJ11)</f>
        <v>124.89999999999999</v>
      </c>
      <c r="FM11" s="13">
        <f>$A11</f>
        <v>0.31250000000000006</v>
      </c>
      <c r="FN11" s="20">
        <v>13</v>
      </c>
      <c r="FO11" s="21">
        <v>2</v>
      </c>
      <c r="FP11" s="21">
        <v>0</v>
      </c>
      <c r="FQ11" s="21">
        <v>0</v>
      </c>
      <c r="FR11" s="21">
        <v>0</v>
      </c>
      <c r="FS11" s="21">
        <v>0</v>
      </c>
      <c r="FT11" s="21">
        <v>0</v>
      </c>
      <c r="FU11" s="21">
        <v>0</v>
      </c>
      <c r="FV11" s="21">
        <v>0</v>
      </c>
      <c r="FW11" s="21">
        <v>1</v>
      </c>
      <c r="FX11" s="22">
        <v>2</v>
      </c>
      <c r="FY11" s="23">
        <f>SUM(FN11:FX11)</f>
        <v>18</v>
      </c>
      <c r="FZ11" s="23">
        <f>SUM(FN11,FO11,2.3*FP11,2.3*FQ11,2.3*FR11,2.3*FS11,2*FT11,2*FU11,FV11,0.4*FW11,0.2*FX11)</f>
        <v>15.8</v>
      </c>
      <c r="GA11" s="13">
        <f>$A11</f>
        <v>0.31250000000000006</v>
      </c>
      <c r="GB11" s="20">
        <v>2</v>
      </c>
      <c r="GC11" s="21">
        <v>0</v>
      </c>
      <c r="GD11" s="21">
        <v>1</v>
      </c>
      <c r="GE11" s="21">
        <v>0</v>
      </c>
      <c r="GF11" s="21">
        <v>0</v>
      </c>
      <c r="GG11" s="21">
        <v>0</v>
      </c>
      <c r="GH11" s="21">
        <v>0</v>
      </c>
      <c r="GI11" s="21">
        <v>0</v>
      </c>
      <c r="GJ11" s="21">
        <v>2</v>
      </c>
      <c r="GK11" s="21">
        <v>0</v>
      </c>
      <c r="GL11" s="22">
        <v>0</v>
      </c>
      <c r="GM11" s="23">
        <f>SUM(GB11:GL11)</f>
        <v>5</v>
      </c>
      <c r="GN11" s="23">
        <f>SUM(GB11,GC11,2.3*GD11,2.3*GE11,2.3*GF11,2.3*GG11,2*GH11,2*GI11,GJ11,0.4*GK11,0.2*GL11)</f>
        <v>6.3</v>
      </c>
      <c r="GO11" s="13">
        <f>$A11</f>
        <v>0.31250000000000006</v>
      </c>
      <c r="GP11" s="24"/>
      <c r="GQ11" s="25"/>
      <c r="GR11" s="25"/>
      <c r="GS11" s="25"/>
      <c r="GT11" s="25"/>
      <c r="GU11" s="25"/>
      <c r="GV11" s="25"/>
      <c r="GW11" s="25"/>
      <c r="GX11" s="25"/>
      <c r="GY11" s="25"/>
      <c r="GZ11" s="26"/>
      <c r="HA11" s="27">
        <f>SUM(GP11:GZ11)</f>
        <v>0</v>
      </c>
      <c r="HB11" s="27">
        <f>SUM(GP11,GQ11,2.3*GR11,2.3*GS11,2.3*GT11,2.3*GU11,2*GV11,2*GW11,GX11,0.4*GY11,0.2*GZ11)</f>
        <v>0</v>
      </c>
      <c r="HC11" s="13">
        <f>$A11</f>
        <v>0.31250000000000006</v>
      </c>
      <c r="HD11" s="20">
        <v>12</v>
      </c>
      <c r="HE11" s="21">
        <v>1</v>
      </c>
      <c r="HF11" s="21">
        <v>1</v>
      </c>
      <c r="HG11" s="21">
        <v>0</v>
      </c>
      <c r="HH11" s="21">
        <v>0</v>
      </c>
      <c r="HI11" s="21">
        <v>0</v>
      </c>
      <c r="HJ11" s="21">
        <v>0</v>
      </c>
      <c r="HK11" s="21">
        <v>0</v>
      </c>
      <c r="HL11" s="21">
        <v>0</v>
      </c>
      <c r="HM11" s="21">
        <v>0</v>
      </c>
      <c r="HN11" s="22">
        <v>0</v>
      </c>
      <c r="HO11" s="23">
        <f>SUM(HD11:HN11)</f>
        <v>14</v>
      </c>
      <c r="HP11" s="23">
        <f>SUM(HD11,HE11,2.3*HF11,2.3*HG11,2.3*HH11,2.3*HI11,2*HJ11,2*HK11,HL11,0.4*HM11,0.2*HN11)</f>
        <v>15.3</v>
      </c>
      <c r="HQ11" s="13">
        <f>$A11</f>
        <v>0.31250000000000006</v>
      </c>
      <c r="HR11" s="20">
        <v>6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1</v>
      </c>
      <c r="IA11" s="21">
        <v>1</v>
      </c>
      <c r="IB11" s="22">
        <v>4</v>
      </c>
      <c r="IC11" s="23">
        <f>SUM(HR11:IB11)</f>
        <v>12</v>
      </c>
      <c r="ID11" s="23">
        <f>SUM(HR11,HS11,2.3*HT11,2.3*HU11,2.3*HV11,2.3*HW11,2*HX11,2*HY11,HZ11,0.4*IA11,0.2*IB11)</f>
        <v>8.2000000000000011</v>
      </c>
      <c r="IE11" s="13">
        <f>$A11</f>
        <v>0.31250000000000006</v>
      </c>
      <c r="IF11" s="20">
        <v>3</v>
      </c>
      <c r="IG11" s="21">
        <v>1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1</v>
      </c>
      <c r="IO11" s="21">
        <v>0</v>
      </c>
      <c r="IP11" s="22">
        <v>1</v>
      </c>
      <c r="IQ11" s="23">
        <f>SUM(IF11:IP11)</f>
        <v>6</v>
      </c>
      <c r="IR11" s="23">
        <f>SUM(IF11,IG11,2.3*IH11,2.3*II11,2.3*IJ11,2.3*IK11,2*IL11,2*IM11,IN11,0.4*IO11,0.2*IP11)</f>
        <v>5.2</v>
      </c>
    </row>
    <row r="12" spans="1:252" ht="13.5" customHeight="1" x14ac:dyDescent="0.3">
      <c r="A12" s="28">
        <f>A11+"00:15"</f>
        <v>0.32291666666666674</v>
      </c>
      <c r="B12" s="29">
        <v>3</v>
      </c>
      <c r="C12" s="30">
        <v>3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1">
        <v>0</v>
      </c>
      <c r="M12" s="32">
        <f>SUM(B12:L12)</f>
        <v>6</v>
      </c>
      <c r="N12" s="32">
        <f>SUM(B12,C12,2.3*D12,2.3*E12,2.3*F12,2.3*G12,2*H12,2*I12,J12,0.4*K12,0.2*L12)</f>
        <v>6</v>
      </c>
      <c r="O12" s="33">
        <f>$A12</f>
        <v>0.32291666666666674</v>
      </c>
      <c r="P12" s="29">
        <v>1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1</v>
      </c>
      <c r="Y12" s="30">
        <v>0</v>
      </c>
      <c r="Z12" s="31">
        <v>1</v>
      </c>
      <c r="AA12" s="32">
        <f>SUM(P12:Z12)</f>
        <v>3</v>
      </c>
      <c r="AB12" s="32">
        <f>SUM(P12,Q12,2.3*R12,2.3*S12,2.3*T12,2.3*U12,2*V12,2*W12,X12,0.4*Y12,0.2*Z12)</f>
        <v>2.2000000000000002</v>
      </c>
      <c r="AC12" s="33">
        <f>$A12</f>
        <v>0.32291666666666674</v>
      </c>
      <c r="AD12" s="29">
        <v>102</v>
      </c>
      <c r="AE12" s="30">
        <v>14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30">
        <v>0</v>
      </c>
      <c r="AL12" s="30">
        <v>9</v>
      </c>
      <c r="AM12" s="30">
        <v>1</v>
      </c>
      <c r="AN12" s="31">
        <v>14</v>
      </c>
      <c r="AO12" s="32">
        <f>SUM(AD12:AN12)</f>
        <v>140</v>
      </c>
      <c r="AP12" s="32">
        <f>SUM(AD12,AE12,2.3*AF12,2.3*AG12,2.3*AH12,2.3*AI12,2*AJ12,2*AK12,AL12,0.4*AM12,0.2*AN12)</f>
        <v>128.20000000000002</v>
      </c>
      <c r="AQ12" s="33">
        <f>$A12</f>
        <v>0.32291666666666674</v>
      </c>
      <c r="AR12" s="29">
        <v>14</v>
      </c>
      <c r="AS12" s="30">
        <v>1</v>
      </c>
      <c r="AT12" s="30">
        <v>0</v>
      </c>
      <c r="AU12" s="30">
        <v>0</v>
      </c>
      <c r="AV12" s="30">
        <v>0</v>
      </c>
      <c r="AW12" s="30">
        <v>0</v>
      </c>
      <c r="AX12" s="30">
        <v>0</v>
      </c>
      <c r="AY12" s="30">
        <v>0</v>
      </c>
      <c r="AZ12" s="30">
        <v>4</v>
      </c>
      <c r="BA12" s="30">
        <v>0</v>
      </c>
      <c r="BB12" s="31">
        <v>1</v>
      </c>
      <c r="BC12" s="32">
        <f>SUM(AR12:BB12)</f>
        <v>20</v>
      </c>
      <c r="BD12" s="32">
        <f>SUM(AR12,AS12,2.3*AT12,2.3*AU12,2.3*AV12,2.3*AW12,2*AX12,2*AY12,AZ12,0.4*BA12,0.2*BB12)</f>
        <v>19.2</v>
      </c>
      <c r="BE12" s="33">
        <f>$A12</f>
        <v>0.32291666666666674</v>
      </c>
      <c r="BF12" s="34"/>
      <c r="BG12" s="35"/>
      <c r="BH12" s="35"/>
      <c r="BI12" s="35"/>
      <c r="BJ12" s="35"/>
      <c r="BK12" s="35"/>
      <c r="BL12" s="35"/>
      <c r="BM12" s="35"/>
      <c r="BN12" s="35"/>
      <c r="BO12" s="35"/>
      <c r="BP12" s="36"/>
      <c r="BQ12" s="37">
        <f>SUM(BF12:BP12)</f>
        <v>0</v>
      </c>
      <c r="BR12" s="37">
        <f>SUM(BF12,BG12,2.3*BH12,2.3*BI12,2.3*BJ12,2.3*BK12,2*BL12,2*BM12,BN12,0.4*BO12,0.2*BP12)</f>
        <v>0</v>
      </c>
      <c r="BS12" s="33">
        <f>$A12</f>
        <v>0.32291666666666674</v>
      </c>
      <c r="BT12" s="29">
        <v>23</v>
      </c>
      <c r="BU12" s="30">
        <v>0</v>
      </c>
      <c r="BV12" s="30">
        <v>0</v>
      </c>
      <c r="BW12" s="30">
        <v>0</v>
      </c>
      <c r="BX12" s="30">
        <v>0</v>
      </c>
      <c r="BY12" s="30">
        <v>0</v>
      </c>
      <c r="BZ12" s="30">
        <v>0</v>
      </c>
      <c r="CA12" s="30">
        <v>0</v>
      </c>
      <c r="CB12" s="30">
        <v>4</v>
      </c>
      <c r="CC12" s="30">
        <v>1</v>
      </c>
      <c r="CD12" s="31">
        <v>4</v>
      </c>
      <c r="CE12" s="32">
        <f>SUM(BT12:CD12)</f>
        <v>32</v>
      </c>
      <c r="CF12" s="32">
        <f>SUM(BT12,BU12,2.3*BV12,2.3*BW12,2.3*BX12,2.3*BY12,2*BZ12,2*CA12,CB12,0.4*CC12,0.2*CD12)</f>
        <v>28.2</v>
      </c>
      <c r="CG12" s="33">
        <f>$A12</f>
        <v>0.32291666666666674</v>
      </c>
      <c r="CH12" s="29">
        <v>40</v>
      </c>
      <c r="CI12" s="30">
        <v>4</v>
      </c>
      <c r="CJ12" s="30">
        <v>1</v>
      </c>
      <c r="CK12" s="30">
        <v>0</v>
      </c>
      <c r="CL12" s="30">
        <v>0</v>
      </c>
      <c r="CM12" s="30">
        <v>0</v>
      </c>
      <c r="CN12" s="30">
        <v>0</v>
      </c>
      <c r="CO12" s="30">
        <v>0</v>
      </c>
      <c r="CP12" s="30">
        <v>2</v>
      </c>
      <c r="CQ12" s="30">
        <v>2</v>
      </c>
      <c r="CR12" s="31">
        <v>9</v>
      </c>
      <c r="CS12" s="32">
        <f>SUM(CH12:CR12)</f>
        <v>58</v>
      </c>
      <c r="CT12" s="32">
        <f>SUM(CH12,CI12,2.3*CJ12,2.3*CK12,2.3*CL12,2.3*CM12,2*CN12,2*CO12,CP12,0.4*CQ12,0.2*CR12)</f>
        <v>50.899999999999991</v>
      </c>
      <c r="CU12" s="33">
        <f>$A12</f>
        <v>0.32291666666666674</v>
      </c>
      <c r="CV12" s="29">
        <v>3</v>
      </c>
      <c r="CW12" s="30">
        <v>0</v>
      </c>
      <c r="CX12" s="30">
        <v>0</v>
      </c>
      <c r="CY12" s="30">
        <v>0</v>
      </c>
      <c r="CZ12" s="30">
        <v>0</v>
      </c>
      <c r="DA12" s="30">
        <v>0</v>
      </c>
      <c r="DB12" s="30">
        <v>0</v>
      </c>
      <c r="DC12" s="30">
        <v>0</v>
      </c>
      <c r="DD12" s="30">
        <v>0</v>
      </c>
      <c r="DE12" s="30">
        <v>0</v>
      </c>
      <c r="DF12" s="31">
        <v>2</v>
      </c>
      <c r="DG12" s="32">
        <f>SUM(CV12:DF12)</f>
        <v>5</v>
      </c>
      <c r="DH12" s="32">
        <f>SUM(CV12,CW12,2.3*CX12,2.3*CY12,2.3*CZ12,2.3*DA12,2*DB12,2*DC12,DD12,0.4*DE12,0.2*DF12)</f>
        <v>3.4</v>
      </c>
      <c r="DI12" s="33">
        <f>$A12</f>
        <v>0.32291666666666674</v>
      </c>
      <c r="DJ12" s="29">
        <v>7</v>
      </c>
      <c r="DK12" s="30">
        <v>1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1">
        <v>0</v>
      </c>
      <c r="DU12" s="32">
        <f>SUM(DJ12:DT12)</f>
        <v>8</v>
      </c>
      <c r="DV12" s="32">
        <f>SUM(DJ12,DK12,2.3*DL12,2.3*DM12,2.3*DN12,2.3*DO12,2*DP12,2*DQ12,DR12,0.4*DS12,0.2*DT12)</f>
        <v>8</v>
      </c>
      <c r="DW12" s="33">
        <f>$A12</f>
        <v>0.32291666666666674</v>
      </c>
      <c r="DX12" s="34"/>
      <c r="DY12" s="35"/>
      <c r="DZ12" s="35"/>
      <c r="EA12" s="35"/>
      <c r="EB12" s="35"/>
      <c r="EC12" s="35"/>
      <c r="ED12" s="35"/>
      <c r="EE12" s="35"/>
      <c r="EF12" s="35"/>
      <c r="EG12" s="35"/>
      <c r="EH12" s="36"/>
      <c r="EI12" s="37">
        <f>SUM(DX12:EH12)</f>
        <v>0</v>
      </c>
      <c r="EJ12" s="37">
        <f>SUM(DX12,DY12,2.3*DZ12,2.3*EA12,2.3*EB12,2.3*EC12,2*ED12,2*EE12,EF12,0.4*EG12,0.2*EH12)</f>
        <v>0</v>
      </c>
      <c r="EK12" s="33">
        <f>$A12</f>
        <v>0.32291666666666674</v>
      </c>
      <c r="EL12" s="29">
        <v>5</v>
      </c>
      <c r="EM12" s="30">
        <v>1</v>
      </c>
      <c r="EN12" s="30">
        <v>0</v>
      </c>
      <c r="EO12" s="30">
        <v>0</v>
      </c>
      <c r="EP12" s="30">
        <v>0</v>
      </c>
      <c r="EQ12" s="30">
        <v>0</v>
      </c>
      <c r="ER12" s="30">
        <v>0</v>
      </c>
      <c r="ES12" s="30">
        <v>0</v>
      </c>
      <c r="ET12" s="30">
        <v>0</v>
      </c>
      <c r="EU12" s="30">
        <v>0</v>
      </c>
      <c r="EV12" s="31">
        <v>1</v>
      </c>
      <c r="EW12" s="32">
        <f>SUM(EL12:EV12)</f>
        <v>7</v>
      </c>
      <c r="EX12" s="32">
        <f>SUM(EL12,EM12,2.3*EN12,2.3*EO12,2.3*EP12,2.3*EQ12,2*ER12,2*ES12,ET12,0.4*EU12,0.2*EV12)</f>
        <v>6.2</v>
      </c>
      <c r="EY12" s="33">
        <f>$A12</f>
        <v>0.32291666666666674</v>
      </c>
      <c r="EZ12" s="29">
        <v>113</v>
      </c>
      <c r="FA12" s="30">
        <v>5</v>
      </c>
      <c r="FB12" s="30">
        <v>1</v>
      </c>
      <c r="FC12" s="30">
        <v>0</v>
      </c>
      <c r="FD12" s="30">
        <v>0</v>
      </c>
      <c r="FE12" s="30">
        <v>0</v>
      </c>
      <c r="FF12" s="30">
        <v>0</v>
      </c>
      <c r="FG12" s="30">
        <v>0</v>
      </c>
      <c r="FH12" s="30">
        <v>6</v>
      </c>
      <c r="FI12" s="30">
        <v>2</v>
      </c>
      <c r="FJ12" s="31">
        <v>19</v>
      </c>
      <c r="FK12" s="32">
        <f>SUM(EZ12:FJ12)</f>
        <v>146</v>
      </c>
      <c r="FL12" s="32">
        <f>SUM(EZ12,FA12,2.3*FB12,2.3*FC12,2.3*FD12,2.3*FE12,2*FF12,2*FG12,FH12,0.4*FI12,0.2*FJ12)</f>
        <v>130.9</v>
      </c>
      <c r="FM12" s="33">
        <f>$A12</f>
        <v>0.32291666666666674</v>
      </c>
      <c r="FN12" s="29">
        <v>11</v>
      </c>
      <c r="FO12" s="30">
        <v>0</v>
      </c>
      <c r="FP12" s="30">
        <v>0</v>
      </c>
      <c r="FQ12" s="30">
        <v>0</v>
      </c>
      <c r="FR12" s="30">
        <v>0</v>
      </c>
      <c r="FS12" s="30">
        <v>0</v>
      </c>
      <c r="FT12" s="30">
        <v>0</v>
      </c>
      <c r="FU12" s="30">
        <v>0</v>
      </c>
      <c r="FV12" s="30">
        <v>1</v>
      </c>
      <c r="FW12" s="30">
        <v>0</v>
      </c>
      <c r="FX12" s="31">
        <v>2</v>
      </c>
      <c r="FY12" s="32">
        <f>SUM(FN12:FX12)</f>
        <v>14</v>
      </c>
      <c r="FZ12" s="32">
        <f>SUM(FN12,FO12,2.3*FP12,2.3*FQ12,2.3*FR12,2.3*FS12,2*FT12,2*FU12,FV12,0.4*FW12,0.2*FX12)</f>
        <v>12.4</v>
      </c>
      <c r="GA12" s="33">
        <f>$A12</f>
        <v>0.32291666666666674</v>
      </c>
      <c r="GB12" s="29">
        <v>1</v>
      </c>
      <c r="GC12" s="30">
        <v>0</v>
      </c>
      <c r="GD12" s="30">
        <v>0</v>
      </c>
      <c r="GE12" s="30">
        <v>0</v>
      </c>
      <c r="GF12" s="30">
        <v>0</v>
      </c>
      <c r="GG12" s="30">
        <v>0</v>
      </c>
      <c r="GH12" s="30">
        <v>0</v>
      </c>
      <c r="GI12" s="30">
        <v>0</v>
      </c>
      <c r="GJ12" s="30">
        <v>0</v>
      </c>
      <c r="GK12" s="30">
        <v>0</v>
      </c>
      <c r="GL12" s="31">
        <v>1</v>
      </c>
      <c r="GM12" s="32">
        <f>SUM(GB12:GL12)</f>
        <v>2</v>
      </c>
      <c r="GN12" s="32">
        <f>SUM(GB12,GC12,2.3*GD12,2.3*GE12,2.3*GF12,2.3*GG12,2*GH12,2*GI12,GJ12,0.4*GK12,0.2*GL12)</f>
        <v>1.2</v>
      </c>
      <c r="GO12" s="33">
        <f>$A12</f>
        <v>0.32291666666666674</v>
      </c>
      <c r="GP12" s="34"/>
      <c r="GQ12" s="35"/>
      <c r="GR12" s="35"/>
      <c r="GS12" s="35"/>
      <c r="GT12" s="35"/>
      <c r="GU12" s="35"/>
      <c r="GV12" s="35"/>
      <c r="GW12" s="35"/>
      <c r="GX12" s="35"/>
      <c r="GY12" s="35"/>
      <c r="GZ12" s="36"/>
      <c r="HA12" s="37">
        <f>SUM(GP12:GZ12)</f>
        <v>0</v>
      </c>
      <c r="HB12" s="37">
        <f>SUM(GP12,GQ12,2.3*GR12,2.3*GS12,2.3*GT12,2.3*GU12,2*GV12,2*GW12,GX12,0.4*GY12,0.2*GZ12)</f>
        <v>0</v>
      </c>
      <c r="HC12" s="33">
        <f>$A12</f>
        <v>0.32291666666666674</v>
      </c>
      <c r="HD12" s="29">
        <v>15</v>
      </c>
      <c r="HE12" s="30">
        <v>2</v>
      </c>
      <c r="HF12" s="30">
        <v>0</v>
      </c>
      <c r="HG12" s="30">
        <v>0</v>
      </c>
      <c r="HH12" s="30">
        <v>0</v>
      </c>
      <c r="HI12" s="30">
        <v>0</v>
      </c>
      <c r="HJ12" s="30">
        <v>0</v>
      </c>
      <c r="HK12" s="30">
        <v>0</v>
      </c>
      <c r="HL12" s="30">
        <v>2</v>
      </c>
      <c r="HM12" s="30">
        <v>1</v>
      </c>
      <c r="HN12" s="31">
        <v>0</v>
      </c>
      <c r="HO12" s="32">
        <f>SUM(HD12:HN12)</f>
        <v>20</v>
      </c>
      <c r="HP12" s="32">
        <f>SUM(HD12,HE12,2.3*HF12,2.3*HG12,2.3*HH12,2.3*HI12,2*HJ12,2*HK12,HL12,0.4*HM12,0.2*HN12)</f>
        <v>19.399999999999999</v>
      </c>
      <c r="HQ12" s="33">
        <f>$A12</f>
        <v>0.32291666666666674</v>
      </c>
      <c r="HR12" s="29">
        <v>8</v>
      </c>
      <c r="HS12" s="30">
        <v>0</v>
      </c>
      <c r="HT12" s="30">
        <v>0</v>
      </c>
      <c r="HU12" s="30">
        <v>0</v>
      </c>
      <c r="HV12" s="30">
        <v>0</v>
      </c>
      <c r="HW12" s="30">
        <v>0</v>
      </c>
      <c r="HX12" s="30">
        <v>0</v>
      </c>
      <c r="HY12" s="30">
        <v>1</v>
      </c>
      <c r="HZ12" s="30">
        <v>0</v>
      </c>
      <c r="IA12" s="30">
        <v>0</v>
      </c>
      <c r="IB12" s="31">
        <v>5</v>
      </c>
      <c r="IC12" s="32">
        <f>SUM(HR12:IB12)</f>
        <v>14</v>
      </c>
      <c r="ID12" s="32">
        <f>SUM(HR12,HS12,2.3*HT12,2.3*HU12,2.3*HV12,2.3*HW12,2*HX12,2*HY12,HZ12,0.4*IA12,0.2*IB12)</f>
        <v>11</v>
      </c>
      <c r="IE12" s="33">
        <f>$A12</f>
        <v>0.32291666666666674</v>
      </c>
      <c r="IF12" s="29">
        <v>6</v>
      </c>
      <c r="IG12" s="30">
        <v>0</v>
      </c>
      <c r="IH12" s="30">
        <v>1</v>
      </c>
      <c r="II12" s="30">
        <v>0</v>
      </c>
      <c r="IJ12" s="30">
        <v>0</v>
      </c>
      <c r="IK12" s="30">
        <v>0</v>
      </c>
      <c r="IL12" s="30">
        <v>0</v>
      </c>
      <c r="IM12" s="30">
        <v>0</v>
      </c>
      <c r="IN12" s="30">
        <v>0</v>
      </c>
      <c r="IO12" s="30">
        <v>0</v>
      </c>
      <c r="IP12" s="31">
        <v>4</v>
      </c>
      <c r="IQ12" s="32">
        <f>SUM(IF12:IP12)</f>
        <v>11</v>
      </c>
      <c r="IR12" s="32">
        <f>SUM(IF12,IG12,2.3*IH12,2.3*II12,2.3*IJ12,2.3*IK12,2*IL12,2*IM12,IN12,0.4*IO12,0.2*IP12)</f>
        <v>9.1000000000000014</v>
      </c>
    </row>
    <row r="13" spans="1:252" s="47" customFormat="1" ht="12" customHeight="1" x14ac:dyDescent="0.4">
      <c r="A13" s="38" t="s">
        <v>20</v>
      </c>
      <c r="B13" s="39">
        <f t="shared" ref="B13:N13" si="0">SUM(B9:B12)</f>
        <v>12</v>
      </c>
      <c r="C13" s="40">
        <f t="shared" si="0"/>
        <v>4</v>
      </c>
      <c r="D13" s="40">
        <f t="shared" si="0"/>
        <v>1</v>
      </c>
      <c r="E13" s="40">
        <f t="shared" si="0"/>
        <v>0</v>
      </c>
      <c r="F13" s="40">
        <f t="shared" si="0"/>
        <v>0</v>
      </c>
      <c r="G13" s="40">
        <f t="shared" si="0"/>
        <v>0</v>
      </c>
      <c r="H13" s="40">
        <f t="shared" si="0"/>
        <v>0</v>
      </c>
      <c r="I13" s="40">
        <f t="shared" si="0"/>
        <v>0</v>
      </c>
      <c r="J13" s="40">
        <f t="shared" si="0"/>
        <v>1</v>
      </c>
      <c r="K13" s="40">
        <f t="shared" si="0"/>
        <v>0</v>
      </c>
      <c r="L13" s="41">
        <f t="shared" si="0"/>
        <v>0</v>
      </c>
      <c r="M13" s="42">
        <f t="shared" si="0"/>
        <v>18</v>
      </c>
      <c r="N13" s="42">
        <f t="shared" si="0"/>
        <v>19.3</v>
      </c>
      <c r="O13" s="38" t="s">
        <v>20</v>
      </c>
      <c r="P13" s="39">
        <f t="shared" ref="P13:AB13" si="1">SUM(P9:P12)</f>
        <v>4</v>
      </c>
      <c r="Q13" s="40">
        <f t="shared" si="1"/>
        <v>2</v>
      </c>
      <c r="R13" s="40">
        <f t="shared" si="1"/>
        <v>0</v>
      </c>
      <c r="S13" s="40">
        <f t="shared" si="1"/>
        <v>0</v>
      </c>
      <c r="T13" s="40">
        <f t="shared" si="1"/>
        <v>0</v>
      </c>
      <c r="U13" s="40">
        <f t="shared" si="1"/>
        <v>0</v>
      </c>
      <c r="V13" s="40">
        <f t="shared" si="1"/>
        <v>0</v>
      </c>
      <c r="W13" s="40">
        <f t="shared" si="1"/>
        <v>0</v>
      </c>
      <c r="X13" s="40">
        <f t="shared" si="1"/>
        <v>1</v>
      </c>
      <c r="Y13" s="40">
        <f t="shared" si="1"/>
        <v>0</v>
      </c>
      <c r="Z13" s="41">
        <f t="shared" si="1"/>
        <v>1</v>
      </c>
      <c r="AA13" s="42">
        <f t="shared" si="1"/>
        <v>8</v>
      </c>
      <c r="AB13" s="42">
        <f t="shared" si="1"/>
        <v>7.2</v>
      </c>
      <c r="AC13" s="38" t="s">
        <v>20</v>
      </c>
      <c r="AD13" s="39">
        <f t="shared" ref="AD13:AP13" si="2">SUM(AD9:AD12)</f>
        <v>382</v>
      </c>
      <c r="AE13" s="40">
        <f t="shared" si="2"/>
        <v>37</v>
      </c>
      <c r="AF13" s="40">
        <f t="shared" si="2"/>
        <v>5</v>
      </c>
      <c r="AG13" s="40">
        <f t="shared" si="2"/>
        <v>0</v>
      </c>
      <c r="AH13" s="40">
        <f t="shared" si="2"/>
        <v>1</v>
      </c>
      <c r="AI13" s="40">
        <f t="shared" si="2"/>
        <v>0</v>
      </c>
      <c r="AJ13" s="40">
        <f t="shared" si="2"/>
        <v>0</v>
      </c>
      <c r="AK13" s="40">
        <f t="shared" si="2"/>
        <v>2</v>
      </c>
      <c r="AL13" s="40">
        <f t="shared" si="2"/>
        <v>36</v>
      </c>
      <c r="AM13" s="40">
        <f t="shared" si="2"/>
        <v>4</v>
      </c>
      <c r="AN13" s="41">
        <f t="shared" si="2"/>
        <v>37</v>
      </c>
      <c r="AO13" s="42">
        <f t="shared" si="2"/>
        <v>504</v>
      </c>
      <c r="AP13" s="42">
        <f t="shared" si="2"/>
        <v>481.79999999999995</v>
      </c>
      <c r="AQ13" s="38" t="s">
        <v>20</v>
      </c>
      <c r="AR13" s="39">
        <f t="shared" ref="AR13:BD13" si="3">SUM(AR9:AR12)</f>
        <v>40</v>
      </c>
      <c r="AS13" s="40">
        <f t="shared" si="3"/>
        <v>8</v>
      </c>
      <c r="AT13" s="40">
        <f t="shared" si="3"/>
        <v>2</v>
      </c>
      <c r="AU13" s="40">
        <f t="shared" si="3"/>
        <v>0</v>
      </c>
      <c r="AV13" s="40">
        <f t="shared" si="3"/>
        <v>0</v>
      </c>
      <c r="AW13" s="40">
        <f t="shared" si="3"/>
        <v>0</v>
      </c>
      <c r="AX13" s="40">
        <f t="shared" si="3"/>
        <v>0</v>
      </c>
      <c r="AY13" s="40">
        <f t="shared" si="3"/>
        <v>0</v>
      </c>
      <c r="AZ13" s="40">
        <f t="shared" si="3"/>
        <v>9</v>
      </c>
      <c r="BA13" s="40">
        <f t="shared" si="3"/>
        <v>2</v>
      </c>
      <c r="BB13" s="41">
        <f t="shared" si="3"/>
        <v>1</v>
      </c>
      <c r="BC13" s="42">
        <f t="shared" si="3"/>
        <v>62</v>
      </c>
      <c r="BD13" s="42">
        <f t="shared" si="3"/>
        <v>62.600000000000009</v>
      </c>
      <c r="BE13" s="38" t="s">
        <v>20</v>
      </c>
      <c r="BF13" s="43">
        <f t="shared" ref="BF13:BR13" si="4">SUM(BF9:BF12)</f>
        <v>0</v>
      </c>
      <c r="BG13" s="44">
        <f t="shared" si="4"/>
        <v>0</v>
      </c>
      <c r="BH13" s="44">
        <f t="shared" si="4"/>
        <v>0</v>
      </c>
      <c r="BI13" s="44">
        <f t="shared" si="4"/>
        <v>0</v>
      </c>
      <c r="BJ13" s="44">
        <f t="shared" si="4"/>
        <v>0</v>
      </c>
      <c r="BK13" s="44">
        <f t="shared" si="4"/>
        <v>0</v>
      </c>
      <c r="BL13" s="44">
        <f t="shared" si="4"/>
        <v>0</v>
      </c>
      <c r="BM13" s="44">
        <f t="shared" si="4"/>
        <v>0</v>
      </c>
      <c r="BN13" s="44">
        <f t="shared" si="4"/>
        <v>0</v>
      </c>
      <c r="BO13" s="44">
        <f t="shared" si="4"/>
        <v>0</v>
      </c>
      <c r="BP13" s="45">
        <f t="shared" si="4"/>
        <v>0</v>
      </c>
      <c r="BQ13" s="46">
        <f t="shared" si="4"/>
        <v>0</v>
      </c>
      <c r="BR13" s="46">
        <f t="shared" si="4"/>
        <v>0</v>
      </c>
      <c r="BS13" s="38" t="s">
        <v>20</v>
      </c>
      <c r="BT13" s="39">
        <f t="shared" ref="BT13:CF13" si="5">SUM(BT9:BT12)</f>
        <v>82</v>
      </c>
      <c r="BU13" s="40">
        <f t="shared" si="5"/>
        <v>3</v>
      </c>
      <c r="BV13" s="40">
        <f t="shared" si="5"/>
        <v>4</v>
      </c>
      <c r="BW13" s="40">
        <f t="shared" si="5"/>
        <v>0</v>
      </c>
      <c r="BX13" s="40">
        <f t="shared" si="5"/>
        <v>0</v>
      </c>
      <c r="BY13" s="40">
        <f t="shared" si="5"/>
        <v>0</v>
      </c>
      <c r="BZ13" s="40">
        <f t="shared" si="5"/>
        <v>0</v>
      </c>
      <c r="CA13" s="40">
        <f t="shared" si="5"/>
        <v>1</v>
      </c>
      <c r="CB13" s="40">
        <f t="shared" si="5"/>
        <v>8</v>
      </c>
      <c r="CC13" s="40">
        <f t="shared" si="5"/>
        <v>3</v>
      </c>
      <c r="CD13" s="41">
        <f t="shared" si="5"/>
        <v>19</v>
      </c>
      <c r="CE13" s="42">
        <f t="shared" si="5"/>
        <v>120</v>
      </c>
      <c r="CF13" s="42">
        <f t="shared" si="5"/>
        <v>109.2</v>
      </c>
      <c r="CG13" s="38" t="s">
        <v>20</v>
      </c>
      <c r="CH13" s="39">
        <f t="shared" ref="CH13:CT13" si="6">SUM(CH9:CH12)</f>
        <v>121</v>
      </c>
      <c r="CI13" s="40">
        <f t="shared" si="6"/>
        <v>18</v>
      </c>
      <c r="CJ13" s="40">
        <f t="shared" si="6"/>
        <v>1</v>
      </c>
      <c r="CK13" s="40">
        <f t="shared" si="6"/>
        <v>0</v>
      </c>
      <c r="CL13" s="40">
        <f t="shared" si="6"/>
        <v>0</v>
      </c>
      <c r="CM13" s="40">
        <f t="shared" si="6"/>
        <v>0</v>
      </c>
      <c r="CN13" s="40">
        <f t="shared" si="6"/>
        <v>0</v>
      </c>
      <c r="CO13" s="40">
        <f t="shared" si="6"/>
        <v>0</v>
      </c>
      <c r="CP13" s="40">
        <f t="shared" si="6"/>
        <v>4</v>
      </c>
      <c r="CQ13" s="40">
        <f t="shared" si="6"/>
        <v>4</v>
      </c>
      <c r="CR13" s="41">
        <f t="shared" si="6"/>
        <v>17</v>
      </c>
      <c r="CS13" s="42">
        <f t="shared" si="6"/>
        <v>165</v>
      </c>
      <c r="CT13" s="42">
        <f t="shared" si="6"/>
        <v>150.30000000000001</v>
      </c>
      <c r="CU13" s="38" t="s">
        <v>20</v>
      </c>
      <c r="CV13" s="39">
        <f t="shared" ref="CV13:DH13" si="7">SUM(CV9:CV12)</f>
        <v>12</v>
      </c>
      <c r="CW13" s="40">
        <f t="shared" si="7"/>
        <v>4</v>
      </c>
      <c r="CX13" s="40">
        <f t="shared" si="7"/>
        <v>2</v>
      </c>
      <c r="CY13" s="40">
        <f t="shared" si="7"/>
        <v>0</v>
      </c>
      <c r="CZ13" s="40">
        <f t="shared" si="7"/>
        <v>0</v>
      </c>
      <c r="DA13" s="40">
        <f t="shared" si="7"/>
        <v>0</v>
      </c>
      <c r="DB13" s="40">
        <f t="shared" si="7"/>
        <v>0</v>
      </c>
      <c r="DC13" s="40">
        <f t="shared" si="7"/>
        <v>0</v>
      </c>
      <c r="DD13" s="40">
        <f t="shared" si="7"/>
        <v>3</v>
      </c>
      <c r="DE13" s="40">
        <f t="shared" si="7"/>
        <v>0</v>
      </c>
      <c r="DF13" s="41">
        <f t="shared" si="7"/>
        <v>3</v>
      </c>
      <c r="DG13" s="42">
        <f t="shared" si="7"/>
        <v>24</v>
      </c>
      <c r="DH13" s="42">
        <f t="shared" si="7"/>
        <v>24.2</v>
      </c>
      <c r="DI13" s="38" t="s">
        <v>20</v>
      </c>
      <c r="DJ13" s="39">
        <f t="shared" ref="DJ13:DV13" si="8">SUM(DJ9:DJ12)</f>
        <v>15</v>
      </c>
      <c r="DK13" s="40">
        <f t="shared" si="8"/>
        <v>6</v>
      </c>
      <c r="DL13" s="40">
        <f t="shared" si="8"/>
        <v>0</v>
      </c>
      <c r="DM13" s="40">
        <f t="shared" si="8"/>
        <v>0</v>
      </c>
      <c r="DN13" s="40">
        <f t="shared" si="8"/>
        <v>0</v>
      </c>
      <c r="DO13" s="40">
        <f t="shared" si="8"/>
        <v>0</v>
      </c>
      <c r="DP13" s="40">
        <f t="shared" si="8"/>
        <v>0</v>
      </c>
      <c r="DQ13" s="40">
        <f t="shared" si="8"/>
        <v>2</v>
      </c>
      <c r="DR13" s="40">
        <f t="shared" si="8"/>
        <v>0</v>
      </c>
      <c r="DS13" s="40">
        <f t="shared" si="8"/>
        <v>0</v>
      </c>
      <c r="DT13" s="41">
        <f t="shared" si="8"/>
        <v>0</v>
      </c>
      <c r="DU13" s="42">
        <f t="shared" si="8"/>
        <v>23</v>
      </c>
      <c r="DV13" s="42">
        <f t="shared" si="8"/>
        <v>25</v>
      </c>
      <c r="DW13" s="38" t="s">
        <v>20</v>
      </c>
      <c r="DX13" s="43">
        <f t="shared" ref="DX13:EJ13" si="9">SUM(DX9:DX12)</f>
        <v>0</v>
      </c>
      <c r="DY13" s="44">
        <f t="shared" si="9"/>
        <v>0</v>
      </c>
      <c r="DZ13" s="44">
        <f t="shared" si="9"/>
        <v>0</v>
      </c>
      <c r="EA13" s="44">
        <f t="shared" si="9"/>
        <v>0</v>
      </c>
      <c r="EB13" s="44">
        <f t="shared" si="9"/>
        <v>0</v>
      </c>
      <c r="EC13" s="44">
        <f t="shared" si="9"/>
        <v>0</v>
      </c>
      <c r="ED13" s="44">
        <f t="shared" si="9"/>
        <v>0</v>
      </c>
      <c r="EE13" s="44">
        <f t="shared" si="9"/>
        <v>0</v>
      </c>
      <c r="EF13" s="44">
        <f t="shared" si="9"/>
        <v>0</v>
      </c>
      <c r="EG13" s="44">
        <f t="shared" si="9"/>
        <v>0</v>
      </c>
      <c r="EH13" s="45">
        <f t="shared" si="9"/>
        <v>0</v>
      </c>
      <c r="EI13" s="46">
        <f t="shared" si="9"/>
        <v>0</v>
      </c>
      <c r="EJ13" s="46">
        <f t="shared" si="9"/>
        <v>0</v>
      </c>
      <c r="EK13" s="38" t="s">
        <v>20</v>
      </c>
      <c r="EL13" s="39">
        <f t="shared" ref="EL13:EX13" si="10">SUM(EL9:EL12)</f>
        <v>15</v>
      </c>
      <c r="EM13" s="40">
        <f t="shared" si="10"/>
        <v>1</v>
      </c>
      <c r="EN13" s="40">
        <f t="shared" si="10"/>
        <v>0</v>
      </c>
      <c r="EO13" s="40">
        <f t="shared" si="10"/>
        <v>0</v>
      </c>
      <c r="EP13" s="40">
        <f t="shared" si="10"/>
        <v>0</v>
      </c>
      <c r="EQ13" s="40">
        <f t="shared" si="10"/>
        <v>0</v>
      </c>
      <c r="ER13" s="40">
        <f t="shared" si="10"/>
        <v>0</v>
      </c>
      <c r="ES13" s="40">
        <f t="shared" si="10"/>
        <v>0</v>
      </c>
      <c r="ET13" s="40">
        <f t="shared" si="10"/>
        <v>0</v>
      </c>
      <c r="EU13" s="40">
        <f t="shared" si="10"/>
        <v>1</v>
      </c>
      <c r="EV13" s="41">
        <f t="shared" si="10"/>
        <v>4</v>
      </c>
      <c r="EW13" s="42">
        <f t="shared" si="10"/>
        <v>21</v>
      </c>
      <c r="EX13" s="42">
        <f t="shared" si="10"/>
        <v>17.2</v>
      </c>
      <c r="EY13" s="38" t="s">
        <v>20</v>
      </c>
      <c r="EZ13" s="39">
        <f t="shared" ref="EZ13:FL13" si="11">SUM(EZ9:EZ12)</f>
        <v>373</v>
      </c>
      <c r="FA13" s="40">
        <f t="shared" si="11"/>
        <v>26</v>
      </c>
      <c r="FB13" s="40">
        <f t="shared" si="11"/>
        <v>5</v>
      </c>
      <c r="FC13" s="40">
        <f t="shared" si="11"/>
        <v>0</v>
      </c>
      <c r="FD13" s="40">
        <f t="shared" si="11"/>
        <v>0</v>
      </c>
      <c r="FE13" s="40">
        <f t="shared" si="11"/>
        <v>0</v>
      </c>
      <c r="FF13" s="40">
        <f t="shared" si="11"/>
        <v>0</v>
      </c>
      <c r="FG13" s="40">
        <f t="shared" si="11"/>
        <v>1</v>
      </c>
      <c r="FH13" s="40">
        <f t="shared" si="11"/>
        <v>25</v>
      </c>
      <c r="FI13" s="40">
        <f t="shared" si="11"/>
        <v>7</v>
      </c>
      <c r="FJ13" s="41">
        <f t="shared" si="11"/>
        <v>29</v>
      </c>
      <c r="FK13" s="42">
        <f t="shared" si="11"/>
        <v>466</v>
      </c>
      <c r="FL13" s="42">
        <f t="shared" si="11"/>
        <v>446.1</v>
      </c>
      <c r="FM13" s="38" t="s">
        <v>20</v>
      </c>
      <c r="FN13" s="39">
        <f t="shared" ref="FN13:FZ13" si="12">SUM(FN9:FN12)</f>
        <v>39</v>
      </c>
      <c r="FO13" s="40">
        <f t="shared" si="12"/>
        <v>4</v>
      </c>
      <c r="FP13" s="40">
        <f t="shared" si="12"/>
        <v>0</v>
      </c>
      <c r="FQ13" s="40">
        <f t="shared" si="12"/>
        <v>0</v>
      </c>
      <c r="FR13" s="40">
        <f t="shared" si="12"/>
        <v>0</v>
      </c>
      <c r="FS13" s="40">
        <f t="shared" si="12"/>
        <v>0</v>
      </c>
      <c r="FT13" s="40">
        <f t="shared" si="12"/>
        <v>0</v>
      </c>
      <c r="FU13" s="40">
        <f t="shared" si="12"/>
        <v>0</v>
      </c>
      <c r="FV13" s="40">
        <f t="shared" si="12"/>
        <v>3</v>
      </c>
      <c r="FW13" s="40">
        <f t="shared" si="12"/>
        <v>1</v>
      </c>
      <c r="FX13" s="41">
        <f t="shared" si="12"/>
        <v>5</v>
      </c>
      <c r="FY13" s="42">
        <f t="shared" si="12"/>
        <v>52</v>
      </c>
      <c r="FZ13" s="42">
        <f t="shared" si="12"/>
        <v>47.4</v>
      </c>
      <c r="GA13" s="38" t="s">
        <v>20</v>
      </c>
      <c r="GB13" s="39">
        <f t="shared" ref="GB13:GN13" si="13">SUM(GB9:GB12)</f>
        <v>6</v>
      </c>
      <c r="GC13" s="40">
        <f t="shared" si="13"/>
        <v>0</v>
      </c>
      <c r="GD13" s="40">
        <f t="shared" si="13"/>
        <v>1</v>
      </c>
      <c r="GE13" s="40">
        <f t="shared" si="13"/>
        <v>0</v>
      </c>
      <c r="GF13" s="40">
        <f t="shared" si="13"/>
        <v>0</v>
      </c>
      <c r="GG13" s="40">
        <f t="shared" si="13"/>
        <v>0</v>
      </c>
      <c r="GH13" s="40">
        <f t="shared" si="13"/>
        <v>0</v>
      </c>
      <c r="GI13" s="40">
        <f t="shared" si="13"/>
        <v>0</v>
      </c>
      <c r="GJ13" s="40">
        <f t="shared" si="13"/>
        <v>2</v>
      </c>
      <c r="GK13" s="40">
        <f t="shared" si="13"/>
        <v>0</v>
      </c>
      <c r="GL13" s="41">
        <f t="shared" si="13"/>
        <v>2</v>
      </c>
      <c r="GM13" s="42">
        <f t="shared" si="13"/>
        <v>11</v>
      </c>
      <c r="GN13" s="42">
        <f t="shared" si="13"/>
        <v>10.7</v>
      </c>
      <c r="GO13" s="38" t="s">
        <v>20</v>
      </c>
      <c r="GP13" s="43">
        <f t="shared" ref="GP13:HB13" si="14">SUM(GP9:GP12)</f>
        <v>0</v>
      </c>
      <c r="GQ13" s="44">
        <f t="shared" si="14"/>
        <v>0</v>
      </c>
      <c r="GR13" s="44">
        <f t="shared" si="14"/>
        <v>0</v>
      </c>
      <c r="GS13" s="44">
        <f t="shared" si="14"/>
        <v>0</v>
      </c>
      <c r="GT13" s="44">
        <f t="shared" si="14"/>
        <v>0</v>
      </c>
      <c r="GU13" s="44">
        <f t="shared" si="14"/>
        <v>0</v>
      </c>
      <c r="GV13" s="44">
        <f t="shared" si="14"/>
        <v>0</v>
      </c>
      <c r="GW13" s="44">
        <f t="shared" si="14"/>
        <v>0</v>
      </c>
      <c r="GX13" s="44">
        <f t="shared" si="14"/>
        <v>0</v>
      </c>
      <c r="GY13" s="44">
        <f t="shared" si="14"/>
        <v>0</v>
      </c>
      <c r="GZ13" s="45">
        <f t="shared" si="14"/>
        <v>0</v>
      </c>
      <c r="HA13" s="46">
        <f t="shared" si="14"/>
        <v>0</v>
      </c>
      <c r="HB13" s="46">
        <f t="shared" si="14"/>
        <v>0</v>
      </c>
      <c r="HC13" s="38" t="s">
        <v>20</v>
      </c>
      <c r="HD13" s="39">
        <f t="shared" ref="HD13:HP13" si="15">SUM(HD9:HD12)</f>
        <v>33</v>
      </c>
      <c r="HE13" s="40">
        <f t="shared" si="15"/>
        <v>4</v>
      </c>
      <c r="HF13" s="40">
        <f t="shared" si="15"/>
        <v>1</v>
      </c>
      <c r="HG13" s="40">
        <f t="shared" si="15"/>
        <v>1</v>
      </c>
      <c r="HH13" s="40">
        <f t="shared" si="15"/>
        <v>0</v>
      </c>
      <c r="HI13" s="40">
        <f t="shared" si="15"/>
        <v>0</v>
      </c>
      <c r="HJ13" s="40">
        <f t="shared" si="15"/>
        <v>0</v>
      </c>
      <c r="HK13" s="40">
        <f t="shared" si="15"/>
        <v>0</v>
      </c>
      <c r="HL13" s="40">
        <f t="shared" si="15"/>
        <v>2</v>
      </c>
      <c r="HM13" s="40">
        <f t="shared" si="15"/>
        <v>1</v>
      </c>
      <c r="HN13" s="41">
        <f t="shared" si="15"/>
        <v>5</v>
      </c>
      <c r="HO13" s="42">
        <f t="shared" si="15"/>
        <v>47</v>
      </c>
      <c r="HP13" s="42">
        <f t="shared" si="15"/>
        <v>45</v>
      </c>
      <c r="HQ13" s="38" t="s">
        <v>20</v>
      </c>
      <c r="HR13" s="39">
        <f t="shared" ref="HR13:ID13" si="16">SUM(HR9:HR12)</f>
        <v>15</v>
      </c>
      <c r="HS13" s="40">
        <f t="shared" si="16"/>
        <v>0</v>
      </c>
      <c r="HT13" s="40">
        <f t="shared" si="16"/>
        <v>0</v>
      </c>
      <c r="HU13" s="40">
        <f t="shared" si="16"/>
        <v>0</v>
      </c>
      <c r="HV13" s="40">
        <f t="shared" si="16"/>
        <v>0</v>
      </c>
      <c r="HW13" s="40">
        <f t="shared" si="16"/>
        <v>0</v>
      </c>
      <c r="HX13" s="40">
        <f t="shared" si="16"/>
        <v>0</v>
      </c>
      <c r="HY13" s="40">
        <f t="shared" si="16"/>
        <v>1</v>
      </c>
      <c r="HZ13" s="40">
        <f t="shared" si="16"/>
        <v>1</v>
      </c>
      <c r="IA13" s="40">
        <f t="shared" si="16"/>
        <v>1</v>
      </c>
      <c r="IB13" s="41">
        <f t="shared" si="16"/>
        <v>14</v>
      </c>
      <c r="IC13" s="42">
        <f t="shared" si="16"/>
        <v>32</v>
      </c>
      <c r="ID13" s="42">
        <f t="shared" si="16"/>
        <v>21.200000000000003</v>
      </c>
      <c r="IE13" s="38" t="s">
        <v>20</v>
      </c>
      <c r="IF13" s="39">
        <f t="shared" ref="IF13:IR13" si="17">SUM(IF9:IF12)</f>
        <v>15</v>
      </c>
      <c r="IG13" s="40">
        <f t="shared" si="17"/>
        <v>2</v>
      </c>
      <c r="IH13" s="40">
        <f t="shared" si="17"/>
        <v>4</v>
      </c>
      <c r="II13" s="40">
        <f t="shared" si="17"/>
        <v>0</v>
      </c>
      <c r="IJ13" s="40">
        <f t="shared" si="17"/>
        <v>0</v>
      </c>
      <c r="IK13" s="40">
        <f t="shared" si="17"/>
        <v>0</v>
      </c>
      <c r="IL13" s="40">
        <f t="shared" si="17"/>
        <v>0</v>
      </c>
      <c r="IM13" s="40">
        <f t="shared" si="17"/>
        <v>0</v>
      </c>
      <c r="IN13" s="40">
        <f t="shared" si="17"/>
        <v>1</v>
      </c>
      <c r="IO13" s="40">
        <f t="shared" si="17"/>
        <v>0</v>
      </c>
      <c r="IP13" s="41">
        <f t="shared" si="17"/>
        <v>7</v>
      </c>
      <c r="IQ13" s="42">
        <f t="shared" si="17"/>
        <v>29</v>
      </c>
      <c r="IR13" s="42">
        <f t="shared" si="17"/>
        <v>28.6</v>
      </c>
    </row>
    <row r="14" spans="1:252" ht="13.5" customHeight="1" x14ac:dyDescent="0.3">
      <c r="A14" s="13">
        <f>A12+"00:15"</f>
        <v>0.33333333333333343</v>
      </c>
      <c r="B14" s="9">
        <v>8</v>
      </c>
      <c r="C14" s="10">
        <v>2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1">
        <v>0</v>
      </c>
      <c r="M14" s="12">
        <f>SUM(B14:L14)</f>
        <v>10</v>
      </c>
      <c r="N14" s="12">
        <f>SUM(B14,C14,2.3*D14,2.3*E14,2.3*F14,2.3*G14,2*H14,2*I14,J14,0.4*K14,0.2*L14)</f>
        <v>10</v>
      </c>
      <c r="O14" s="13">
        <f>$A14</f>
        <v>0.33333333333333343</v>
      </c>
      <c r="P14" s="9">
        <v>1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1">
        <v>0</v>
      </c>
      <c r="AA14" s="12">
        <f>SUM(P14:Z14)</f>
        <v>1</v>
      </c>
      <c r="AB14" s="12">
        <f>SUM(P14,Q14,2.3*R14,2.3*S14,2.3*T14,2.3*U14,2*V14,2*W14,X14,0.4*Y14,0.2*Z14)</f>
        <v>1</v>
      </c>
      <c r="AC14" s="13">
        <f>$A14</f>
        <v>0.33333333333333343</v>
      </c>
      <c r="AD14" s="9">
        <v>98</v>
      </c>
      <c r="AE14" s="10">
        <v>13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15</v>
      </c>
      <c r="AM14" s="10">
        <v>2</v>
      </c>
      <c r="AN14" s="11">
        <v>19</v>
      </c>
      <c r="AO14" s="12">
        <f>SUM(AD14:AN14)</f>
        <v>147</v>
      </c>
      <c r="AP14" s="12">
        <f>SUM(AD14,AE14,2.3*AF14,2.3*AG14,2.3*AH14,2.3*AI14,2*AJ14,2*AK14,AL14,0.4*AM14,0.2*AN14)</f>
        <v>130.6</v>
      </c>
      <c r="AQ14" s="13">
        <f>$A14</f>
        <v>0.33333333333333343</v>
      </c>
      <c r="AR14" s="9">
        <v>16</v>
      </c>
      <c r="AS14" s="10">
        <v>1</v>
      </c>
      <c r="AT14" s="10">
        <v>2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4</v>
      </c>
      <c r="BA14" s="10">
        <v>0</v>
      </c>
      <c r="BB14" s="11">
        <v>0</v>
      </c>
      <c r="BC14" s="12">
        <f>SUM(AR14:BB14)</f>
        <v>23</v>
      </c>
      <c r="BD14" s="12">
        <f>SUM(AR14,AS14,2.3*AT14,2.3*AU14,2.3*AV14,2.3*AW14,2*AX14,2*AY14,AZ14,0.4*BA14,0.2*BB14)</f>
        <v>25.6</v>
      </c>
      <c r="BE14" s="13">
        <f>$A14</f>
        <v>0.33333333333333343</v>
      </c>
      <c r="BF14" s="14"/>
      <c r="BG14" s="15"/>
      <c r="BH14" s="15"/>
      <c r="BI14" s="15"/>
      <c r="BJ14" s="15"/>
      <c r="BK14" s="15"/>
      <c r="BL14" s="15"/>
      <c r="BM14" s="15"/>
      <c r="BN14" s="15"/>
      <c r="BO14" s="15"/>
      <c r="BP14" s="16"/>
      <c r="BQ14" s="17">
        <f>SUM(BF14:BP14)</f>
        <v>0</v>
      </c>
      <c r="BR14" s="17">
        <f>SUM(BF14,BG14,2.3*BH14,2.3*BI14,2.3*BJ14,2.3*BK14,2*BL14,2*BM14,BN14,0.4*BO14,0.2*BP14)</f>
        <v>0</v>
      </c>
      <c r="BS14" s="13">
        <f>$A14</f>
        <v>0.33333333333333343</v>
      </c>
      <c r="BT14" s="9">
        <v>20</v>
      </c>
      <c r="BU14" s="10">
        <v>2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2</v>
      </c>
      <c r="CB14" s="10">
        <v>2</v>
      </c>
      <c r="CC14" s="10">
        <v>1</v>
      </c>
      <c r="CD14" s="11">
        <v>5</v>
      </c>
      <c r="CE14" s="12">
        <f>SUM(BT14:CD14)</f>
        <v>32</v>
      </c>
      <c r="CF14" s="12">
        <f>SUM(BT14,BU14,2.3*BV14,2.3*BW14,2.3*BX14,2.3*BY14,2*BZ14,2*CA14,CB14,0.4*CC14,0.2*CD14)</f>
        <v>29.4</v>
      </c>
      <c r="CG14" s="13">
        <f>$A14</f>
        <v>0.33333333333333343</v>
      </c>
      <c r="CH14" s="9">
        <v>42</v>
      </c>
      <c r="CI14" s="10">
        <v>3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2</v>
      </c>
      <c r="CQ14" s="10">
        <v>2</v>
      </c>
      <c r="CR14" s="11">
        <v>7</v>
      </c>
      <c r="CS14" s="12">
        <f>SUM(CH14:CR14)</f>
        <v>56</v>
      </c>
      <c r="CT14" s="12">
        <f>SUM(CH14,CI14,2.3*CJ14,2.3*CK14,2.3*CL14,2.3*CM14,2*CN14,2*CO14,CP14,0.4*CQ14,0.2*CR14)</f>
        <v>49.199999999999996</v>
      </c>
      <c r="CU14" s="13">
        <f>$A14</f>
        <v>0.33333333333333343</v>
      </c>
      <c r="CV14" s="9">
        <v>2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10">
        <v>0</v>
      </c>
      <c r="DC14" s="10">
        <v>0</v>
      </c>
      <c r="DD14" s="10">
        <v>0</v>
      </c>
      <c r="DE14" s="10">
        <v>0</v>
      </c>
      <c r="DF14" s="11">
        <v>0</v>
      </c>
      <c r="DG14" s="12">
        <f>SUM(CV14:DF14)</f>
        <v>2</v>
      </c>
      <c r="DH14" s="12">
        <f>SUM(CV14,CW14,2.3*CX14,2.3*CY14,2.3*CZ14,2.3*DA14,2*DB14,2*DC14,DD14,0.4*DE14,0.2*DF14)</f>
        <v>2</v>
      </c>
      <c r="DI14" s="13">
        <f>$A14</f>
        <v>0.33333333333333343</v>
      </c>
      <c r="DJ14" s="9">
        <v>3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  <c r="DS14" s="10">
        <v>0</v>
      </c>
      <c r="DT14" s="11">
        <v>0</v>
      </c>
      <c r="DU14" s="12">
        <f>SUM(DJ14:DT14)</f>
        <v>3</v>
      </c>
      <c r="DV14" s="12">
        <f>SUM(DJ14,DK14,2.3*DL14,2.3*DM14,2.3*DN14,2.3*DO14,2*DP14,2*DQ14,DR14,0.4*DS14,0.2*DT14)</f>
        <v>3</v>
      </c>
      <c r="DW14" s="13">
        <f>$A14</f>
        <v>0.33333333333333343</v>
      </c>
      <c r="DX14" s="14"/>
      <c r="DY14" s="15"/>
      <c r="DZ14" s="15"/>
      <c r="EA14" s="15"/>
      <c r="EB14" s="15"/>
      <c r="EC14" s="15"/>
      <c r="ED14" s="15"/>
      <c r="EE14" s="15"/>
      <c r="EF14" s="15"/>
      <c r="EG14" s="15"/>
      <c r="EH14" s="16"/>
      <c r="EI14" s="17">
        <f>SUM(DX14:EH14)</f>
        <v>0</v>
      </c>
      <c r="EJ14" s="17">
        <f>SUM(DX14,DY14,2.3*DZ14,2.3*EA14,2.3*EB14,2.3*EC14,2*ED14,2*EE14,EF14,0.4*EG14,0.2*EH14)</f>
        <v>0</v>
      </c>
      <c r="EK14" s="13">
        <f>$A14</f>
        <v>0.33333333333333343</v>
      </c>
      <c r="EL14" s="9">
        <v>4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0</v>
      </c>
      <c r="ES14" s="10">
        <v>0</v>
      </c>
      <c r="ET14" s="10">
        <v>0</v>
      </c>
      <c r="EU14" s="10">
        <v>0</v>
      </c>
      <c r="EV14" s="11">
        <v>0</v>
      </c>
      <c r="EW14" s="12">
        <f>SUM(EL14:EV14)</f>
        <v>4</v>
      </c>
      <c r="EX14" s="12">
        <f>SUM(EL14,EM14,2.3*EN14,2.3*EO14,2.3*EP14,2.3*EQ14,2*ER14,2*ES14,ET14,0.4*EU14,0.2*EV14)</f>
        <v>4</v>
      </c>
      <c r="EY14" s="13">
        <f>$A14</f>
        <v>0.33333333333333343</v>
      </c>
      <c r="EZ14" s="9">
        <v>91</v>
      </c>
      <c r="FA14" s="10">
        <v>4</v>
      </c>
      <c r="FB14" s="10">
        <v>0</v>
      </c>
      <c r="FC14" s="10">
        <v>0</v>
      </c>
      <c r="FD14" s="10">
        <v>0</v>
      </c>
      <c r="FE14" s="10">
        <v>0</v>
      </c>
      <c r="FF14" s="10">
        <v>0</v>
      </c>
      <c r="FG14" s="10">
        <v>2</v>
      </c>
      <c r="FH14" s="10">
        <v>9</v>
      </c>
      <c r="FI14" s="10">
        <v>3</v>
      </c>
      <c r="FJ14" s="11">
        <v>28</v>
      </c>
      <c r="FK14" s="12">
        <f>SUM(EZ14:FJ14)</f>
        <v>137</v>
      </c>
      <c r="FL14" s="12">
        <f>SUM(EZ14,FA14,2.3*FB14,2.3*FC14,2.3*FD14,2.3*FE14,2*FF14,2*FG14,FH14,0.4*FI14,0.2*FJ14)</f>
        <v>114.8</v>
      </c>
      <c r="FM14" s="13">
        <f>$A14</f>
        <v>0.33333333333333343</v>
      </c>
      <c r="FN14" s="9">
        <v>11</v>
      </c>
      <c r="FO14" s="10">
        <v>0</v>
      </c>
      <c r="FP14" s="10">
        <v>0</v>
      </c>
      <c r="FQ14" s="10">
        <v>0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0</v>
      </c>
      <c r="FX14" s="11">
        <v>6</v>
      </c>
      <c r="FY14" s="12">
        <f>SUM(FN14:FX14)</f>
        <v>17</v>
      </c>
      <c r="FZ14" s="12">
        <f>SUM(FN14,FO14,2.3*FP14,2.3*FQ14,2.3*FR14,2.3*FS14,2*FT14,2*FU14,FV14,0.4*FW14,0.2*FX14)</f>
        <v>12.2</v>
      </c>
      <c r="GA14" s="13">
        <f>$A14</f>
        <v>0.33333333333333343</v>
      </c>
      <c r="GB14" s="9">
        <v>5</v>
      </c>
      <c r="GC14" s="10">
        <v>0</v>
      </c>
      <c r="GD14" s="10">
        <v>0</v>
      </c>
      <c r="GE14" s="10">
        <v>0</v>
      </c>
      <c r="GF14" s="10">
        <v>0</v>
      </c>
      <c r="GG14" s="10">
        <v>0</v>
      </c>
      <c r="GH14" s="10">
        <v>0</v>
      </c>
      <c r="GI14" s="10">
        <v>0</v>
      </c>
      <c r="GJ14" s="10">
        <v>1</v>
      </c>
      <c r="GK14" s="10">
        <v>0</v>
      </c>
      <c r="GL14" s="11">
        <v>0</v>
      </c>
      <c r="GM14" s="12">
        <f>SUM(GB14:GL14)</f>
        <v>6</v>
      </c>
      <c r="GN14" s="12">
        <f>SUM(GB14,GC14,2.3*GD14,2.3*GE14,2.3*GF14,2.3*GG14,2*GH14,2*GI14,GJ14,0.4*GK14,0.2*GL14)</f>
        <v>6</v>
      </c>
      <c r="GO14" s="13">
        <f>$A14</f>
        <v>0.33333333333333343</v>
      </c>
      <c r="GP14" s="14"/>
      <c r="GQ14" s="15"/>
      <c r="GR14" s="15"/>
      <c r="GS14" s="15"/>
      <c r="GT14" s="15"/>
      <c r="GU14" s="15"/>
      <c r="GV14" s="15"/>
      <c r="GW14" s="15"/>
      <c r="GX14" s="15"/>
      <c r="GY14" s="15"/>
      <c r="GZ14" s="16"/>
      <c r="HA14" s="17">
        <f>SUM(GP14:GZ14)</f>
        <v>0</v>
      </c>
      <c r="HB14" s="17">
        <f>SUM(GP14,GQ14,2.3*GR14,2.3*GS14,2.3*GT14,2.3*GU14,2*GV14,2*GW14,GX14,0.4*GY14,0.2*GZ14)</f>
        <v>0</v>
      </c>
      <c r="HC14" s="13">
        <f>$A14</f>
        <v>0.33333333333333343</v>
      </c>
      <c r="HD14" s="9">
        <v>16</v>
      </c>
      <c r="HE14" s="10">
        <v>0</v>
      </c>
      <c r="HF14" s="10">
        <v>0</v>
      </c>
      <c r="HG14" s="10">
        <v>0</v>
      </c>
      <c r="HH14" s="10">
        <v>0</v>
      </c>
      <c r="HI14" s="10">
        <v>0</v>
      </c>
      <c r="HJ14" s="10">
        <v>0</v>
      </c>
      <c r="HK14" s="10">
        <v>0</v>
      </c>
      <c r="HL14" s="10">
        <v>0</v>
      </c>
      <c r="HM14" s="10">
        <v>0</v>
      </c>
      <c r="HN14" s="11">
        <v>2</v>
      </c>
      <c r="HO14" s="12">
        <f>SUM(HD14:HN14)</f>
        <v>18</v>
      </c>
      <c r="HP14" s="12">
        <f>SUM(HD14,HE14,2.3*HF14,2.3*HG14,2.3*HH14,2.3*HI14,2*HJ14,2*HK14,HL14,0.4*HM14,0.2*HN14)</f>
        <v>16.399999999999999</v>
      </c>
      <c r="HQ14" s="13">
        <f>$A14</f>
        <v>0.33333333333333343</v>
      </c>
      <c r="HR14" s="9">
        <v>14</v>
      </c>
      <c r="HS14" s="10">
        <v>1</v>
      </c>
      <c r="HT14" s="10">
        <v>0</v>
      </c>
      <c r="HU14" s="10">
        <v>0</v>
      </c>
      <c r="HV14" s="10">
        <v>0</v>
      </c>
      <c r="HW14" s="10">
        <v>0</v>
      </c>
      <c r="HX14" s="10">
        <v>0</v>
      </c>
      <c r="HY14" s="10">
        <v>0</v>
      </c>
      <c r="HZ14" s="10">
        <v>0</v>
      </c>
      <c r="IA14" s="10">
        <v>0</v>
      </c>
      <c r="IB14" s="11">
        <v>3</v>
      </c>
      <c r="IC14" s="12">
        <f>SUM(HR14:IB14)</f>
        <v>18</v>
      </c>
      <c r="ID14" s="12">
        <f>SUM(HR14,HS14,2.3*HT14,2.3*HU14,2.3*HV14,2.3*HW14,2*HX14,2*HY14,HZ14,0.4*IA14,0.2*IB14)</f>
        <v>15.6</v>
      </c>
      <c r="IE14" s="13">
        <f>$A14</f>
        <v>0.33333333333333343</v>
      </c>
      <c r="IF14" s="9">
        <v>8</v>
      </c>
      <c r="IG14" s="10">
        <v>1</v>
      </c>
      <c r="IH14" s="10">
        <v>0</v>
      </c>
      <c r="II14" s="10">
        <v>0</v>
      </c>
      <c r="IJ14" s="10">
        <v>0</v>
      </c>
      <c r="IK14" s="10">
        <v>0</v>
      </c>
      <c r="IL14" s="10">
        <v>0</v>
      </c>
      <c r="IM14" s="10">
        <v>0</v>
      </c>
      <c r="IN14" s="10">
        <v>0</v>
      </c>
      <c r="IO14" s="10">
        <v>0</v>
      </c>
      <c r="IP14" s="11">
        <v>3</v>
      </c>
      <c r="IQ14" s="12">
        <f>SUM(IF14:IP14)</f>
        <v>12</v>
      </c>
      <c r="IR14" s="12">
        <f>SUM(IF14,IG14,2.3*IH14,2.3*II14,2.3*IJ14,2.3*IK14,2*IL14,2*IM14,IN14,0.4*IO14,0.2*IP14)</f>
        <v>9.6</v>
      </c>
    </row>
    <row r="15" spans="1:252" ht="13.5" customHeight="1" x14ac:dyDescent="0.3">
      <c r="A15" s="19">
        <f>A14+"00:15"</f>
        <v>0.34375000000000011</v>
      </c>
      <c r="B15" s="20">
        <v>4</v>
      </c>
      <c r="C15" s="21">
        <v>1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1</v>
      </c>
      <c r="K15" s="21">
        <v>0</v>
      </c>
      <c r="L15" s="22">
        <v>0</v>
      </c>
      <c r="M15" s="23">
        <f>SUM(B15:L15)</f>
        <v>6</v>
      </c>
      <c r="N15" s="23">
        <f>SUM(B15,C15,2.3*D15,2.3*E15,2.3*F15,2.3*G15,2*H15,2*I15,J15,0.4*K15,0.2*L15)</f>
        <v>6</v>
      </c>
      <c r="O15" s="13">
        <f>$A15</f>
        <v>0.34375000000000011</v>
      </c>
      <c r="P15" s="20">
        <v>8</v>
      </c>
      <c r="Q15" s="21">
        <v>2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2">
        <v>0</v>
      </c>
      <c r="AA15" s="23">
        <f>SUM(P15:Z15)</f>
        <v>10</v>
      </c>
      <c r="AB15" s="23">
        <f>SUM(P15,Q15,2.3*R15,2.3*S15,2.3*T15,2.3*U15,2*V15,2*W15,X15,0.4*Y15,0.2*Z15)</f>
        <v>10</v>
      </c>
      <c r="AC15" s="13">
        <f>$A15</f>
        <v>0.34375000000000011</v>
      </c>
      <c r="AD15" s="20">
        <v>83</v>
      </c>
      <c r="AE15" s="21">
        <v>11</v>
      </c>
      <c r="AF15" s="21">
        <v>1</v>
      </c>
      <c r="AG15" s="21">
        <v>1</v>
      </c>
      <c r="AH15" s="21">
        <v>0</v>
      </c>
      <c r="AI15" s="21">
        <v>0</v>
      </c>
      <c r="AJ15" s="21">
        <v>0</v>
      </c>
      <c r="AK15" s="21">
        <v>0</v>
      </c>
      <c r="AL15" s="21">
        <v>16</v>
      </c>
      <c r="AM15" s="21">
        <v>3</v>
      </c>
      <c r="AN15" s="22">
        <v>13</v>
      </c>
      <c r="AO15" s="23">
        <f>SUM(AD15:AN15)</f>
        <v>128</v>
      </c>
      <c r="AP15" s="23">
        <f>SUM(AD15,AE15,2.3*AF15,2.3*AG15,2.3*AH15,2.3*AI15,2*AJ15,2*AK15,AL15,0.4*AM15,0.2*AN15)</f>
        <v>118.39999999999999</v>
      </c>
      <c r="AQ15" s="13">
        <f>$A15</f>
        <v>0.34375000000000011</v>
      </c>
      <c r="AR15" s="20">
        <v>17</v>
      </c>
      <c r="AS15" s="21">
        <v>1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1</v>
      </c>
      <c r="BA15" s="21">
        <v>0</v>
      </c>
      <c r="BB15" s="22">
        <v>0</v>
      </c>
      <c r="BC15" s="23">
        <f>SUM(AR15:BB15)</f>
        <v>19</v>
      </c>
      <c r="BD15" s="23">
        <f>SUM(AR15,AS15,2.3*AT15,2.3*AU15,2.3*AV15,2.3*AW15,2*AX15,2*AY15,AZ15,0.4*BA15,0.2*BB15)</f>
        <v>19</v>
      </c>
      <c r="BE15" s="13">
        <f>$A15</f>
        <v>0.34375000000000011</v>
      </c>
      <c r="BF15" s="24"/>
      <c r="BG15" s="25"/>
      <c r="BH15" s="25"/>
      <c r="BI15" s="25"/>
      <c r="BJ15" s="25"/>
      <c r="BK15" s="25"/>
      <c r="BL15" s="25"/>
      <c r="BM15" s="25"/>
      <c r="BN15" s="25"/>
      <c r="BO15" s="25"/>
      <c r="BP15" s="26"/>
      <c r="BQ15" s="27">
        <f>SUM(BF15:BP15)</f>
        <v>0</v>
      </c>
      <c r="BR15" s="27">
        <f>SUM(BF15,BG15,2.3*BH15,2.3*BI15,2.3*BJ15,2.3*BK15,2*BL15,2*BM15,BN15,0.4*BO15,0.2*BP15)</f>
        <v>0</v>
      </c>
      <c r="BS15" s="13">
        <f>$A15</f>
        <v>0.34375000000000011</v>
      </c>
      <c r="BT15" s="20">
        <v>23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2</v>
      </c>
      <c r="CC15" s="21">
        <v>1</v>
      </c>
      <c r="CD15" s="22">
        <v>1</v>
      </c>
      <c r="CE15" s="23">
        <f>SUM(BT15:CD15)</f>
        <v>27</v>
      </c>
      <c r="CF15" s="23">
        <f>SUM(BT15,BU15,2.3*BV15,2.3*BW15,2.3*BX15,2.3*BY15,2*BZ15,2*CA15,CB15,0.4*CC15,0.2*CD15)</f>
        <v>25.599999999999998</v>
      </c>
      <c r="CG15" s="13">
        <f>$A15</f>
        <v>0.34375000000000011</v>
      </c>
      <c r="CH15" s="20">
        <v>47</v>
      </c>
      <c r="CI15" s="21">
        <v>3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1</v>
      </c>
      <c r="CQ15" s="21">
        <v>2</v>
      </c>
      <c r="CR15" s="22">
        <v>9</v>
      </c>
      <c r="CS15" s="23">
        <f>SUM(CH15:CR15)</f>
        <v>62</v>
      </c>
      <c r="CT15" s="23">
        <f>SUM(CH15,CI15,2.3*CJ15,2.3*CK15,2.3*CL15,2.3*CM15,2*CN15,2*CO15,CP15,0.4*CQ15,0.2*CR15)</f>
        <v>53.599999999999994</v>
      </c>
      <c r="CU15" s="13">
        <f>$A15</f>
        <v>0.34375000000000011</v>
      </c>
      <c r="CV15" s="20">
        <v>0</v>
      </c>
      <c r="CW15" s="21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1">
        <v>0</v>
      </c>
      <c r="DE15" s="21">
        <v>0</v>
      </c>
      <c r="DF15" s="22">
        <v>2</v>
      </c>
      <c r="DG15" s="23">
        <f>SUM(CV15:DF15)</f>
        <v>2</v>
      </c>
      <c r="DH15" s="23">
        <f>SUM(CV15,CW15,2.3*CX15,2.3*CY15,2.3*CZ15,2.3*DA15,2*DB15,2*DC15,DD15,0.4*DE15,0.2*DF15)</f>
        <v>0.4</v>
      </c>
      <c r="DI15" s="13">
        <f>$A15</f>
        <v>0.34375000000000011</v>
      </c>
      <c r="DJ15" s="20">
        <v>3</v>
      </c>
      <c r="DK15" s="21">
        <v>1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2">
        <v>0</v>
      </c>
      <c r="DU15" s="23">
        <f>SUM(DJ15:DT15)</f>
        <v>4</v>
      </c>
      <c r="DV15" s="23">
        <f>SUM(DJ15,DK15,2.3*DL15,2.3*DM15,2.3*DN15,2.3*DO15,2*DP15,2*DQ15,DR15,0.4*DS15,0.2*DT15)</f>
        <v>4</v>
      </c>
      <c r="DW15" s="13">
        <f>$A15</f>
        <v>0.34375000000000011</v>
      </c>
      <c r="DX15" s="24"/>
      <c r="DY15" s="25"/>
      <c r="DZ15" s="25"/>
      <c r="EA15" s="25"/>
      <c r="EB15" s="25"/>
      <c r="EC15" s="25"/>
      <c r="ED15" s="25"/>
      <c r="EE15" s="25"/>
      <c r="EF15" s="25"/>
      <c r="EG15" s="25"/>
      <c r="EH15" s="26"/>
      <c r="EI15" s="27">
        <f>SUM(DX15:EH15)</f>
        <v>0</v>
      </c>
      <c r="EJ15" s="27">
        <f>SUM(DX15,DY15,2.3*DZ15,2.3*EA15,2.3*EB15,2.3*EC15,2*ED15,2*EE15,EF15,0.4*EG15,0.2*EH15)</f>
        <v>0</v>
      </c>
      <c r="EK15" s="13">
        <f>$A15</f>
        <v>0.34375000000000011</v>
      </c>
      <c r="EL15" s="20">
        <v>12</v>
      </c>
      <c r="EM15" s="21">
        <v>1</v>
      </c>
      <c r="EN15" s="21">
        <v>0</v>
      </c>
      <c r="EO15" s="21">
        <v>0</v>
      </c>
      <c r="EP15" s="21">
        <v>0</v>
      </c>
      <c r="EQ15" s="21">
        <v>0</v>
      </c>
      <c r="ER15" s="21">
        <v>0</v>
      </c>
      <c r="ES15" s="21">
        <v>0</v>
      </c>
      <c r="ET15" s="21">
        <v>2</v>
      </c>
      <c r="EU15" s="21">
        <v>0</v>
      </c>
      <c r="EV15" s="22">
        <v>0</v>
      </c>
      <c r="EW15" s="23">
        <f>SUM(EL15:EV15)</f>
        <v>15</v>
      </c>
      <c r="EX15" s="23">
        <f>SUM(EL15,EM15,2.3*EN15,2.3*EO15,2.3*EP15,2.3*EQ15,2*ER15,2*ES15,ET15,0.4*EU15,0.2*EV15)</f>
        <v>15</v>
      </c>
      <c r="EY15" s="13">
        <f>$A15</f>
        <v>0.34375000000000011</v>
      </c>
      <c r="EZ15" s="20">
        <v>68</v>
      </c>
      <c r="FA15" s="21">
        <v>8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1</v>
      </c>
      <c r="FH15" s="21">
        <v>10</v>
      </c>
      <c r="FI15" s="21">
        <v>5</v>
      </c>
      <c r="FJ15" s="22">
        <v>15</v>
      </c>
      <c r="FK15" s="23">
        <f>SUM(EZ15:FJ15)</f>
        <v>107</v>
      </c>
      <c r="FL15" s="23">
        <f>SUM(EZ15,FA15,2.3*FB15,2.3*FC15,2.3*FD15,2.3*FE15,2*FF15,2*FG15,FH15,0.4*FI15,0.2*FJ15)</f>
        <v>93</v>
      </c>
      <c r="FM15" s="13">
        <f>$A15</f>
        <v>0.34375000000000011</v>
      </c>
      <c r="FN15" s="20">
        <v>11</v>
      </c>
      <c r="FO15" s="21">
        <v>3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2</v>
      </c>
      <c r="FW15" s="21">
        <v>1</v>
      </c>
      <c r="FX15" s="22">
        <v>9</v>
      </c>
      <c r="FY15" s="23">
        <f>SUM(FN15:FX15)</f>
        <v>26</v>
      </c>
      <c r="FZ15" s="23">
        <f>SUM(FN15,FO15,2.3*FP15,2.3*FQ15,2.3*FR15,2.3*FS15,2*FT15,2*FU15,FV15,0.4*FW15,0.2*FX15)</f>
        <v>18.2</v>
      </c>
      <c r="GA15" s="13">
        <f>$A15</f>
        <v>0.34375000000000011</v>
      </c>
      <c r="GB15" s="20">
        <v>3</v>
      </c>
      <c r="GC15" s="21">
        <v>1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2">
        <v>1</v>
      </c>
      <c r="GM15" s="23">
        <f>SUM(GB15:GL15)</f>
        <v>5</v>
      </c>
      <c r="GN15" s="23">
        <f>SUM(GB15,GC15,2.3*GD15,2.3*GE15,2.3*GF15,2.3*GG15,2*GH15,2*GI15,GJ15,0.4*GK15,0.2*GL15)</f>
        <v>4.2</v>
      </c>
      <c r="GO15" s="13">
        <f>$A15</f>
        <v>0.34375000000000011</v>
      </c>
      <c r="GP15" s="24"/>
      <c r="GQ15" s="25"/>
      <c r="GR15" s="25"/>
      <c r="GS15" s="25"/>
      <c r="GT15" s="25"/>
      <c r="GU15" s="25"/>
      <c r="GV15" s="25"/>
      <c r="GW15" s="25"/>
      <c r="GX15" s="25"/>
      <c r="GY15" s="25"/>
      <c r="GZ15" s="26"/>
      <c r="HA15" s="27">
        <f>SUM(GP15:GZ15)</f>
        <v>0</v>
      </c>
      <c r="HB15" s="27">
        <f>SUM(GP15,GQ15,2.3*GR15,2.3*GS15,2.3*GT15,2.3*GU15,2*GV15,2*GW15,GX15,0.4*GY15,0.2*GZ15)</f>
        <v>0</v>
      </c>
      <c r="HC15" s="13">
        <f>$A15</f>
        <v>0.34375000000000011</v>
      </c>
      <c r="HD15" s="20">
        <v>18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>
        <v>0</v>
      </c>
      <c r="HL15" s="21">
        <v>0</v>
      </c>
      <c r="HM15" s="21">
        <v>0</v>
      </c>
      <c r="HN15" s="22">
        <v>2</v>
      </c>
      <c r="HO15" s="23">
        <f>SUM(HD15:HN15)</f>
        <v>20</v>
      </c>
      <c r="HP15" s="23">
        <f>SUM(HD15,HE15,2.3*HF15,2.3*HG15,2.3*HH15,2.3*HI15,2*HJ15,2*HK15,HL15,0.4*HM15,0.2*HN15)</f>
        <v>18.399999999999999</v>
      </c>
      <c r="HQ15" s="13">
        <f>$A15</f>
        <v>0.34375000000000011</v>
      </c>
      <c r="HR15" s="20">
        <v>6</v>
      </c>
      <c r="HS15" s="21">
        <v>1</v>
      </c>
      <c r="HT15" s="21">
        <v>0</v>
      </c>
      <c r="HU15" s="21">
        <v>0</v>
      </c>
      <c r="HV15" s="21">
        <v>0</v>
      </c>
      <c r="HW15" s="21">
        <v>0</v>
      </c>
      <c r="HX15" s="21">
        <v>0</v>
      </c>
      <c r="HY15" s="21">
        <v>0</v>
      </c>
      <c r="HZ15" s="21">
        <v>0</v>
      </c>
      <c r="IA15" s="21">
        <v>0</v>
      </c>
      <c r="IB15" s="22">
        <v>5</v>
      </c>
      <c r="IC15" s="23">
        <f>SUM(HR15:IB15)</f>
        <v>12</v>
      </c>
      <c r="ID15" s="23">
        <f>SUM(HR15,HS15,2.3*HT15,2.3*HU15,2.3*HV15,2.3*HW15,2*HX15,2*HY15,HZ15,0.4*IA15,0.2*IB15)</f>
        <v>8</v>
      </c>
      <c r="IE15" s="13">
        <f>$A15</f>
        <v>0.34375000000000011</v>
      </c>
      <c r="IF15" s="20">
        <v>7</v>
      </c>
      <c r="IG15" s="21">
        <v>0</v>
      </c>
      <c r="IH15" s="21">
        <v>0</v>
      </c>
      <c r="II15" s="21">
        <v>0</v>
      </c>
      <c r="IJ15" s="21">
        <v>0</v>
      </c>
      <c r="IK15" s="21">
        <v>0</v>
      </c>
      <c r="IL15" s="21">
        <v>0</v>
      </c>
      <c r="IM15" s="21">
        <v>0</v>
      </c>
      <c r="IN15" s="21">
        <v>0</v>
      </c>
      <c r="IO15" s="21">
        <v>1</v>
      </c>
      <c r="IP15" s="22">
        <v>4</v>
      </c>
      <c r="IQ15" s="23">
        <f>SUM(IF15:IP15)</f>
        <v>12</v>
      </c>
      <c r="IR15" s="23">
        <f>SUM(IF15,IG15,2.3*IH15,2.3*II15,2.3*IJ15,2.3*IK15,2*IL15,2*IM15,IN15,0.4*IO15,0.2*IP15)</f>
        <v>8.2000000000000011</v>
      </c>
    </row>
    <row r="16" spans="1:252" ht="13.5" customHeight="1" x14ac:dyDescent="0.3">
      <c r="A16" s="19">
        <f>A15+"00:15"</f>
        <v>0.3541666666666668</v>
      </c>
      <c r="B16" s="20">
        <v>4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2</v>
      </c>
      <c r="K16" s="21">
        <v>0</v>
      </c>
      <c r="L16" s="22">
        <v>0</v>
      </c>
      <c r="M16" s="23">
        <f>SUM(B16:L16)</f>
        <v>6</v>
      </c>
      <c r="N16" s="23">
        <f>SUM(B16,C16,2.3*D16,2.3*E16,2.3*F16,2.3*G16,2*H16,2*I16,J16,0.4*K16,0.2*L16)</f>
        <v>6</v>
      </c>
      <c r="O16" s="13">
        <f>$A16</f>
        <v>0.3541666666666668</v>
      </c>
      <c r="P16" s="20">
        <v>1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2">
        <v>0</v>
      </c>
      <c r="AA16" s="23">
        <f>SUM(P16:Z16)</f>
        <v>1</v>
      </c>
      <c r="AB16" s="23">
        <f>SUM(P16,Q16,2.3*R16,2.3*S16,2.3*T16,2.3*U16,2*V16,2*W16,X16,0.4*Y16,0.2*Z16)</f>
        <v>1</v>
      </c>
      <c r="AC16" s="13">
        <f>$A16</f>
        <v>0.3541666666666668</v>
      </c>
      <c r="AD16" s="20">
        <v>68</v>
      </c>
      <c r="AE16" s="21">
        <v>8</v>
      </c>
      <c r="AF16" s="21">
        <v>3</v>
      </c>
      <c r="AG16" s="21">
        <v>1</v>
      </c>
      <c r="AH16" s="21">
        <v>0</v>
      </c>
      <c r="AI16" s="21">
        <v>0</v>
      </c>
      <c r="AJ16" s="21">
        <v>1</v>
      </c>
      <c r="AK16" s="21">
        <v>2</v>
      </c>
      <c r="AL16" s="21">
        <v>15</v>
      </c>
      <c r="AM16" s="21">
        <v>2</v>
      </c>
      <c r="AN16" s="22">
        <v>19</v>
      </c>
      <c r="AO16" s="23">
        <f>SUM(AD16:AN16)</f>
        <v>119</v>
      </c>
      <c r="AP16" s="23">
        <f>SUM(AD16,AE16,2.3*AF16,2.3*AG16,2.3*AH16,2.3*AI16,2*AJ16,2*AK16,AL16,0.4*AM16,0.2*AN16)</f>
        <v>110.8</v>
      </c>
      <c r="AQ16" s="13">
        <f>$A16</f>
        <v>0.3541666666666668</v>
      </c>
      <c r="AR16" s="20">
        <v>12</v>
      </c>
      <c r="AS16" s="21">
        <v>1</v>
      </c>
      <c r="AT16" s="21">
        <v>1</v>
      </c>
      <c r="AU16" s="21">
        <v>1</v>
      </c>
      <c r="AV16" s="21">
        <v>0</v>
      </c>
      <c r="AW16" s="21">
        <v>0</v>
      </c>
      <c r="AX16" s="21">
        <v>0</v>
      </c>
      <c r="AY16" s="21">
        <v>0</v>
      </c>
      <c r="AZ16" s="21">
        <v>3</v>
      </c>
      <c r="BA16" s="21">
        <v>0</v>
      </c>
      <c r="BB16" s="22">
        <v>1</v>
      </c>
      <c r="BC16" s="23">
        <f>SUM(AR16:BB16)</f>
        <v>19</v>
      </c>
      <c r="BD16" s="23">
        <f>SUM(AR16,AS16,2.3*AT16,2.3*AU16,2.3*AV16,2.3*AW16,2*AX16,2*AY16,AZ16,0.4*BA16,0.2*BB16)</f>
        <v>20.8</v>
      </c>
      <c r="BE16" s="13">
        <f>$A16</f>
        <v>0.3541666666666668</v>
      </c>
      <c r="BF16" s="24"/>
      <c r="BG16" s="25"/>
      <c r="BH16" s="25"/>
      <c r="BI16" s="25"/>
      <c r="BJ16" s="25"/>
      <c r="BK16" s="25"/>
      <c r="BL16" s="25"/>
      <c r="BM16" s="25"/>
      <c r="BN16" s="25"/>
      <c r="BO16" s="25"/>
      <c r="BP16" s="26"/>
      <c r="BQ16" s="27">
        <f>SUM(BF16:BP16)</f>
        <v>0</v>
      </c>
      <c r="BR16" s="27">
        <f>SUM(BF16,BG16,2.3*BH16,2.3*BI16,2.3*BJ16,2.3*BK16,2*BL16,2*BM16,BN16,0.4*BO16,0.2*BP16)</f>
        <v>0</v>
      </c>
      <c r="BS16" s="13">
        <f>$A16</f>
        <v>0.3541666666666668</v>
      </c>
      <c r="BT16" s="20">
        <v>16</v>
      </c>
      <c r="BU16" s="21">
        <v>1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4</v>
      </c>
      <c r="CC16" s="21">
        <v>0</v>
      </c>
      <c r="CD16" s="22">
        <v>7</v>
      </c>
      <c r="CE16" s="23">
        <f>SUM(BT16:CD16)</f>
        <v>28</v>
      </c>
      <c r="CF16" s="23">
        <f>SUM(BT16,BU16,2.3*BV16,2.3*BW16,2.3*BX16,2.3*BY16,2*BZ16,2*CA16,CB16,0.4*CC16,0.2*CD16)</f>
        <v>22.4</v>
      </c>
      <c r="CG16" s="13">
        <f>$A16</f>
        <v>0.3541666666666668</v>
      </c>
      <c r="CH16" s="20">
        <v>34</v>
      </c>
      <c r="CI16" s="21">
        <v>4</v>
      </c>
      <c r="CJ16" s="21">
        <v>4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7</v>
      </c>
      <c r="CQ16" s="21">
        <v>1</v>
      </c>
      <c r="CR16" s="22">
        <v>16</v>
      </c>
      <c r="CS16" s="23">
        <f>SUM(CH16:CR16)</f>
        <v>66</v>
      </c>
      <c r="CT16" s="23">
        <f>SUM(CH16,CI16,2.3*CJ16,2.3*CK16,2.3*CL16,2.3*CM16,2*CN16,2*CO16,CP16,0.4*CQ16,0.2*CR16)</f>
        <v>57.800000000000004</v>
      </c>
      <c r="CU16" s="13">
        <f>$A16</f>
        <v>0.3541666666666668</v>
      </c>
      <c r="CV16" s="20">
        <v>3</v>
      </c>
      <c r="CW16" s="21">
        <v>1</v>
      </c>
      <c r="CX16" s="21">
        <v>0</v>
      </c>
      <c r="CY16" s="21">
        <v>0</v>
      </c>
      <c r="CZ16" s="21">
        <v>0</v>
      </c>
      <c r="DA16" s="21">
        <v>0</v>
      </c>
      <c r="DB16" s="21">
        <v>0</v>
      </c>
      <c r="DC16" s="21">
        <v>0</v>
      </c>
      <c r="DD16" s="21">
        <v>2</v>
      </c>
      <c r="DE16" s="21">
        <v>0</v>
      </c>
      <c r="DF16" s="22">
        <v>3</v>
      </c>
      <c r="DG16" s="23">
        <f>SUM(CV16:DF16)</f>
        <v>9</v>
      </c>
      <c r="DH16" s="23">
        <f>SUM(CV16,CW16,2.3*CX16,2.3*CY16,2.3*CZ16,2.3*DA16,2*DB16,2*DC16,DD16,0.4*DE16,0.2*DF16)</f>
        <v>6.6</v>
      </c>
      <c r="DI16" s="13">
        <f>$A16</f>
        <v>0.3541666666666668</v>
      </c>
      <c r="DJ16" s="20">
        <v>2</v>
      </c>
      <c r="DK16" s="21">
        <v>1</v>
      </c>
      <c r="DL16" s="21">
        <v>0</v>
      </c>
      <c r="DM16" s="21">
        <v>0</v>
      </c>
      <c r="DN16" s="21">
        <v>0</v>
      </c>
      <c r="DO16" s="21">
        <v>0</v>
      </c>
      <c r="DP16" s="21">
        <v>0</v>
      </c>
      <c r="DQ16" s="21">
        <v>0</v>
      </c>
      <c r="DR16" s="21">
        <v>1</v>
      </c>
      <c r="DS16" s="21">
        <v>0</v>
      </c>
      <c r="DT16" s="22">
        <v>0</v>
      </c>
      <c r="DU16" s="23">
        <f>SUM(DJ16:DT16)</f>
        <v>4</v>
      </c>
      <c r="DV16" s="23">
        <f>SUM(DJ16,DK16,2.3*DL16,2.3*DM16,2.3*DN16,2.3*DO16,2*DP16,2*DQ16,DR16,0.4*DS16,0.2*DT16)</f>
        <v>4</v>
      </c>
      <c r="DW16" s="13">
        <f>$A16</f>
        <v>0.3541666666666668</v>
      </c>
      <c r="DX16" s="24"/>
      <c r="DY16" s="25"/>
      <c r="DZ16" s="25"/>
      <c r="EA16" s="25"/>
      <c r="EB16" s="25"/>
      <c r="EC16" s="25"/>
      <c r="ED16" s="25"/>
      <c r="EE16" s="25"/>
      <c r="EF16" s="25"/>
      <c r="EG16" s="25"/>
      <c r="EH16" s="26"/>
      <c r="EI16" s="27">
        <f>SUM(DX16:EH16)</f>
        <v>0</v>
      </c>
      <c r="EJ16" s="27">
        <f>SUM(DX16,DY16,2.3*DZ16,2.3*EA16,2.3*EB16,2.3*EC16,2*ED16,2*EE16,EF16,0.4*EG16,0.2*EH16)</f>
        <v>0</v>
      </c>
      <c r="EK16" s="13">
        <f>$A16</f>
        <v>0.3541666666666668</v>
      </c>
      <c r="EL16" s="20">
        <v>10</v>
      </c>
      <c r="EM16" s="21">
        <v>1</v>
      </c>
      <c r="EN16" s="21">
        <v>1</v>
      </c>
      <c r="EO16" s="21">
        <v>0</v>
      </c>
      <c r="EP16" s="21">
        <v>0</v>
      </c>
      <c r="EQ16" s="21">
        <v>0</v>
      </c>
      <c r="ER16" s="21">
        <v>0</v>
      </c>
      <c r="ES16" s="21">
        <v>1</v>
      </c>
      <c r="ET16" s="21">
        <v>1</v>
      </c>
      <c r="EU16" s="21">
        <v>0</v>
      </c>
      <c r="EV16" s="22">
        <v>0</v>
      </c>
      <c r="EW16" s="23">
        <f>SUM(EL16:EV16)</f>
        <v>14</v>
      </c>
      <c r="EX16" s="23">
        <f>SUM(EL16,EM16,2.3*EN16,2.3*EO16,2.3*EP16,2.3*EQ16,2*ER16,2*ES16,ET16,0.4*EU16,0.2*EV16)</f>
        <v>16.3</v>
      </c>
      <c r="EY16" s="13">
        <f>$A16</f>
        <v>0.3541666666666668</v>
      </c>
      <c r="EZ16" s="20">
        <v>80</v>
      </c>
      <c r="FA16" s="21">
        <v>7</v>
      </c>
      <c r="FB16" s="21">
        <v>1</v>
      </c>
      <c r="FC16" s="21">
        <v>0</v>
      </c>
      <c r="FD16" s="21">
        <v>0</v>
      </c>
      <c r="FE16" s="21">
        <v>0</v>
      </c>
      <c r="FF16" s="21">
        <v>0</v>
      </c>
      <c r="FG16" s="21">
        <v>2</v>
      </c>
      <c r="FH16" s="21">
        <v>7</v>
      </c>
      <c r="FI16" s="21">
        <v>6</v>
      </c>
      <c r="FJ16" s="22">
        <v>35</v>
      </c>
      <c r="FK16" s="23">
        <f>SUM(EZ16:FJ16)</f>
        <v>138</v>
      </c>
      <c r="FL16" s="23">
        <f>SUM(EZ16,FA16,2.3*FB16,2.3*FC16,2.3*FD16,2.3*FE16,2*FF16,2*FG16,FH16,0.4*FI16,0.2*FJ16)</f>
        <v>109.7</v>
      </c>
      <c r="FM16" s="13">
        <f>$A16</f>
        <v>0.3541666666666668</v>
      </c>
      <c r="FN16" s="20">
        <v>5</v>
      </c>
      <c r="FO16" s="21">
        <v>1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3</v>
      </c>
      <c r="FW16" s="21">
        <v>1</v>
      </c>
      <c r="FX16" s="22">
        <v>5</v>
      </c>
      <c r="FY16" s="23">
        <f>SUM(FN16:FX16)</f>
        <v>15</v>
      </c>
      <c r="FZ16" s="23">
        <f>SUM(FN16,FO16,2.3*FP16,2.3*FQ16,2.3*FR16,2.3*FS16,2*FT16,2*FU16,FV16,0.4*FW16,0.2*FX16)</f>
        <v>10.4</v>
      </c>
      <c r="GA16" s="13">
        <f>$A16</f>
        <v>0.3541666666666668</v>
      </c>
      <c r="GB16" s="20">
        <v>4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2">
        <v>0</v>
      </c>
      <c r="GM16" s="23">
        <f>SUM(GB16:GL16)</f>
        <v>4</v>
      </c>
      <c r="GN16" s="23">
        <f>SUM(GB16,GC16,2.3*GD16,2.3*GE16,2.3*GF16,2.3*GG16,2*GH16,2*GI16,GJ16,0.4*GK16,0.2*GL16)</f>
        <v>4</v>
      </c>
      <c r="GO16" s="13">
        <f>$A16</f>
        <v>0.3541666666666668</v>
      </c>
      <c r="GP16" s="24"/>
      <c r="GQ16" s="25"/>
      <c r="GR16" s="25"/>
      <c r="GS16" s="25"/>
      <c r="GT16" s="25"/>
      <c r="GU16" s="25"/>
      <c r="GV16" s="25"/>
      <c r="GW16" s="25"/>
      <c r="GX16" s="25"/>
      <c r="GY16" s="25"/>
      <c r="GZ16" s="26"/>
      <c r="HA16" s="27">
        <f>SUM(GP16:GZ16)</f>
        <v>0</v>
      </c>
      <c r="HB16" s="27">
        <f>SUM(GP16,GQ16,2.3*GR16,2.3*GS16,2.3*GT16,2.3*GU16,2*GV16,2*GW16,GX16,0.4*GY16,0.2*GZ16)</f>
        <v>0</v>
      </c>
      <c r="HC16" s="13">
        <f>$A16</f>
        <v>0.3541666666666668</v>
      </c>
      <c r="HD16" s="20">
        <v>17</v>
      </c>
      <c r="HE16" s="21">
        <v>1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>
        <v>0</v>
      </c>
      <c r="HL16" s="21">
        <v>1</v>
      </c>
      <c r="HM16" s="21">
        <v>0</v>
      </c>
      <c r="HN16" s="22">
        <v>1</v>
      </c>
      <c r="HO16" s="23">
        <f>SUM(HD16:HN16)</f>
        <v>20</v>
      </c>
      <c r="HP16" s="23">
        <f>SUM(HD16,HE16,2.3*HF16,2.3*HG16,2.3*HH16,2.3*HI16,2*HJ16,2*HK16,HL16,0.4*HM16,0.2*HN16)</f>
        <v>19.2</v>
      </c>
      <c r="HQ16" s="13">
        <f>$A16</f>
        <v>0.3541666666666668</v>
      </c>
      <c r="HR16" s="20">
        <v>9</v>
      </c>
      <c r="HS16" s="21">
        <v>2</v>
      </c>
      <c r="HT16" s="21">
        <v>0</v>
      </c>
      <c r="HU16" s="21">
        <v>0</v>
      </c>
      <c r="HV16" s="21">
        <v>0</v>
      </c>
      <c r="HW16" s="21">
        <v>0</v>
      </c>
      <c r="HX16" s="21">
        <v>0</v>
      </c>
      <c r="HY16" s="21">
        <v>0</v>
      </c>
      <c r="HZ16" s="21">
        <v>1</v>
      </c>
      <c r="IA16" s="21">
        <v>0</v>
      </c>
      <c r="IB16" s="22">
        <v>9</v>
      </c>
      <c r="IC16" s="23">
        <f>SUM(HR16:IB16)</f>
        <v>21</v>
      </c>
      <c r="ID16" s="23">
        <f>SUM(HR16,HS16,2.3*HT16,2.3*HU16,2.3*HV16,2.3*HW16,2*HX16,2*HY16,HZ16,0.4*IA16,0.2*IB16)</f>
        <v>13.8</v>
      </c>
      <c r="IE16" s="13">
        <f>$A16</f>
        <v>0.3541666666666668</v>
      </c>
      <c r="IF16" s="20">
        <v>4</v>
      </c>
      <c r="IG16" s="21">
        <v>0</v>
      </c>
      <c r="IH16" s="21">
        <v>0</v>
      </c>
      <c r="II16" s="21">
        <v>0</v>
      </c>
      <c r="IJ16" s="21">
        <v>0</v>
      </c>
      <c r="IK16" s="21">
        <v>0</v>
      </c>
      <c r="IL16" s="21">
        <v>0</v>
      </c>
      <c r="IM16" s="21">
        <v>0</v>
      </c>
      <c r="IN16" s="21">
        <v>1</v>
      </c>
      <c r="IO16" s="21">
        <v>0</v>
      </c>
      <c r="IP16" s="22">
        <v>3</v>
      </c>
      <c r="IQ16" s="23">
        <f>SUM(IF16:IP16)</f>
        <v>8</v>
      </c>
      <c r="IR16" s="23">
        <f>SUM(IF16,IG16,2.3*IH16,2.3*II16,2.3*IJ16,2.3*IK16,2*IL16,2*IM16,IN16,0.4*IO16,0.2*IP16)</f>
        <v>5.6</v>
      </c>
    </row>
    <row r="17" spans="1:252" ht="13.5" customHeight="1" x14ac:dyDescent="0.3">
      <c r="A17" s="28">
        <f>A16+"00:15"</f>
        <v>0.36458333333333348</v>
      </c>
      <c r="B17" s="29">
        <v>8</v>
      </c>
      <c r="C17" s="30">
        <v>2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3</v>
      </c>
      <c r="K17" s="30">
        <v>0</v>
      </c>
      <c r="L17" s="31">
        <v>0</v>
      </c>
      <c r="M17" s="32">
        <f>SUM(B17:L17)</f>
        <v>13</v>
      </c>
      <c r="N17" s="32">
        <f>SUM(B17,C17,2.3*D17,2.3*E17,2.3*F17,2.3*G17,2*H17,2*I17,J17,0.4*K17,0.2*L17)</f>
        <v>13</v>
      </c>
      <c r="O17" s="33">
        <f>$A17</f>
        <v>0.36458333333333348</v>
      </c>
      <c r="P17" s="29">
        <v>3</v>
      </c>
      <c r="Q17" s="30">
        <v>1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1">
        <v>0</v>
      </c>
      <c r="AA17" s="32">
        <f>SUM(P17:Z17)</f>
        <v>4</v>
      </c>
      <c r="AB17" s="32">
        <f>SUM(P17,Q17,2.3*R17,2.3*S17,2.3*T17,2.3*U17,2*V17,2*W17,X17,0.4*Y17,0.2*Z17)</f>
        <v>4</v>
      </c>
      <c r="AC17" s="33">
        <f>$A17</f>
        <v>0.36458333333333348</v>
      </c>
      <c r="AD17" s="29">
        <v>99</v>
      </c>
      <c r="AE17" s="30">
        <v>10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15</v>
      </c>
      <c r="AM17" s="30">
        <v>5</v>
      </c>
      <c r="AN17" s="31">
        <v>23</v>
      </c>
      <c r="AO17" s="32">
        <f>SUM(AD17:AN17)</f>
        <v>152</v>
      </c>
      <c r="AP17" s="32">
        <f>SUM(AD17,AE17,2.3*AF17,2.3*AG17,2.3*AH17,2.3*AI17,2*AJ17,2*AK17,AL17,0.4*AM17,0.2*AN17)</f>
        <v>130.6</v>
      </c>
      <c r="AQ17" s="33">
        <f>$A17</f>
        <v>0.36458333333333348</v>
      </c>
      <c r="AR17" s="29">
        <v>10</v>
      </c>
      <c r="AS17" s="30">
        <v>0</v>
      </c>
      <c r="AT17" s="30">
        <v>2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5</v>
      </c>
      <c r="BA17" s="30">
        <v>0</v>
      </c>
      <c r="BB17" s="31">
        <v>2</v>
      </c>
      <c r="BC17" s="32">
        <f>SUM(AR17:BB17)</f>
        <v>19</v>
      </c>
      <c r="BD17" s="32">
        <f>SUM(AR17,AS17,2.3*AT17,2.3*AU17,2.3*AV17,2.3*AW17,2*AX17,2*AY17,AZ17,0.4*BA17,0.2*BB17)</f>
        <v>20</v>
      </c>
      <c r="BE17" s="33">
        <f>$A17</f>
        <v>0.36458333333333348</v>
      </c>
      <c r="BF17" s="34"/>
      <c r="BG17" s="35"/>
      <c r="BH17" s="35"/>
      <c r="BI17" s="35"/>
      <c r="BJ17" s="35"/>
      <c r="BK17" s="35"/>
      <c r="BL17" s="35"/>
      <c r="BM17" s="35"/>
      <c r="BN17" s="35"/>
      <c r="BO17" s="35"/>
      <c r="BP17" s="36"/>
      <c r="BQ17" s="37">
        <f>SUM(BF17:BP17)</f>
        <v>0</v>
      </c>
      <c r="BR17" s="37">
        <f>SUM(BF17,BG17,2.3*BH17,2.3*BI17,2.3*BJ17,2.3*BK17,2*BL17,2*BM17,BN17,0.4*BO17,0.2*BP17)</f>
        <v>0</v>
      </c>
      <c r="BS17" s="33">
        <f>$A17</f>
        <v>0.36458333333333348</v>
      </c>
      <c r="BT17" s="29">
        <v>21</v>
      </c>
      <c r="BU17" s="30">
        <v>1</v>
      </c>
      <c r="BV17" s="30">
        <v>0</v>
      </c>
      <c r="BW17" s="30">
        <v>0</v>
      </c>
      <c r="BX17" s="30">
        <v>0</v>
      </c>
      <c r="BY17" s="30">
        <v>0</v>
      </c>
      <c r="BZ17" s="30">
        <v>0</v>
      </c>
      <c r="CA17" s="30">
        <v>0</v>
      </c>
      <c r="CB17" s="30">
        <v>6</v>
      </c>
      <c r="CC17" s="30">
        <v>0</v>
      </c>
      <c r="CD17" s="31">
        <v>9</v>
      </c>
      <c r="CE17" s="32">
        <f>SUM(BT17:CD17)</f>
        <v>37</v>
      </c>
      <c r="CF17" s="32">
        <f>SUM(BT17,BU17,2.3*BV17,2.3*BW17,2.3*BX17,2.3*BY17,2*BZ17,2*CA17,CB17,0.4*CC17,0.2*CD17)</f>
        <v>29.8</v>
      </c>
      <c r="CG17" s="33">
        <f>$A17</f>
        <v>0.36458333333333348</v>
      </c>
      <c r="CH17" s="29">
        <v>38</v>
      </c>
      <c r="CI17" s="30">
        <v>2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4</v>
      </c>
      <c r="CQ17" s="30">
        <v>2</v>
      </c>
      <c r="CR17" s="31">
        <v>10</v>
      </c>
      <c r="CS17" s="32">
        <f>SUM(CH17:CR17)</f>
        <v>56</v>
      </c>
      <c r="CT17" s="32">
        <f>SUM(CH17,CI17,2.3*CJ17,2.3*CK17,2.3*CL17,2.3*CM17,2*CN17,2*CO17,CP17,0.4*CQ17,0.2*CR17)</f>
        <v>46.8</v>
      </c>
      <c r="CU17" s="33">
        <f>$A17</f>
        <v>0.36458333333333348</v>
      </c>
      <c r="CV17" s="29">
        <v>2</v>
      </c>
      <c r="CW17" s="30">
        <v>2</v>
      </c>
      <c r="CX17" s="30">
        <v>0</v>
      </c>
      <c r="CY17" s="30">
        <v>0</v>
      </c>
      <c r="CZ17" s="30">
        <v>0</v>
      </c>
      <c r="DA17" s="30">
        <v>0</v>
      </c>
      <c r="DB17" s="30">
        <v>0</v>
      </c>
      <c r="DC17" s="30">
        <v>0</v>
      </c>
      <c r="DD17" s="30">
        <v>1</v>
      </c>
      <c r="DE17" s="30">
        <v>0</v>
      </c>
      <c r="DF17" s="31">
        <v>0</v>
      </c>
      <c r="DG17" s="32">
        <f>SUM(CV17:DF17)</f>
        <v>5</v>
      </c>
      <c r="DH17" s="32">
        <f>SUM(CV17,CW17,2.3*CX17,2.3*CY17,2.3*CZ17,2.3*DA17,2*DB17,2*DC17,DD17,0.4*DE17,0.2*DF17)</f>
        <v>5</v>
      </c>
      <c r="DI17" s="33">
        <f>$A17</f>
        <v>0.36458333333333348</v>
      </c>
      <c r="DJ17" s="29">
        <v>3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1">
        <v>0</v>
      </c>
      <c r="DU17" s="32">
        <f>SUM(DJ17:DT17)</f>
        <v>3</v>
      </c>
      <c r="DV17" s="32">
        <f>SUM(DJ17,DK17,2.3*DL17,2.3*DM17,2.3*DN17,2.3*DO17,2*DP17,2*DQ17,DR17,0.4*DS17,0.2*DT17)</f>
        <v>3</v>
      </c>
      <c r="DW17" s="33">
        <f>$A17</f>
        <v>0.36458333333333348</v>
      </c>
      <c r="DX17" s="34"/>
      <c r="DY17" s="35"/>
      <c r="DZ17" s="35"/>
      <c r="EA17" s="35"/>
      <c r="EB17" s="35"/>
      <c r="EC17" s="35"/>
      <c r="ED17" s="35"/>
      <c r="EE17" s="35"/>
      <c r="EF17" s="35"/>
      <c r="EG17" s="35"/>
      <c r="EH17" s="36"/>
      <c r="EI17" s="37">
        <f>SUM(DX17:EH17)</f>
        <v>0</v>
      </c>
      <c r="EJ17" s="37">
        <f>SUM(DX17,DY17,2.3*DZ17,2.3*EA17,2.3*EB17,2.3*EC17,2*ED17,2*EE17,EF17,0.4*EG17,0.2*EH17)</f>
        <v>0</v>
      </c>
      <c r="EK17" s="33">
        <f>$A17</f>
        <v>0.36458333333333348</v>
      </c>
      <c r="EL17" s="29">
        <v>5</v>
      </c>
      <c r="EM17" s="30">
        <v>1</v>
      </c>
      <c r="EN17" s="30">
        <v>0</v>
      </c>
      <c r="EO17" s="30">
        <v>0</v>
      </c>
      <c r="EP17" s="30">
        <v>0</v>
      </c>
      <c r="EQ17" s="30">
        <v>0</v>
      </c>
      <c r="ER17" s="30">
        <v>0</v>
      </c>
      <c r="ES17" s="30">
        <v>0</v>
      </c>
      <c r="ET17" s="30">
        <v>0</v>
      </c>
      <c r="EU17" s="30">
        <v>0</v>
      </c>
      <c r="EV17" s="31">
        <v>0</v>
      </c>
      <c r="EW17" s="32">
        <f>SUM(EL17:EV17)</f>
        <v>6</v>
      </c>
      <c r="EX17" s="32">
        <f>SUM(EL17,EM17,2.3*EN17,2.3*EO17,2.3*EP17,2.3*EQ17,2*ER17,2*ES17,ET17,0.4*EU17,0.2*EV17)</f>
        <v>6</v>
      </c>
      <c r="EY17" s="33">
        <f>$A17</f>
        <v>0.36458333333333348</v>
      </c>
      <c r="EZ17" s="29">
        <v>86</v>
      </c>
      <c r="FA17" s="30">
        <v>4</v>
      </c>
      <c r="FB17" s="30">
        <v>0</v>
      </c>
      <c r="FC17" s="30">
        <v>0</v>
      </c>
      <c r="FD17" s="30">
        <v>0</v>
      </c>
      <c r="FE17" s="30">
        <v>0</v>
      </c>
      <c r="FF17" s="30">
        <v>0</v>
      </c>
      <c r="FG17" s="30">
        <v>2</v>
      </c>
      <c r="FH17" s="30">
        <v>16</v>
      </c>
      <c r="FI17" s="30">
        <v>10</v>
      </c>
      <c r="FJ17" s="31">
        <v>39</v>
      </c>
      <c r="FK17" s="32">
        <f>SUM(EZ17:FJ17)</f>
        <v>157</v>
      </c>
      <c r="FL17" s="32">
        <f>SUM(EZ17,FA17,2.3*FB17,2.3*FC17,2.3*FD17,2.3*FE17,2*FF17,2*FG17,FH17,0.4*FI17,0.2*FJ17)</f>
        <v>121.8</v>
      </c>
      <c r="FM17" s="33">
        <f>$A17</f>
        <v>0.36458333333333348</v>
      </c>
      <c r="FN17" s="29">
        <v>13</v>
      </c>
      <c r="FO17" s="30">
        <v>0</v>
      </c>
      <c r="FP17" s="30">
        <v>0</v>
      </c>
      <c r="FQ17" s="30">
        <v>0</v>
      </c>
      <c r="FR17" s="30">
        <v>0</v>
      </c>
      <c r="FS17" s="30">
        <v>0</v>
      </c>
      <c r="FT17" s="30">
        <v>0</v>
      </c>
      <c r="FU17" s="30">
        <v>0</v>
      </c>
      <c r="FV17" s="30">
        <v>4</v>
      </c>
      <c r="FW17" s="30">
        <v>0</v>
      </c>
      <c r="FX17" s="31">
        <v>7</v>
      </c>
      <c r="FY17" s="32">
        <f>SUM(FN17:FX17)</f>
        <v>24</v>
      </c>
      <c r="FZ17" s="32">
        <f>SUM(FN17,FO17,2.3*FP17,2.3*FQ17,2.3*FR17,2.3*FS17,2*FT17,2*FU17,FV17,0.4*FW17,0.2*FX17)</f>
        <v>18.399999999999999</v>
      </c>
      <c r="GA17" s="33">
        <f>$A17</f>
        <v>0.36458333333333348</v>
      </c>
      <c r="GB17" s="29">
        <v>1</v>
      </c>
      <c r="GC17" s="30">
        <v>0</v>
      </c>
      <c r="GD17" s="30">
        <v>0</v>
      </c>
      <c r="GE17" s="30">
        <v>0</v>
      </c>
      <c r="GF17" s="30">
        <v>0</v>
      </c>
      <c r="GG17" s="30">
        <v>0</v>
      </c>
      <c r="GH17" s="30">
        <v>0</v>
      </c>
      <c r="GI17" s="30">
        <v>0</v>
      </c>
      <c r="GJ17" s="30">
        <v>1</v>
      </c>
      <c r="GK17" s="30">
        <v>0</v>
      </c>
      <c r="GL17" s="31">
        <v>1</v>
      </c>
      <c r="GM17" s="32">
        <f>SUM(GB17:GL17)</f>
        <v>3</v>
      </c>
      <c r="GN17" s="32">
        <f>SUM(GB17,GC17,2.3*GD17,2.3*GE17,2.3*GF17,2.3*GG17,2*GH17,2*GI17,GJ17,0.4*GK17,0.2*GL17)</f>
        <v>2.2000000000000002</v>
      </c>
      <c r="GO17" s="33">
        <f>$A17</f>
        <v>0.36458333333333348</v>
      </c>
      <c r="GP17" s="34"/>
      <c r="GQ17" s="35"/>
      <c r="GR17" s="35"/>
      <c r="GS17" s="35"/>
      <c r="GT17" s="35"/>
      <c r="GU17" s="35"/>
      <c r="GV17" s="35"/>
      <c r="GW17" s="35"/>
      <c r="GX17" s="35"/>
      <c r="GY17" s="35"/>
      <c r="GZ17" s="36"/>
      <c r="HA17" s="37">
        <f>SUM(GP17:GZ17)</f>
        <v>0</v>
      </c>
      <c r="HB17" s="37">
        <f>SUM(GP17,GQ17,2.3*GR17,2.3*GS17,2.3*GT17,2.3*GU17,2*GV17,2*GW17,GX17,0.4*GY17,0.2*GZ17)</f>
        <v>0</v>
      </c>
      <c r="HC17" s="33">
        <f>$A17</f>
        <v>0.36458333333333348</v>
      </c>
      <c r="HD17" s="29">
        <v>8</v>
      </c>
      <c r="HE17" s="30">
        <v>1</v>
      </c>
      <c r="HF17" s="30">
        <v>1</v>
      </c>
      <c r="HG17" s="30">
        <v>0</v>
      </c>
      <c r="HH17" s="30">
        <v>0</v>
      </c>
      <c r="HI17" s="30">
        <v>0</v>
      </c>
      <c r="HJ17" s="30">
        <v>0</v>
      </c>
      <c r="HK17" s="30">
        <v>0</v>
      </c>
      <c r="HL17" s="30">
        <v>1</v>
      </c>
      <c r="HM17" s="30">
        <v>1</v>
      </c>
      <c r="HN17" s="31">
        <v>0</v>
      </c>
      <c r="HO17" s="32">
        <f>SUM(HD17:HN17)</f>
        <v>12</v>
      </c>
      <c r="HP17" s="32">
        <f>SUM(HD17,HE17,2.3*HF17,2.3*HG17,2.3*HH17,2.3*HI17,2*HJ17,2*HK17,HL17,0.4*HM17,0.2*HN17)</f>
        <v>12.700000000000001</v>
      </c>
      <c r="HQ17" s="33">
        <f>$A17</f>
        <v>0.36458333333333348</v>
      </c>
      <c r="HR17" s="29">
        <v>6</v>
      </c>
      <c r="HS17" s="30">
        <v>0</v>
      </c>
      <c r="HT17" s="30">
        <v>0</v>
      </c>
      <c r="HU17" s="30">
        <v>0</v>
      </c>
      <c r="HV17" s="30">
        <v>0</v>
      </c>
      <c r="HW17" s="30">
        <v>0</v>
      </c>
      <c r="HX17" s="30">
        <v>0</v>
      </c>
      <c r="HY17" s="30">
        <v>0</v>
      </c>
      <c r="HZ17" s="30">
        <v>0</v>
      </c>
      <c r="IA17" s="30">
        <v>0</v>
      </c>
      <c r="IB17" s="31">
        <v>8</v>
      </c>
      <c r="IC17" s="32">
        <f>SUM(HR17:IB17)</f>
        <v>14</v>
      </c>
      <c r="ID17" s="32">
        <f>SUM(HR17,HS17,2.3*HT17,2.3*HU17,2.3*HV17,2.3*HW17,2*HX17,2*HY17,HZ17,0.4*IA17,0.2*IB17)</f>
        <v>7.6</v>
      </c>
      <c r="IE17" s="33">
        <f>$A17</f>
        <v>0.36458333333333348</v>
      </c>
      <c r="IF17" s="29">
        <v>1</v>
      </c>
      <c r="IG17" s="30">
        <v>0</v>
      </c>
      <c r="IH17" s="30">
        <v>0</v>
      </c>
      <c r="II17" s="30">
        <v>0</v>
      </c>
      <c r="IJ17" s="30">
        <v>0</v>
      </c>
      <c r="IK17" s="30">
        <v>0</v>
      </c>
      <c r="IL17" s="30">
        <v>0</v>
      </c>
      <c r="IM17" s="30">
        <v>0</v>
      </c>
      <c r="IN17" s="30">
        <v>0</v>
      </c>
      <c r="IO17" s="30">
        <v>0</v>
      </c>
      <c r="IP17" s="31">
        <v>7</v>
      </c>
      <c r="IQ17" s="32">
        <f>SUM(IF17:IP17)</f>
        <v>8</v>
      </c>
      <c r="IR17" s="32">
        <f>SUM(IF17,IG17,2.3*IH17,2.3*II17,2.3*IJ17,2.3*IK17,2*IL17,2*IM17,IN17,0.4*IO17,0.2*IP17)</f>
        <v>2.4000000000000004</v>
      </c>
    </row>
    <row r="18" spans="1:252" s="47" customFormat="1" ht="12" customHeight="1" x14ac:dyDescent="0.4">
      <c r="A18" s="38" t="s">
        <v>20</v>
      </c>
      <c r="B18" s="39">
        <f t="shared" ref="B18:N18" si="18">SUM(B14:B17)</f>
        <v>24</v>
      </c>
      <c r="C18" s="40">
        <f t="shared" si="18"/>
        <v>5</v>
      </c>
      <c r="D18" s="40">
        <f t="shared" si="18"/>
        <v>0</v>
      </c>
      <c r="E18" s="40">
        <f t="shared" si="18"/>
        <v>0</v>
      </c>
      <c r="F18" s="40">
        <f t="shared" si="18"/>
        <v>0</v>
      </c>
      <c r="G18" s="40">
        <f t="shared" si="18"/>
        <v>0</v>
      </c>
      <c r="H18" s="40">
        <f t="shared" si="18"/>
        <v>0</v>
      </c>
      <c r="I18" s="40">
        <f t="shared" si="18"/>
        <v>0</v>
      </c>
      <c r="J18" s="40">
        <f t="shared" si="18"/>
        <v>6</v>
      </c>
      <c r="K18" s="40">
        <f t="shared" si="18"/>
        <v>0</v>
      </c>
      <c r="L18" s="41">
        <f t="shared" si="18"/>
        <v>0</v>
      </c>
      <c r="M18" s="42">
        <f t="shared" si="18"/>
        <v>35</v>
      </c>
      <c r="N18" s="42">
        <f t="shared" si="18"/>
        <v>35</v>
      </c>
      <c r="O18" s="38" t="s">
        <v>20</v>
      </c>
      <c r="P18" s="39">
        <f t="shared" ref="P18:AB18" si="19">SUM(P14:P17)</f>
        <v>13</v>
      </c>
      <c r="Q18" s="40">
        <f t="shared" si="19"/>
        <v>3</v>
      </c>
      <c r="R18" s="40">
        <f t="shared" si="19"/>
        <v>0</v>
      </c>
      <c r="S18" s="40">
        <f t="shared" si="19"/>
        <v>0</v>
      </c>
      <c r="T18" s="40">
        <f t="shared" si="19"/>
        <v>0</v>
      </c>
      <c r="U18" s="40">
        <f t="shared" si="19"/>
        <v>0</v>
      </c>
      <c r="V18" s="40">
        <f t="shared" si="19"/>
        <v>0</v>
      </c>
      <c r="W18" s="40">
        <f t="shared" si="19"/>
        <v>0</v>
      </c>
      <c r="X18" s="40">
        <f t="shared" si="19"/>
        <v>0</v>
      </c>
      <c r="Y18" s="40">
        <f t="shared" si="19"/>
        <v>0</v>
      </c>
      <c r="Z18" s="41">
        <f t="shared" si="19"/>
        <v>0</v>
      </c>
      <c r="AA18" s="42">
        <f t="shared" si="19"/>
        <v>16</v>
      </c>
      <c r="AB18" s="42">
        <f t="shared" si="19"/>
        <v>16</v>
      </c>
      <c r="AC18" s="38" t="s">
        <v>20</v>
      </c>
      <c r="AD18" s="39">
        <f t="shared" ref="AD18:AP18" si="20">SUM(AD14:AD17)</f>
        <v>348</v>
      </c>
      <c r="AE18" s="40">
        <f t="shared" si="20"/>
        <v>42</v>
      </c>
      <c r="AF18" s="40">
        <f t="shared" si="20"/>
        <v>4</v>
      </c>
      <c r="AG18" s="40">
        <f t="shared" si="20"/>
        <v>2</v>
      </c>
      <c r="AH18" s="40">
        <f t="shared" si="20"/>
        <v>0</v>
      </c>
      <c r="AI18" s="40">
        <f t="shared" si="20"/>
        <v>0</v>
      </c>
      <c r="AJ18" s="40">
        <f t="shared" si="20"/>
        <v>1</v>
      </c>
      <c r="AK18" s="40">
        <f t="shared" si="20"/>
        <v>2</v>
      </c>
      <c r="AL18" s="40">
        <f t="shared" si="20"/>
        <v>61</v>
      </c>
      <c r="AM18" s="40">
        <f t="shared" si="20"/>
        <v>12</v>
      </c>
      <c r="AN18" s="41">
        <f t="shared" si="20"/>
        <v>74</v>
      </c>
      <c r="AO18" s="42">
        <f t="shared" si="20"/>
        <v>546</v>
      </c>
      <c r="AP18" s="42">
        <f t="shared" si="20"/>
        <v>490.4</v>
      </c>
      <c r="AQ18" s="38" t="s">
        <v>20</v>
      </c>
      <c r="AR18" s="39">
        <f t="shared" ref="AR18:BD18" si="21">SUM(AR14:AR17)</f>
        <v>55</v>
      </c>
      <c r="AS18" s="40">
        <f t="shared" si="21"/>
        <v>3</v>
      </c>
      <c r="AT18" s="40">
        <f t="shared" si="21"/>
        <v>5</v>
      </c>
      <c r="AU18" s="40">
        <f t="shared" si="21"/>
        <v>1</v>
      </c>
      <c r="AV18" s="40">
        <f t="shared" si="21"/>
        <v>0</v>
      </c>
      <c r="AW18" s="40">
        <f t="shared" si="21"/>
        <v>0</v>
      </c>
      <c r="AX18" s="40">
        <f t="shared" si="21"/>
        <v>0</v>
      </c>
      <c r="AY18" s="40">
        <f t="shared" si="21"/>
        <v>0</v>
      </c>
      <c r="AZ18" s="40">
        <f t="shared" si="21"/>
        <v>13</v>
      </c>
      <c r="BA18" s="40">
        <f t="shared" si="21"/>
        <v>0</v>
      </c>
      <c r="BB18" s="41">
        <f t="shared" si="21"/>
        <v>3</v>
      </c>
      <c r="BC18" s="42">
        <f t="shared" si="21"/>
        <v>80</v>
      </c>
      <c r="BD18" s="42">
        <f t="shared" si="21"/>
        <v>85.4</v>
      </c>
      <c r="BE18" s="38" t="s">
        <v>20</v>
      </c>
      <c r="BF18" s="43">
        <f t="shared" ref="BF18:BR18" si="22">SUM(BF14:BF17)</f>
        <v>0</v>
      </c>
      <c r="BG18" s="44">
        <f t="shared" si="22"/>
        <v>0</v>
      </c>
      <c r="BH18" s="44">
        <f t="shared" si="22"/>
        <v>0</v>
      </c>
      <c r="BI18" s="44">
        <f t="shared" si="22"/>
        <v>0</v>
      </c>
      <c r="BJ18" s="44">
        <f t="shared" si="22"/>
        <v>0</v>
      </c>
      <c r="BK18" s="44">
        <f t="shared" si="22"/>
        <v>0</v>
      </c>
      <c r="BL18" s="44">
        <f t="shared" si="22"/>
        <v>0</v>
      </c>
      <c r="BM18" s="44">
        <f t="shared" si="22"/>
        <v>0</v>
      </c>
      <c r="BN18" s="44">
        <f t="shared" si="22"/>
        <v>0</v>
      </c>
      <c r="BO18" s="44">
        <f t="shared" si="22"/>
        <v>0</v>
      </c>
      <c r="BP18" s="45">
        <f t="shared" si="22"/>
        <v>0</v>
      </c>
      <c r="BQ18" s="46">
        <f t="shared" si="22"/>
        <v>0</v>
      </c>
      <c r="BR18" s="46">
        <f t="shared" si="22"/>
        <v>0</v>
      </c>
      <c r="BS18" s="38" t="s">
        <v>20</v>
      </c>
      <c r="BT18" s="39">
        <f t="shared" ref="BT18:CF18" si="23">SUM(BT14:BT17)</f>
        <v>80</v>
      </c>
      <c r="BU18" s="40">
        <f t="shared" si="23"/>
        <v>4</v>
      </c>
      <c r="BV18" s="40">
        <f t="shared" si="23"/>
        <v>0</v>
      </c>
      <c r="BW18" s="40">
        <f t="shared" si="23"/>
        <v>0</v>
      </c>
      <c r="BX18" s="40">
        <f t="shared" si="23"/>
        <v>0</v>
      </c>
      <c r="BY18" s="40">
        <f t="shared" si="23"/>
        <v>0</v>
      </c>
      <c r="BZ18" s="40">
        <f t="shared" si="23"/>
        <v>0</v>
      </c>
      <c r="CA18" s="40">
        <f t="shared" si="23"/>
        <v>2</v>
      </c>
      <c r="CB18" s="40">
        <f t="shared" si="23"/>
        <v>14</v>
      </c>
      <c r="CC18" s="40">
        <f t="shared" si="23"/>
        <v>2</v>
      </c>
      <c r="CD18" s="41">
        <f t="shared" si="23"/>
        <v>22</v>
      </c>
      <c r="CE18" s="42">
        <f t="shared" si="23"/>
        <v>124</v>
      </c>
      <c r="CF18" s="42">
        <f t="shared" si="23"/>
        <v>107.2</v>
      </c>
      <c r="CG18" s="38" t="s">
        <v>20</v>
      </c>
      <c r="CH18" s="39">
        <f t="shared" ref="CH18:CT18" si="24">SUM(CH14:CH17)</f>
        <v>161</v>
      </c>
      <c r="CI18" s="40">
        <f t="shared" si="24"/>
        <v>12</v>
      </c>
      <c r="CJ18" s="40">
        <f t="shared" si="24"/>
        <v>4</v>
      </c>
      <c r="CK18" s="40">
        <f t="shared" si="24"/>
        <v>0</v>
      </c>
      <c r="CL18" s="40">
        <f t="shared" si="24"/>
        <v>0</v>
      </c>
      <c r="CM18" s="40">
        <f t="shared" si="24"/>
        <v>0</v>
      </c>
      <c r="CN18" s="40">
        <f t="shared" si="24"/>
        <v>0</v>
      </c>
      <c r="CO18" s="40">
        <f t="shared" si="24"/>
        <v>0</v>
      </c>
      <c r="CP18" s="40">
        <f t="shared" si="24"/>
        <v>14</v>
      </c>
      <c r="CQ18" s="40">
        <f t="shared" si="24"/>
        <v>7</v>
      </c>
      <c r="CR18" s="41">
        <f t="shared" si="24"/>
        <v>42</v>
      </c>
      <c r="CS18" s="42">
        <f t="shared" si="24"/>
        <v>240</v>
      </c>
      <c r="CT18" s="42">
        <f t="shared" si="24"/>
        <v>207.39999999999998</v>
      </c>
      <c r="CU18" s="38" t="s">
        <v>20</v>
      </c>
      <c r="CV18" s="39">
        <f t="shared" ref="CV18:DH18" si="25">SUM(CV14:CV17)</f>
        <v>7</v>
      </c>
      <c r="CW18" s="40">
        <f t="shared" si="25"/>
        <v>3</v>
      </c>
      <c r="CX18" s="40">
        <f t="shared" si="25"/>
        <v>0</v>
      </c>
      <c r="CY18" s="40">
        <f t="shared" si="25"/>
        <v>0</v>
      </c>
      <c r="CZ18" s="40">
        <f t="shared" si="25"/>
        <v>0</v>
      </c>
      <c r="DA18" s="40">
        <f t="shared" si="25"/>
        <v>0</v>
      </c>
      <c r="DB18" s="40">
        <f t="shared" si="25"/>
        <v>0</v>
      </c>
      <c r="DC18" s="40">
        <f t="shared" si="25"/>
        <v>0</v>
      </c>
      <c r="DD18" s="40">
        <f t="shared" si="25"/>
        <v>3</v>
      </c>
      <c r="DE18" s="40">
        <f t="shared" si="25"/>
        <v>0</v>
      </c>
      <c r="DF18" s="41">
        <f t="shared" si="25"/>
        <v>5</v>
      </c>
      <c r="DG18" s="42">
        <f t="shared" si="25"/>
        <v>18</v>
      </c>
      <c r="DH18" s="42">
        <f t="shared" si="25"/>
        <v>14</v>
      </c>
      <c r="DI18" s="38" t="s">
        <v>20</v>
      </c>
      <c r="DJ18" s="39">
        <f t="shared" ref="DJ18:DV18" si="26">SUM(DJ14:DJ17)</f>
        <v>11</v>
      </c>
      <c r="DK18" s="40">
        <f t="shared" si="26"/>
        <v>2</v>
      </c>
      <c r="DL18" s="40">
        <f t="shared" si="26"/>
        <v>0</v>
      </c>
      <c r="DM18" s="40">
        <f t="shared" si="26"/>
        <v>0</v>
      </c>
      <c r="DN18" s="40">
        <f t="shared" si="26"/>
        <v>0</v>
      </c>
      <c r="DO18" s="40">
        <f t="shared" si="26"/>
        <v>0</v>
      </c>
      <c r="DP18" s="40">
        <f t="shared" si="26"/>
        <v>0</v>
      </c>
      <c r="DQ18" s="40">
        <f t="shared" si="26"/>
        <v>0</v>
      </c>
      <c r="DR18" s="40">
        <f t="shared" si="26"/>
        <v>1</v>
      </c>
      <c r="DS18" s="40">
        <f t="shared" si="26"/>
        <v>0</v>
      </c>
      <c r="DT18" s="41">
        <f t="shared" si="26"/>
        <v>0</v>
      </c>
      <c r="DU18" s="42">
        <f t="shared" si="26"/>
        <v>14</v>
      </c>
      <c r="DV18" s="42">
        <f t="shared" si="26"/>
        <v>14</v>
      </c>
      <c r="DW18" s="38" t="s">
        <v>20</v>
      </c>
      <c r="DX18" s="43">
        <f t="shared" ref="DX18:EJ18" si="27">SUM(DX14:DX17)</f>
        <v>0</v>
      </c>
      <c r="DY18" s="44">
        <f t="shared" si="27"/>
        <v>0</v>
      </c>
      <c r="DZ18" s="44">
        <f t="shared" si="27"/>
        <v>0</v>
      </c>
      <c r="EA18" s="44">
        <f t="shared" si="27"/>
        <v>0</v>
      </c>
      <c r="EB18" s="44">
        <f t="shared" si="27"/>
        <v>0</v>
      </c>
      <c r="EC18" s="44">
        <f t="shared" si="27"/>
        <v>0</v>
      </c>
      <c r="ED18" s="44">
        <f t="shared" si="27"/>
        <v>0</v>
      </c>
      <c r="EE18" s="44">
        <f t="shared" si="27"/>
        <v>0</v>
      </c>
      <c r="EF18" s="44">
        <f t="shared" si="27"/>
        <v>0</v>
      </c>
      <c r="EG18" s="44">
        <f t="shared" si="27"/>
        <v>0</v>
      </c>
      <c r="EH18" s="45">
        <f t="shared" si="27"/>
        <v>0</v>
      </c>
      <c r="EI18" s="46">
        <f t="shared" si="27"/>
        <v>0</v>
      </c>
      <c r="EJ18" s="46">
        <f t="shared" si="27"/>
        <v>0</v>
      </c>
      <c r="EK18" s="38" t="s">
        <v>20</v>
      </c>
      <c r="EL18" s="39">
        <f t="shared" ref="EL18:EX18" si="28">SUM(EL14:EL17)</f>
        <v>31</v>
      </c>
      <c r="EM18" s="40">
        <f t="shared" si="28"/>
        <v>3</v>
      </c>
      <c r="EN18" s="40">
        <f t="shared" si="28"/>
        <v>1</v>
      </c>
      <c r="EO18" s="40">
        <f t="shared" si="28"/>
        <v>0</v>
      </c>
      <c r="EP18" s="40">
        <f t="shared" si="28"/>
        <v>0</v>
      </c>
      <c r="EQ18" s="40">
        <f t="shared" si="28"/>
        <v>0</v>
      </c>
      <c r="ER18" s="40">
        <f t="shared" si="28"/>
        <v>0</v>
      </c>
      <c r="ES18" s="40">
        <f t="shared" si="28"/>
        <v>1</v>
      </c>
      <c r="ET18" s="40">
        <f t="shared" si="28"/>
        <v>3</v>
      </c>
      <c r="EU18" s="40">
        <f t="shared" si="28"/>
        <v>0</v>
      </c>
      <c r="EV18" s="41">
        <f t="shared" si="28"/>
        <v>0</v>
      </c>
      <c r="EW18" s="42">
        <f t="shared" si="28"/>
        <v>39</v>
      </c>
      <c r="EX18" s="42">
        <f t="shared" si="28"/>
        <v>41.3</v>
      </c>
      <c r="EY18" s="38" t="s">
        <v>20</v>
      </c>
      <c r="EZ18" s="39">
        <f t="shared" ref="EZ18:FL18" si="29">SUM(EZ14:EZ17)</f>
        <v>325</v>
      </c>
      <c r="FA18" s="40">
        <f t="shared" si="29"/>
        <v>23</v>
      </c>
      <c r="FB18" s="40">
        <f t="shared" si="29"/>
        <v>1</v>
      </c>
      <c r="FC18" s="40">
        <f t="shared" si="29"/>
        <v>0</v>
      </c>
      <c r="FD18" s="40">
        <f t="shared" si="29"/>
        <v>0</v>
      </c>
      <c r="FE18" s="40">
        <f t="shared" si="29"/>
        <v>0</v>
      </c>
      <c r="FF18" s="40">
        <f t="shared" si="29"/>
        <v>0</v>
      </c>
      <c r="FG18" s="40">
        <f t="shared" si="29"/>
        <v>7</v>
      </c>
      <c r="FH18" s="40">
        <f t="shared" si="29"/>
        <v>42</v>
      </c>
      <c r="FI18" s="40">
        <f t="shared" si="29"/>
        <v>24</v>
      </c>
      <c r="FJ18" s="41">
        <f t="shared" si="29"/>
        <v>117</v>
      </c>
      <c r="FK18" s="42">
        <f t="shared" si="29"/>
        <v>539</v>
      </c>
      <c r="FL18" s="42">
        <f t="shared" si="29"/>
        <v>439.3</v>
      </c>
      <c r="FM18" s="38" t="s">
        <v>20</v>
      </c>
      <c r="FN18" s="39">
        <f t="shared" ref="FN18:FZ18" si="30">SUM(FN14:FN17)</f>
        <v>40</v>
      </c>
      <c r="FO18" s="40">
        <f t="shared" si="30"/>
        <v>4</v>
      </c>
      <c r="FP18" s="40">
        <f t="shared" si="30"/>
        <v>0</v>
      </c>
      <c r="FQ18" s="40">
        <f t="shared" si="30"/>
        <v>0</v>
      </c>
      <c r="FR18" s="40">
        <f t="shared" si="30"/>
        <v>0</v>
      </c>
      <c r="FS18" s="40">
        <f t="shared" si="30"/>
        <v>0</v>
      </c>
      <c r="FT18" s="40">
        <f t="shared" si="30"/>
        <v>0</v>
      </c>
      <c r="FU18" s="40">
        <f t="shared" si="30"/>
        <v>0</v>
      </c>
      <c r="FV18" s="40">
        <f t="shared" si="30"/>
        <v>9</v>
      </c>
      <c r="FW18" s="40">
        <f t="shared" si="30"/>
        <v>2</v>
      </c>
      <c r="FX18" s="41">
        <f t="shared" si="30"/>
        <v>27</v>
      </c>
      <c r="FY18" s="42">
        <f t="shared" si="30"/>
        <v>82</v>
      </c>
      <c r="FZ18" s="42">
        <f t="shared" si="30"/>
        <v>59.199999999999996</v>
      </c>
      <c r="GA18" s="38" t="s">
        <v>20</v>
      </c>
      <c r="GB18" s="39">
        <f t="shared" ref="GB18:GN18" si="31">SUM(GB14:GB17)</f>
        <v>13</v>
      </c>
      <c r="GC18" s="40">
        <f t="shared" si="31"/>
        <v>1</v>
      </c>
      <c r="GD18" s="40">
        <f t="shared" si="31"/>
        <v>0</v>
      </c>
      <c r="GE18" s="40">
        <f t="shared" si="31"/>
        <v>0</v>
      </c>
      <c r="GF18" s="40">
        <f t="shared" si="31"/>
        <v>0</v>
      </c>
      <c r="GG18" s="40">
        <f t="shared" si="31"/>
        <v>0</v>
      </c>
      <c r="GH18" s="40">
        <f t="shared" si="31"/>
        <v>0</v>
      </c>
      <c r="GI18" s="40">
        <f t="shared" si="31"/>
        <v>0</v>
      </c>
      <c r="GJ18" s="40">
        <f t="shared" si="31"/>
        <v>2</v>
      </c>
      <c r="GK18" s="40">
        <f t="shared" si="31"/>
        <v>0</v>
      </c>
      <c r="GL18" s="41">
        <f t="shared" si="31"/>
        <v>2</v>
      </c>
      <c r="GM18" s="42">
        <f t="shared" si="31"/>
        <v>18</v>
      </c>
      <c r="GN18" s="42">
        <f t="shared" si="31"/>
        <v>16.399999999999999</v>
      </c>
      <c r="GO18" s="38" t="s">
        <v>20</v>
      </c>
      <c r="GP18" s="43">
        <f t="shared" ref="GP18:HB18" si="32">SUM(GP14:GP17)</f>
        <v>0</v>
      </c>
      <c r="GQ18" s="44">
        <f t="shared" si="32"/>
        <v>0</v>
      </c>
      <c r="GR18" s="44">
        <f t="shared" si="32"/>
        <v>0</v>
      </c>
      <c r="GS18" s="44">
        <f t="shared" si="32"/>
        <v>0</v>
      </c>
      <c r="GT18" s="44">
        <f t="shared" si="32"/>
        <v>0</v>
      </c>
      <c r="GU18" s="44">
        <f t="shared" si="32"/>
        <v>0</v>
      </c>
      <c r="GV18" s="44">
        <f t="shared" si="32"/>
        <v>0</v>
      </c>
      <c r="GW18" s="44">
        <f t="shared" si="32"/>
        <v>0</v>
      </c>
      <c r="GX18" s="44">
        <f t="shared" si="32"/>
        <v>0</v>
      </c>
      <c r="GY18" s="44">
        <f t="shared" si="32"/>
        <v>0</v>
      </c>
      <c r="GZ18" s="45">
        <f t="shared" si="32"/>
        <v>0</v>
      </c>
      <c r="HA18" s="46">
        <f t="shared" si="32"/>
        <v>0</v>
      </c>
      <c r="HB18" s="46">
        <f t="shared" si="32"/>
        <v>0</v>
      </c>
      <c r="HC18" s="38" t="s">
        <v>20</v>
      </c>
      <c r="HD18" s="39">
        <f t="shared" ref="HD18:HP18" si="33">SUM(HD14:HD17)</f>
        <v>59</v>
      </c>
      <c r="HE18" s="40">
        <f t="shared" si="33"/>
        <v>2</v>
      </c>
      <c r="HF18" s="40">
        <f t="shared" si="33"/>
        <v>1</v>
      </c>
      <c r="HG18" s="40">
        <f t="shared" si="33"/>
        <v>0</v>
      </c>
      <c r="HH18" s="40">
        <f t="shared" si="33"/>
        <v>0</v>
      </c>
      <c r="HI18" s="40">
        <f t="shared" si="33"/>
        <v>0</v>
      </c>
      <c r="HJ18" s="40">
        <f t="shared" si="33"/>
        <v>0</v>
      </c>
      <c r="HK18" s="40">
        <f t="shared" si="33"/>
        <v>0</v>
      </c>
      <c r="HL18" s="40">
        <f t="shared" si="33"/>
        <v>2</v>
      </c>
      <c r="HM18" s="40">
        <f t="shared" si="33"/>
        <v>1</v>
      </c>
      <c r="HN18" s="41">
        <f t="shared" si="33"/>
        <v>5</v>
      </c>
      <c r="HO18" s="42">
        <f t="shared" si="33"/>
        <v>70</v>
      </c>
      <c r="HP18" s="42">
        <f t="shared" si="33"/>
        <v>66.7</v>
      </c>
      <c r="HQ18" s="38" t="s">
        <v>20</v>
      </c>
      <c r="HR18" s="39">
        <f t="shared" ref="HR18:ID18" si="34">SUM(HR14:HR17)</f>
        <v>35</v>
      </c>
      <c r="HS18" s="40">
        <f t="shared" si="34"/>
        <v>4</v>
      </c>
      <c r="HT18" s="40">
        <f t="shared" si="34"/>
        <v>0</v>
      </c>
      <c r="HU18" s="40">
        <f t="shared" si="34"/>
        <v>0</v>
      </c>
      <c r="HV18" s="40">
        <f t="shared" si="34"/>
        <v>0</v>
      </c>
      <c r="HW18" s="40">
        <f t="shared" si="34"/>
        <v>0</v>
      </c>
      <c r="HX18" s="40">
        <f t="shared" si="34"/>
        <v>0</v>
      </c>
      <c r="HY18" s="40">
        <f t="shared" si="34"/>
        <v>0</v>
      </c>
      <c r="HZ18" s="40">
        <f t="shared" si="34"/>
        <v>1</v>
      </c>
      <c r="IA18" s="40">
        <f t="shared" si="34"/>
        <v>0</v>
      </c>
      <c r="IB18" s="41">
        <f t="shared" si="34"/>
        <v>25</v>
      </c>
      <c r="IC18" s="42">
        <f t="shared" si="34"/>
        <v>65</v>
      </c>
      <c r="ID18" s="42">
        <f t="shared" si="34"/>
        <v>45.000000000000007</v>
      </c>
      <c r="IE18" s="38" t="s">
        <v>20</v>
      </c>
      <c r="IF18" s="39">
        <f t="shared" ref="IF18:IR18" si="35">SUM(IF14:IF17)</f>
        <v>20</v>
      </c>
      <c r="IG18" s="40">
        <f t="shared" si="35"/>
        <v>1</v>
      </c>
      <c r="IH18" s="40">
        <f t="shared" si="35"/>
        <v>0</v>
      </c>
      <c r="II18" s="40">
        <f t="shared" si="35"/>
        <v>0</v>
      </c>
      <c r="IJ18" s="40">
        <f t="shared" si="35"/>
        <v>0</v>
      </c>
      <c r="IK18" s="40">
        <f t="shared" si="35"/>
        <v>0</v>
      </c>
      <c r="IL18" s="40">
        <f t="shared" si="35"/>
        <v>0</v>
      </c>
      <c r="IM18" s="40">
        <f t="shared" si="35"/>
        <v>0</v>
      </c>
      <c r="IN18" s="40">
        <f t="shared" si="35"/>
        <v>1</v>
      </c>
      <c r="IO18" s="40">
        <f t="shared" si="35"/>
        <v>1</v>
      </c>
      <c r="IP18" s="41">
        <f t="shared" si="35"/>
        <v>17</v>
      </c>
      <c r="IQ18" s="42">
        <f t="shared" si="35"/>
        <v>40</v>
      </c>
      <c r="IR18" s="42">
        <f t="shared" si="35"/>
        <v>25.799999999999997</v>
      </c>
    </row>
    <row r="19" spans="1:252" ht="13.5" customHeight="1" x14ac:dyDescent="0.3">
      <c r="A19" s="13">
        <f>A17+"00:15"</f>
        <v>0.37500000000000017</v>
      </c>
      <c r="B19" s="9">
        <v>6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5</v>
      </c>
      <c r="K19" s="10">
        <v>0</v>
      </c>
      <c r="L19" s="11">
        <v>0</v>
      </c>
      <c r="M19" s="12">
        <f>SUM(B19:L19)</f>
        <v>11</v>
      </c>
      <c r="N19" s="12">
        <f>SUM(B19,C19,2.3*D19,2.3*E19,2.3*F19,2.3*G19,2*H19,2*I19,J19,0.4*K19,0.2*L19)</f>
        <v>11</v>
      </c>
      <c r="O19" s="13">
        <f>$A19</f>
        <v>0.37500000000000017</v>
      </c>
      <c r="P19" s="9">
        <v>1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1">
        <v>0</v>
      </c>
      <c r="AA19" s="12">
        <f>SUM(P19:Z19)</f>
        <v>1</v>
      </c>
      <c r="AB19" s="12">
        <f>SUM(P19,Q19,2.3*R19,2.3*S19,2.3*T19,2.3*U19,2*V19,2*W19,X19,0.4*Y19,0.2*Z19)</f>
        <v>1</v>
      </c>
      <c r="AC19" s="13">
        <f>$A19</f>
        <v>0.37500000000000017</v>
      </c>
      <c r="AD19" s="9">
        <v>71</v>
      </c>
      <c r="AE19" s="10">
        <v>5</v>
      </c>
      <c r="AF19" s="10">
        <v>1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14</v>
      </c>
      <c r="AM19" s="10">
        <v>3</v>
      </c>
      <c r="AN19" s="11">
        <v>13</v>
      </c>
      <c r="AO19" s="12">
        <f>SUM(AD19:AN19)</f>
        <v>107</v>
      </c>
      <c r="AP19" s="12">
        <f>SUM(AD19,AE19,2.3*AF19,2.3*AG19,2.3*AH19,2.3*AI19,2*AJ19,2*AK19,AL19,0.4*AM19,0.2*AN19)</f>
        <v>96.1</v>
      </c>
      <c r="AQ19" s="13">
        <f>$A19</f>
        <v>0.37500000000000017</v>
      </c>
      <c r="AR19" s="9">
        <v>18</v>
      </c>
      <c r="AS19" s="10">
        <v>2</v>
      </c>
      <c r="AT19" s="10">
        <v>0</v>
      </c>
      <c r="AU19" s="10">
        <v>1</v>
      </c>
      <c r="AV19" s="10">
        <v>0</v>
      </c>
      <c r="AW19" s="10">
        <v>0</v>
      </c>
      <c r="AX19" s="10">
        <v>0</v>
      </c>
      <c r="AY19" s="10">
        <v>0</v>
      </c>
      <c r="AZ19" s="10">
        <v>6</v>
      </c>
      <c r="BA19" s="10">
        <v>0</v>
      </c>
      <c r="BB19" s="11">
        <v>0</v>
      </c>
      <c r="BC19" s="12">
        <f>SUM(AR19:BB19)</f>
        <v>27</v>
      </c>
      <c r="BD19" s="12">
        <f>SUM(AR19,AS19,2.3*AT19,2.3*AU19,2.3*AV19,2.3*AW19,2*AX19,2*AY19,AZ19,0.4*BA19,0.2*BB19)</f>
        <v>28.3</v>
      </c>
      <c r="BE19" s="13">
        <f>$A19</f>
        <v>0.37500000000000017</v>
      </c>
      <c r="BF19" s="14"/>
      <c r="BG19" s="15"/>
      <c r="BH19" s="15"/>
      <c r="BI19" s="15"/>
      <c r="BJ19" s="15"/>
      <c r="BK19" s="15"/>
      <c r="BL19" s="15"/>
      <c r="BM19" s="15"/>
      <c r="BN19" s="15"/>
      <c r="BO19" s="15"/>
      <c r="BP19" s="16"/>
      <c r="BQ19" s="17">
        <f>SUM(BF19:BP19)</f>
        <v>0</v>
      </c>
      <c r="BR19" s="17">
        <f>SUM(BF19,BG19,2.3*BH19,2.3*BI19,2.3*BJ19,2.3*BK19,2*BL19,2*BM19,BN19,0.4*BO19,0.2*BP19)</f>
        <v>0</v>
      </c>
      <c r="BS19" s="13">
        <f>$A19</f>
        <v>0.37500000000000017</v>
      </c>
      <c r="BT19" s="9">
        <v>21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4</v>
      </c>
      <c r="CC19" s="10">
        <v>3</v>
      </c>
      <c r="CD19" s="11">
        <v>7</v>
      </c>
      <c r="CE19" s="12">
        <f>SUM(BT19:CD19)</f>
        <v>35</v>
      </c>
      <c r="CF19" s="12">
        <f>SUM(BT19,BU19,2.3*BV19,2.3*BW19,2.3*BX19,2.3*BY19,2*BZ19,2*CA19,CB19,0.4*CC19,0.2*CD19)</f>
        <v>27.599999999999998</v>
      </c>
      <c r="CG19" s="13">
        <f>$A19</f>
        <v>0.37500000000000017</v>
      </c>
      <c r="CH19" s="9">
        <v>39</v>
      </c>
      <c r="CI19" s="10">
        <v>0</v>
      </c>
      <c r="CJ19" s="10">
        <v>0</v>
      </c>
      <c r="CK19" s="10">
        <v>0</v>
      </c>
      <c r="CL19" s="10">
        <v>0</v>
      </c>
      <c r="CM19" s="10">
        <v>0</v>
      </c>
      <c r="CN19" s="10">
        <v>0</v>
      </c>
      <c r="CO19" s="10">
        <v>0</v>
      </c>
      <c r="CP19" s="10">
        <v>5</v>
      </c>
      <c r="CQ19" s="10">
        <v>0</v>
      </c>
      <c r="CR19" s="11">
        <v>13</v>
      </c>
      <c r="CS19" s="12">
        <f>SUM(CH19:CR19)</f>
        <v>57</v>
      </c>
      <c r="CT19" s="12">
        <f>SUM(CH19,CI19,2.3*CJ19,2.3*CK19,2.3*CL19,2.3*CM19,2*CN19,2*CO19,CP19,0.4*CQ19,0.2*CR19)</f>
        <v>46.6</v>
      </c>
      <c r="CU19" s="13">
        <f>$A19</f>
        <v>0.37500000000000017</v>
      </c>
      <c r="CV19" s="9">
        <v>4</v>
      </c>
      <c r="CW19" s="10">
        <v>0</v>
      </c>
      <c r="CX19" s="10">
        <v>0</v>
      </c>
      <c r="CY19" s="10">
        <v>0</v>
      </c>
      <c r="CZ19" s="10">
        <v>0</v>
      </c>
      <c r="DA19" s="10">
        <v>0</v>
      </c>
      <c r="DB19" s="10">
        <v>0</v>
      </c>
      <c r="DC19" s="10">
        <v>0</v>
      </c>
      <c r="DD19" s="10">
        <v>1</v>
      </c>
      <c r="DE19" s="10">
        <v>0</v>
      </c>
      <c r="DF19" s="11">
        <v>1</v>
      </c>
      <c r="DG19" s="12">
        <f>SUM(CV19:DF19)</f>
        <v>6</v>
      </c>
      <c r="DH19" s="12">
        <f>SUM(CV19,CW19,2.3*CX19,2.3*CY19,2.3*CZ19,2.3*DA19,2*DB19,2*DC19,DD19,0.4*DE19,0.2*DF19)</f>
        <v>5.2</v>
      </c>
      <c r="DI19" s="13">
        <f>$A19</f>
        <v>0.37500000000000017</v>
      </c>
      <c r="DJ19" s="9">
        <v>3</v>
      </c>
      <c r="DK19" s="10">
        <v>0</v>
      </c>
      <c r="DL19" s="10">
        <v>0</v>
      </c>
      <c r="DM19" s="10">
        <v>0</v>
      </c>
      <c r="DN19" s="10">
        <v>0</v>
      </c>
      <c r="DO19" s="10">
        <v>0</v>
      </c>
      <c r="DP19" s="10">
        <v>0</v>
      </c>
      <c r="DQ19" s="10">
        <v>0</v>
      </c>
      <c r="DR19" s="10">
        <v>0</v>
      </c>
      <c r="DS19" s="10">
        <v>0</v>
      </c>
      <c r="DT19" s="11">
        <v>0</v>
      </c>
      <c r="DU19" s="12">
        <f>SUM(DJ19:DT19)</f>
        <v>3</v>
      </c>
      <c r="DV19" s="12">
        <f>SUM(DJ19,DK19,2.3*DL19,2.3*DM19,2.3*DN19,2.3*DO19,2*DP19,2*DQ19,DR19,0.4*DS19,0.2*DT19)</f>
        <v>3</v>
      </c>
      <c r="DW19" s="13">
        <f>$A19</f>
        <v>0.37500000000000017</v>
      </c>
      <c r="DX19" s="14"/>
      <c r="DY19" s="15"/>
      <c r="DZ19" s="15"/>
      <c r="EA19" s="15"/>
      <c r="EB19" s="15"/>
      <c r="EC19" s="15"/>
      <c r="ED19" s="15"/>
      <c r="EE19" s="15"/>
      <c r="EF19" s="15"/>
      <c r="EG19" s="15"/>
      <c r="EH19" s="16"/>
      <c r="EI19" s="17">
        <f>SUM(DX19:EH19)</f>
        <v>0</v>
      </c>
      <c r="EJ19" s="17">
        <f>SUM(DX19,DY19,2.3*DZ19,2.3*EA19,2.3*EB19,2.3*EC19,2*ED19,2*EE19,EF19,0.4*EG19,0.2*EH19)</f>
        <v>0</v>
      </c>
      <c r="EK19" s="13">
        <f>$A19</f>
        <v>0.37500000000000017</v>
      </c>
      <c r="EL19" s="9">
        <v>6</v>
      </c>
      <c r="EM19" s="10">
        <v>0</v>
      </c>
      <c r="EN19" s="10">
        <v>0</v>
      </c>
      <c r="EO19" s="10">
        <v>0</v>
      </c>
      <c r="EP19" s="10">
        <v>1</v>
      </c>
      <c r="EQ19" s="10">
        <v>0</v>
      </c>
      <c r="ER19" s="10">
        <v>0</v>
      </c>
      <c r="ES19" s="10">
        <v>0</v>
      </c>
      <c r="ET19" s="10">
        <v>0</v>
      </c>
      <c r="EU19" s="10">
        <v>0</v>
      </c>
      <c r="EV19" s="11">
        <v>1</v>
      </c>
      <c r="EW19" s="12">
        <f>SUM(EL19:EV19)</f>
        <v>8</v>
      </c>
      <c r="EX19" s="12">
        <f>SUM(EL19,EM19,2.3*EN19,2.3*EO19,2.3*EP19,2.3*EQ19,2*ER19,2*ES19,ET19,0.4*EU19,0.2*EV19)</f>
        <v>8.5</v>
      </c>
      <c r="EY19" s="13">
        <f>$A19</f>
        <v>0.37500000000000017</v>
      </c>
      <c r="EZ19" s="9">
        <v>85</v>
      </c>
      <c r="FA19" s="10">
        <v>7</v>
      </c>
      <c r="FB19" s="10">
        <v>0</v>
      </c>
      <c r="FC19" s="10">
        <v>1</v>
      </c>
      <c r="FD19" s="10">
        <v>0</v>
      </c>
      <c r="FE19" s="10">
        <v>0</v>
      </c>
      <c r="FF19" s="10">
        <v>0</v>
      </c>
      <c r="FG19" s="10">
        <v>1</v>
      </c>
      <c r="FH19" s="10">
        <v>14</v>
      </c>
      <c r="FI19" s="10">
        <v>4</v>
      </c>
      <c r="FJ19" s="11">
        <v>18</v>
      </c>
      <c r="FK19" s="12">
        <f>SUM(EZ19:FJ19)</f>
        <v>130</v>
      </c>
      <c r="FL19" s="12">
        <f>SUM(EZ19,FA19,2.3*FB19,2.3*FC19,2.3*FD19,2.3*FE19,2*FF19,2*FG19,FH19,0.4*FI19,0.2*FJ19)</f>
        <v>115.49999999999999</v>
      </c>
      <c r="FM19" s="13">
        <f>$A19</f>
        <v>0.37500000000000017</v>
      </c>
      <c r="FN19" s="9">
        <v>14</v>
      </c>
      <c r="FO19" s="10">
        <v>0</v>
      </c>
      <c r="FP19" s="10">
        <v>0</v>
      </c>
      <c r="FQ19" s="10">
        <v>0</v>
      </c>
      <c r="FR19" s="10">
        <v>0</v>
      </c>
      <c r="FS19" s="10">
        <v>0</v>
      </c>
      <c r="FT19" s="10">
        <v>0</v>
      </c>
      <c r="FU19" s="10">
        <v>0</v>
      </c>
      <c r="FV19" s="10">
        <v>2</v>
      </c>
      <c r="FW19" s="10">
        <v>0</v>
      </c>
      <c r="FX19" s="11">
        <v>0</v>
      </c>
      <c r="FY19" s="12">
        <f>SUM(FN19:FX19)</f>
        <v>16</v>
      </c>
      <c r="FZ19" s="12">
        <f>SUM(FN19,FO19,2.3*FP19,2.3*FQ19,2.3*FR19,2.3*FS19,2*FT19,2*FU19,FV19,0.4*FW19,0.2*FX19)</f>
        <v>16</v>
      </c>
      <c r="GA19" s="13">
        <f>$A19</f>
        <v>0.37500000000000017</v>
      </c>
      <c r="GB19" s="9">
        <v>2</v>
      </c>
      <c r="GC19" s="10">
        <v>0</v>
      </c>
      <c r="GD19" s="10">
        <v>0</v>
      </c>
      <c r="GE19" s="10">
        <v>0</v>
      </c>
      <c r="GF19" s="10">
        <v>0</v>
      </c>
      <c r="GG19" s="10">
        <v>0</v>
      </c>
      <c r="GH19" s="10">
        <v>0</v>
      </c>
      <c r="GI19" s="10">
        <v>0</v>
      </c>
      <c r="GJ19" s="10">
        <v>3</v>
      </c>
      <c r="GK19" s="10">
        <v>0</v>
      </c>
      <c r="GL19" s="11">
        <v>0</v>
      </c>
      <c r="GM19" s="12">
        <f>SUM(GB19:GL19)</f>
        <v>5</v>
      </c>
      <c r="GN19" s="12">
        <f>SUM(GB19,GC19,2.3*GD19,2.3*GE19,2.3*GF19,2.3*GG19,2*GH19,2*GI19,GJ19,0.4*GK19,0.2*GL19)</f>
        <v>5</v>
      </c>
      <c r="GO19" s="13">
        <f>$A19</f>
        <v>0.37500000000000017</v>
      </c>
      <c r="GP19" s="14"/>
      <c r="GQ19" s="15"/>
      <c r="GR19" s="15"/>
      <c r="GS19" s="15"/>
      <c r="GT19" s="15"/>
      <c r="GU19" s="15"/>
      <c r="GV19" s="15"/>
      <c r="GW19" s="15"/>
      <c r="GX19" s="15"/>
      <c r="GY19" s="15"/>
      <c r="GZ19" s="16"/>
      <c r="HA19" s="17">
        <f>SUM(GP19:GZ19)</f>
        <v>0</v>
      </c>
      <c r="HB19" s="17">
        <f>SUM(GP19,GQ19,2.3*GR19,2.3*GS19,2.3*GT19,2.3*GU19,2*GV19,2*GW19,GX19,0.4*GY19,0.2*GZ19)</f>
        <v>0</v>
      </c>
      <c r="HC19" s="13">
        <f>$A19</f>
        <v>0.37500000000000017</v>
      </c>
      <c r="HD19" s="9">
        <v>8</v>
      </c>
      <c r="HE19" s="10">
        <v>0</v>
      </c>
      <c r="HF19" s="10">
        <v>0</v>
      </c>
      <c r="HG19" s="10">
        <v>0</v>
      </c>
      <c r="HH19" s="10">
        <v>0</v>
      </c>
      <c r="HI19" s="10">
        <v>0</v>
      </c>
      <c r="HJ19" s="10">
        <v>0</v>
      </c>
      <c r="HK19" s="10">
        <v>0</v>
      </c>
      <c r="HL19" s="10">
        <v>2</v>
      </c>
      <c r="HM19" s="10">
        <v>0</v>
      </c>
      <c r="HN19" s="11">
        <v>2</v>
      </c>
      <c r="HO19" s="12">
        <f>SUM(HD19:HN19)</f>
        <v>12</v>
      </c>
      <c r="HP19" s="12">
        <f>SUM(HD19,HE19,2.3*HF19,2.3*HG19,2.3*HH19,2.3*HI19,2*HJ19,2*HK19,HL19,0.4*HM19,0.2*HN19)</f>
        <v>10.4</v>
      </c>
      <c r="HQ19" s="13">
        <f>$A19</f>
        <v>0.37500000000000017</v>
      </c>
      <c r="HR19" s="9">
        <v>5</v>
      </c>
      <c r="HS19" s="10">
        <v>0</v>
      </c>
      <c r="HT19" s="10">
        <v>0</v>
      </c>
      <c r="HU19" s="10">
        <v>1</v>
      </c>
      <c r="HV19" s="10">
        <v>0</v>
      </c>
      <c r="HW19" s="10">
        <v>0</v>
      </c>
      <c r="HX19" s="10">
        <v>0</v>
      </c>
      <c r="HY19" s="10">
        <v>0</v>
      </c>
      <c r="HZ19" s="10">
        <v>1</v>
      </c>
      <c r="IA19" s="10">
        <v>0</v>
      </c>
      <c r="IB19" s="11">
        <v>4</v>
      </c>
      <c r="IC19" s="12">
        <f>SUM(HR19:IB19)</f>
        <v>11</v>
      </c>
      <c r="ID19" s="12">
        <f>SUM(HR19,HS19,2.3*HT19,2.3*HU19,2.3*HV19,2.3*HW19,2*HX19,2*HY19,HZ19,0.4*IA19,0.2*IB19)</f>
        <v>9.1000000000000014</v>
      </c>
      <c r="IE19" s="13">
        <f>$A19</f>
        <v>0.37500000000000017</v>
      </c>
      <c r="IF19" s="9">
        <v>4</v>
      </c>
      <c r="IG19" s="10">
        <v>0</v>
      </c>
      <c r="IH19" s="10">
        <v>0</v>
      </c>
      <c r="II19" s="10">
        <v>0</v>
      </c>
      <c r="IJ19" s="10">
        <v>0</v>
      </c>
      <c r="IK19" s="10">
        <v>0</v>
      </c>
      <c r="IL19" s="10">
        <v>0</v>
      </c>
      <c r="IM19" s="10">
        <v>0</v>
      </c>
      <c r="IN19" s="10">
        <v>1</v>
      </c>
      <c r="IO19" s="10">
        <v>0</v>
      </c>
      <c r="IP19" s="11">
        <v>7</v>
      </c>
      <c r="IQ19" s="12">
        <f>SUM(IF19:IP19)</f>
        <v>12</v>
      </c>
      <c r="IR19" s="12">
        <f>SUM(IF19,IG19,2.3*IH19,2.3*II19,2.3*IJ19,2.3*IK19,2*IL19,2*IM19,IN19,0.4*IO19,0.2*IP19)</f>
        <v>6.4</v>
      </c>
    </row>
    <row r="20" spans="1:252" ht="13.5" customHeight="1" x14ac:dyDescent="0.3">
      <c r="A20" s="19">
        <f>A19+"00:15"</f>
        <v>0.38541666666666685</v>
      </c>
      <c r="B20" s="20">
        <v>2</v>
      </c>
      <c r="C20" s="21">
        <v>2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6</v>
      </c>
      <c r="K20" s="21">
        <v>0</v>
      </c>
      <c r="L20" s="22">
        <v>0</v>
      </c>
      <c r="M20" s="23">
        <f>SUM(B20:L20)</f>
        <v>10</v>
      </c>
      <c r="N20" s="23">
        <f>SUM(B20,C20,2.3*D20,2.3*E20,2.3*F20,2.3*G20,2*H20,2*I20,J20,0.4*K20,0.2*L20)</f>
        <v>10</v>
      </c>
      <c r="O20" s="13">
        <f>$A20</f>
        <v>0.38541666666666685</v>
      </c>
      <c r="P20" s="20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2">
        <v>0</v>
      </c>
      <c r="AA20" s="23">
        <f>SUM(P20:Z20)</f>
        <v>0</v>
      </c>
      <c r="AB20" s="23">
        <f>SUM(P20,Q20,2.3*R20,2.3*S20,2.3*T20,2.3*U20,2*V20,2*W20,X20,0.4*Y20,0.2*Z20)</f>
        <v>0</v>
      </c>
      <c r="AC20" s="13">
        <f>$A20</f>
        <v>0.38541666666666685</v>
      </c>
      <c r="AD20" s="20">
        <v>69</v>
      </c>
      <c r="AE20" s="21">
        <v>10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25</v>
      </c>
      <c r="AM20" s="21">
        <v>5</v>
      </c>
      <c r="AN20" s="22">
        <v>11</v>
      </c>
      <c r="AO20" s="23">
        <f>SUM(AD20:AN20)</f>
        <v>120</v>
      </c>
      <c r="AP20" s="23">
        <f>SUM(AD20,AE20,2.3*AF20,2.3*AG20,2.3*AH20,2.3*AI20,2*AJ20,2*AK20,AL20,0.4*AM20,0.2*AN20)</f>
        <v>108.2</v>
      </c>
      <c r="AQ20" s="13">
        <f>$A20</f>
        <v>0.38541666666666685</v>
      </c>
      <c r="AR20" s="20">
        <v>13</v>
      </c>
      <c r="AS20" s="21">
        <v>4</v>
      </c>
      <c r="AT20" s="21">
        <v>2</v>
      </c>
      <c r="AU20" s="21">
        <v>0</v>
      </c>
      <c r="AV20" s="21">
        <v>0</v>
      </c>
      <c r="AW20" s="21">
        <v>0</v>
      </c>
      <c r="AX20" s="21">
        <v>0</v>
      </c>
      <c r="AY20" s="21">
        <v>1</v>
      </c>
      <c r="AZ20" s="21">
        <v>4</v>
      </c>
      <c r="BA20" s="21">
        <v>0</v>
      </c>
      <c r="BB20" s="22">
        <v>0</v>
      </c>
      <c r="BC20" s="23">
        <f>SUM(AR20:BB20)</f>
        <v>24</v>
      </c>
      <c r="BD20" s="23">
        <f>SUM(AR20,AS20,2.3*AT20,2.3*AU20,2.3*AV20,2.3*AW20,2*AX20,2*AY20,AZ20,0.4*BA20,0.2*BB20)</f>
        <v>27.6</v>
      </c>
      <c r="BE20" s="13">
        <f>$A20</f>
        <v>0.38541666666666685</v>
      </c>
      <c r="BF20" s="24"/>
      <c r="BG20" s="25"/>
      <c r="BH20" s="25"/>
      <c r="BI20" s="25"/>
      <c r="BJ20" s="25"/>
      <c r="BK20" s="25"/>
      <c r="BL20" s="25"/>
      <c r="BM20" s="25"/>
      <c r="BN20" s="25"/>
      <c r="BO20" s="25"/>
      <c r="BP20" s="26"/>
      <c r="BQ20" s="27">
        <f>SUM(BF20:BP20)</f>
        <v>0</v>
      </c>
      <c r="BR20" s="27">
        <f>SUM(BF20,BG20,2.3*BH20,2.3*BI20,2.3*BJ20,2.3*BK20,2*BL20,2*BM20,BN20,0.4*BO20,0.2*BP20)</f>
        <v>0</v>
      </c>
      <c r="BS20" s="13">
        <f>$A20</f>
        <v>0.38541666666666685</v>
      </c>
      <c r="BT20" s="20">
        <v>22</v>
      </c>
      <c r="BU20" s="21">
        <v>2</v>
      </c>
      <c r="BV20" s="21">
        <v>1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7</v>
      </c>
      <c r="CC20" s="21">
        <v>1</v>
      </c>
      <c r="CD20" s="22">
        <v>2</v>
      </c>
      <c r="CE20" s="23">
        <f>SUM(BT20:CD20)</f>
        <v>35</v>
      </c>
      <c r="CF20" s="23">
        <f>SUM(BT20,BU20,2.3*BV20,2.3*BW20,2.3*BX20,2.3*BY20,2*BZ20,2*CA20,CB20,0.4*CC20,0.2*CD20)</f>
        <v>34.099999999999994</v>
      </c>
      <c r="CG20" s="13">
        <f>$A20</f>
        <v>0.38541666666666685</v>
      </c>
      <c r="CH20" s="20">
        <v>29</v>
      </c>
      <c r="CI20" s="21">
        <v>7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2</v>
      </c>
      <c r="CQ20" s="21">
        <v>2</v>
      </c>
      <c r="CR20" s="22">
        <v>6</v>
      </c>
      <c r="CS20" s="23">
        <f>SUM(CH20:CR20)</f>
        <v>46</v>
      </c>
      <c r="CT20" s="23">
        <f>SUM(CH20,CI20,2.3*CJ20,2.3*CK20,2.3*CL20,2.3*CM20,2*CN20,2*CO20,CP20,0.4*CQ20,0.2*CR20)</f>
        <v>40</v>
      </c>
      <c r="CU20" s="13">
        <f>$A20</f>
        <v>0.38541666666666685</v>
      </c>
      <c r="CV20" s="20">
        <v>4</v>
      </c>
      <c r="CW20" s="21">
        <v>1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2">
        <v>0</v>
      </c>
      <c r="DG20" s="23">
        <f>SUM(CV20:DF20)</f>
        <v>5</v>
      </c>
      <c r="DH20" s="23">
        <f>SUM(CV20,CW20,2.3*CX20,2.3*CY20,2.3*CZ20,2.3*DA20,2*DB20,2*DC20,DD20,0.4*DE20,0.2*DF20)</f>
        <v>5</v>
      </c>
      <c r="DI20" s="13">
        <f>$A20</f>
        <v>0.38541666666666685</v>
      </c>
      <c r="DJ20" s="20">
        <v>2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2</v>
      </c>
      <c r="DS20" s="21">
        <v>0</v>
      </c>
      <c r="DT20" s="22">
        <v>0</v>
      </c>
      <c r="DU20" s="23">
        <f>SUM(DJ20:DT20)</f>
        <v>4</v>
      </c>
      <c r="DV20" s="23">
        <f>SUM(DJ20,DK20,2.3*DL20,2.3*DM20,2.3*DN20,2.3*DO20,2*DP20,2*DQ20,DR20,0.4*DS20,0.2*DT20)</f>
        <v>4</v>
      </c>
      <c r="DW20" s="13">
        <f>$A20</f>
        <v>0.38541666666666685</v>
      </c>
      <c r="DX20" s="24"/>
      <c r="DY20" s="25"/>
      <c r="DZ20" s="25"/>
      <c r="EA20" s="25"/>
      <c r="EB20" s="25"/>
      <c r="EC20" s="25"/>
      <c r="ED20" s="25"/>
      <c r="EE20" s="25"/>
      <c r="EF20" s="25"/>
      <c r="EG20" s="25"/>
      <c r="EH20" s="26"/>
      <c r="EI20" s="27">
        <f>SUM(DX20:EH20)</f>
        <v>0</v>
      </c>
      <c r="EJ20" s="27">
        <f>SUM(DX20,DY20,2.3*DZ20,2.3*EA20,2.3*EB20,2.3*EC20,2*ED20,2*EE20,EF20,0.4*EG20,0.2*EH20)</f>
        <v>0</v>
      </c>
      <c r="EK20" s="13">
        <f>$A20</f>
        <v>0.38541666666666685</v>
      </c>
      <c r="EL20" s="20">
        <v>8</v>
      </c>
      <c r="EM20" s="21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1">
        <v>0</v>
      </c>
      <c r="ET20" s="21">
        <v>0</v>
      </c>
      <c r="EU20" s="21">
        <v>0</v>
      </c>
      <c r="EV20" s="22">
        <v>2</v>
      </c>
      <c r="EW20" s="23">
        <f>SUM(EL20:EV20)</f>
        <v>10</v>
      </c>
      <c r="EX20" s="23">
        <f>SUM(EL20,EM20,2.3*EN20,2.3*EO20,2.3*EP20,2.3*EQ20,2*ER20,2*ES20,ET20,0.4*EU20,0.2*EV20)</f>
        <v>8.4</v>
      </c>
      <c r="EY20" s="13">
        <f>$A20</f>
        <v>0.38541666666666685</v>
      </c>
      <c r="EZ20" s="20">
        <v>93</v>
      </c>
      <c r="FA20" s="21">
        <v>10</v>
      </c>
      <c r="FB20" s="21">
        <v>3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20</v>
      </c>
      <c r="FI20" s="21">
        <v>5</v>
      </c>
      <c r="FJ20" s="22">
        <v>10</v>
      </c>
      <c r="FK20" s="23">
        <f>SUM(EZ20:FJ20)</f>
        <v>141</v>
      </c>
      <c r="FL20" s="23">
        <f>SUM(EZ20,FA20,2.3*FB20,2.3*FC20,2.3*FD20,2.3*FE20,2*FF20,2*FG20,FH20,0.4*FI20,0.2*FJ20)</f>
        <v>133.9</v>
      </c>
      <c r="FM20" s="13">
        <f>$A20</f>
        <v>0.38541666666666685</v>
      </c>
      <c r="FN20" s="20">
        <v>10</v>
      </c>
      <c r="FO20" s="21">
        <v>4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1</v>
      </c>
      <c r="FW20" s="21">
        <v>0</v>
      </c>
      <c r="FX20" s="22">
        <v>1</v>
      </c>
      <c r="FY20" s="23">
        <f>SUM(FN20:FX20)</f>
        <v>16</v>
      </c>
      <c r="FZ20" s="23">
        <f>SUM(FN20,FO20,2.3*FP20,2.3*FQ20,2.3*FR20,2.3*FS20,2*FT20,2*FU20,FV20,0.4*FW20,0.2*FX20)</f>
        <v>15.2</v>
      </c>
      <c r="GA20" s="13">
        <f>$A20</f>
        <v>0.38541666666666685</v>
      </c>
      <c r="GB20" s="20">
        <v>2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1</v>
      </c>
      <c r="GK20" s="21">
        <v>0</v>
      </c>
      <c r="GL20" s="22">
        <v>0</v>
      </c>
      <c r="GM20" s="23">
        <f>SUM(GB20:GL20)</f>
        <v>3</v>
      </c>
      <c r="GN20" s="23">
        <f>SUM(GB20,GC20,2.3*GD20,2.3*GE20,2.3*GF20,2.3*GG20,2*GH20,2*GI20,GJ20,0.4*GK20,0.2*GL20)</f>
        <v>3</v>
      </c>
      <c r="GO20" s="13">
        <f>$A20</f>
        <v>0.38541666666666685</v>
      </c>
      <c r="GP20" s="24"/>
      <c r="GQ20" s="25"/>
      <c r="GR20" s="25"/>
      <c r="GS20" s="25"/>
      <c r="GT20" s="25"/>
      <c r="GU20" s="25"/>
      <c r="GV20" s="25"/>
      <c r="GW20" s="25"/>
      <c r="GX20" s="25"/>
      <c r="GY20" s="25"/>
      <c r="GZ20" s="26"/>
      <c r="HA20" s="27">
        <f>SUM(GP20:GZ20)</f>
        <v>0</v>
      </c>
      <c r="HB20" s="27">
        <f>SUM(GP20,GQ20,2.3*GR20,2.3*GS20,2.3*GT20,2.3*GU20,2*GV20,2*GW20,GX20,0.4*GY20,0.2*GZ20)</f>
        <v>0</v>
      </c>
      <c r="HC20" s="13">
        <f>$A20</f>
        <v>0.38541666666666685</v>
      </c>
      <c r="HD20" s="20">
        <v>2</v>
      </c>
      <c r="HE20" s="21">
        <v>0</v>
      </c>
      <c r="HF20" s="21">
        <v>1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1</v>
      </c>
      <c r="HM20" s="21">
        <v>0</v>
      </c>
      <c r="HN20" s="22">
        <v>1</v>
      </c>
      <c r="HO20" s="23">
        <f>SUM(HD20:HN20)</f>
        <v>5</v>
      </c>
      <c r="HP20" s="23">
        <f>SUM(HD20,HE20,2.3*HF20,2.3*HG20,2.3*HH20,2.3*HI20,2*HJ20,2*HK20,HL20,0.4*HM20,0.2*HN20)</f>
        <v>5.5</v>
      </c>
      <c r="HQ20" s="13">
        <f>$A20</f>
        <v>0.38541666666666685</v>
      </c>
      <c r="HR20" s="20">
        <v>2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1</v>
      </c>
      <c r="IB20" s="22">
        <v>0</v>
      </c>
      <c r="IC20" s="23">
        <f>SUM(HR20:IB20)</f>
        <v>3</v>
      </c>
      <c r="ID20" s="23">
        <f>SUM(HR20,HS20,2.3*HT20,2.3*HU20,2.3*HV20,2.3*HW20,2*HX20,2*HY20,HZ20,0.4*IA20,0.2*IB20)</f>
        <v>2.4</v>
      </c>
      <c r="IE20" s="13">
        <f>$A20</f>
        <v>0.38541666666666685</v>
      </c>
      <c r="IF20" s="20">
        <v>3</v>
      </c>
      <c r="IG20" s="21">
        <v>1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2">
        <v>1</v>
      </c>
      <c r="IQ20" s="23">
        <f>SUM(IF20:IP20)</f>
        <v>5</v>
      </c>
      <c r="IR20" s="23">
        <f>SUM(IF20,IG20,2.3*IH20,2.3*II20,2.3*IJ20,2.3*IK20,2*IL20,2*IM20,IN20,0.4*IO20,0.2*IP20)</f>
        <v>4.2</v>
      </c>
    </row>
    <row r="21" spans="1:252" ht="13.5" customHeight="1" x14ac:dyDescent="0.3">
      <c r="A21" s="19">
        <f>A20+"00:15"</f>
        <v>0.39583333333333354</v>
      </c>
      <c r="B21" s="20">
        <v>2</v>
      </c>
      <c r="C21" s="21">
        <v>2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4</v>
      </c>
      <c r="K21" s="21">
        <v>0</v>
      </c>
      <c r="L21" s="22">
        <v>0</v>
      </c>
      <c r="M21" s="23">
        <f>SUM(B21:L21)</f>
        <v>8</v>
      </c>
      <c r="N21" s="23">
        <f>SUM(B21,C21,2.3*D21,2.3*E21,2.3*F21,2.3*G21,2*H21,2*I21,J21,0.4*K21,0.2*L21)</f>
        <v>8</v>
      </c>
      <c r="O21" s="13">
        <f>$A21</f>
        <v>0.39583333333333354</v>
      </c>
      <c r="P21" s="20">
        <v>2</v>
      </c>
      <c r="Q21" s="21">
        <v>1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1</v>
      </c>
      <c r="Y21" s="21">
        <v>0</v>
      </c>
      <c r="Z21" s="22">
        <v>0</v>
      </c>
      <c r="AA21" s="23">
        <f>SUM(P21:Z21)</f>
        <v>4</v>
      </c>
      <c r="AB21" s="23">
        <f>SUM(P21,Q21,2.3*R21,2.3*S21,2.3*T21,2.3*U21,2*V21,2*W21,X21,0.4*Y21,0.2*Z21)</f>
        <v>4</v>
      </c>
      <c r="AC21" s="13">
        <f>$A21</f>
        <v>0.39583333333333354</v>
      </c>
      <c r="AD21" s="20">
        <v>51</v>
      </c>
      <c r="AE21" s="21">
        <v>3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20</v>
      </c>
      <c r="AM21" s="21">
        <v>3</v>
      </c>
      <c r="AN21" s="22">
        <v>3</v>
      </c>
      <c r="AO21" s="23">
        <f>SUM(AD21:AN21)</f>
        <v>80</v>
      </c>
      <c r="AP21" s="23">
        <f>SUM(AD21,AE21,2.3*AF21,2.3*AG21,2.3*AH21,2.3*AI21,2*AJ21,2*AK21,AL21,0.4*AM21,0.2*AN21)</f>
        <v>75.8</v>
      </c>
      <c r="AQ21" s="13">
        <f>$A21</f>
        <v>0.39583333333333354</v>
      </c>
      <c r="AR21" s="20">
        <v>10</v>
      </c>
      <c r="AS21" s="21">
        <v>5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3</v>
      </c>
      <c r="BA21" s="21">
        <v>0</v>
      </c>
      <c r="BB21" s="22">
        <v>0</v>
      </c>
      <c r="BC21" s="23">
        <f>SUM(AR21:BB21)</f>
        <v>18</v>
      </c>
      <c r="BD21" s="23">
        <f>SUM(AR21,AS21,2.3*AT21,2.3*AU21,2.3*AV21,2.3*AW21,2*AX21,2*AY21,AZ21,0.4*BA21,0.2*BB21)</f>
        <v>18</v>
      </c>
      <c r="BE21" s="13">
        <f>$A21</f>
        <v>0.39583333333333354</v>
      </c>
      <c r="BF21" s="24"/>
      <c r="BG21" s="25"/>
      <c r="BH21" s="25"/>
      <c r="BI21" s="25"/>
      <c r="BJ21" s="25"/>
      <c r="BK21" s="25"/>
      <c r="BL21" s="25"/>
      <c r="BM21" s="25"/>
      <c r="BN21" s="25"/>
      <c r="BO21" s="25"/>
      <c r="BP21" s="26"/>
      <c r="BQ21" s="27">
        <f>SUM(BF21:BP21)</f>
        <v>0</v>
      </c>
      <c r="BR21" s="27">
        <f>SUM(BF21,BG21,2.3*BH21,2.3*BI21,2.3*BJ21,2.3*BK21,2*BL21,2*BM21,BN21,0.4*BO21,0.2*BP21)</f>
        <v>0</v>
      </c>
      <c r="BS21" s="13">
        <f>$A21</f>
        <v>0.39583333333333354</v>
      </c>
      <c r="BT21" s="20">
        <v>24</v>
      </c>
      <c r="BU21" s="21">
        <v>4</v>
      </c>
      <c r="BV21" s="21">
        <v>0</v>
      </c>
      <c r="BW21" s="21">
        <v>0</v>
      </c>
      <c r="BX21" s="21">
        <v>1</v>
      </c>
      <c r="BY21" s="21">
        <v>0</v>
      </c>
      <c r="BZ21" s="21">
        <v>0</v>
      </c>
      <c r="CA21" s="21">
        <v>1</v>
      </c>
      <c r="CB21" s="21">
        <v>4</v>
      </c>
      <c r="CC21" s="21">
        <v>0</v>
      </c>
      <c r="CD21" s="22">
        <v>0</v>
      </c>
      <c r="CE21" s="23">
        <f>SUM(BT21:CD21)</f>
        <v>34</v>
      </c>
      <c r="CF21" s="23">
        <f>SUM(BT21,BU21,2.3*BV21,2.3*BW21,2.3*BX21,2.3*BY21,2*BZ21,2*CA21,CB21,0.4*CC21,0.2*CD21)</f>
        <v>36.299999999999997</v>
      </c>
      <c r="CG21" s="13">
        <f>$A21</f>
        <v>0.39583333333333354</v>
      </c>
      <c r="CH21" s="20">
        <v>27</v>
      </c>
      <c r="CI21" s="21">
        <v>5</v>
      </c>
      <c r="CJ21" s="21">
        <v>1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8</v>
      </c>
      <c r="CQ21" s="21">
        <v>2</v>
      </c>
      <c r="CR21" s="22">
        <v>5</v>
      </c>
      <c r="CS21" s="23">
        <f>SUM(CH21:CR21)</f>
        <v>48</v>
      </c>
      <c r="CT21" s="23">
        <f>SUM(CH21,CI21,2.3*CJ21,2.3*CK21,2.3*CL21,2.3*CM21,2*CN21,2*CO21,CP21,0.4*CQ21,0.2*CR21)</f>
        <v>44.099999999999994</v>
      </c>
      <c r="CU21" s="13">
        <f>$A21</f>
        <v>0.39583333333333354</v>
      </c>
      <c r="CV21" s="20">
        <v>2</v>
      </c>
      <c r="CW21" s="21">
        <v>1</v>
      </c>
      <c r="CX21" s="21">
        <v>2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2">
        <v>2</v>
      </c>
      <c r="DG21" s="23">
        <f>SUM(CV21:DF21)</f>
        <v>7</v>
      </c>
      <c r="DH21" s="23">
        <f>SUM(CV21,CW21,2.3*CX21,2.3*CY21,2.3*CZ21,2.3*DA21,2*DB21,2*DC21,DD21,0.4*DE21,0.2*DF21)</f>
        <v>8</v>
      </c>
      <c r="DI21" s="13">
        <f>$A21</f>
        <v>0.39583333333333354</v>
      </c>
      <c r="DJ21" s="20">
        <v>4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2">
        <v>0</v>
      </c>
      <c r="DU21" s="23">
        <f>SUM(DJ21:DT21)</f>
        <v>4</v>
      </c>
      <c r="DV21" s="23">
        <f>SUM(DJ21,DK21,2.3*DL21,2.3*DM21,2.3*DN21,2.3*DO21,2*DP21,2*DQ21,DR21,0.4*DS21,0.2*DT21)</f>
        <v>4</v>
      </c>
      <c r="DW21" s="13">
        <f>$A21</f>
        <v>0.39583333333333354</v>
      </c>
      <c r="DX21" s="24"/>
      <c r="DY21" s="25"/>
      <c r="DZ21" s="25"/>
      <c r="EA21" s="25"/>
      <c r="EB21" s="25"/>
      <c r="EC21" s="25"/>
      <c r="ED21" s="25"/>
      <c r="EE21" s="25"/>
      <c r="EF21" s="25"/>
      <c r="EG21" s="25"/>
      <c r="EH21" s="26"/>
      <c r="EI21" s="27">
        <f>SUM(DX21:EH21)</f>
        <v>0</v>
      </c>
      <c r="EJ21" s="27">
        <f>SUM(DX21,DY21,2.3*DZ21,2.3*EA21,2.3*EB21,2.3*EC21,2*ED21,2*EE21,EF21,0.4*EG21,0.2*EH21)</f>
        <v>0</v>
      </c>
      <c r="EK21" s="13">
        <f>$A21</f>
        <v>0.39583333333333354</v>
      </c>
      <c r="EL21" s="20">
        <v>5</v>
      </c>
      <c r="EM21" s="21">
        <v>1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1">
        <v>0</v>
      </c>
      <c r="ET21" s="21">
        <v>1</v>
      </c>
      <c r="EU21" s="21">
        <v>0</v>
      </c>
      <c r="EV21" s="22">
        <v>1</v>
      </c>
      <c r="EW21" s="23">
        <f>SUM(EL21:EV21)</f>
        <v>8</v>
      </c>
      <c r="EX21" s="23">
        <f>SUM(EL21,EM21,2.3*EN21,2.3*EO21,2.3*EP21,2.3*EQ21,2*ER21,2*ES21,ET21,0.4*EU21,0.2*EV21)</f>
        <v>7.2</v>
      </c>
      <c r="EY21" s="13">
        <f>$A21</f>
        <v>0.39583333333333354</v>
      </c>
      <c r="EZ21" s="20">
        <v>54</v>
      </c>
      <c r="FA21" s="21">
        <v>8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1</v>
      </c>
      <c r="FH21" s="21">
        <v>11</v>
      </c>
      <c r="FI21" s="21">
        <v>3</v>
      </c>
      <c r="FJ21" s="22">
        <v>11</v>
      </c>
      <c r="FK21" s="23">
        <f>SUM(EZ21:FJ21)</f>
        <v>88</v>
      </c>
      <c r="FL21" s="23">
        <f>SUM(EZ21,FA21,2.3*FB21,2.3*FC21,2.3*FD21,2.3*FE21,2*FF21,2*FG21,FH21,0.4*FI21,0.2*FJ21)</f>
        <v>78.400000000000006</v>
      </c>
      <c r="FM21" s="13">
        <f>$A21</f>
        <v>0.39583333333333354</v>
      </c>
      <c r="FN21" s="20">
        <v>11</v>
      </c>
      <c r="FO21" s="21">
        <v>1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3</v>
      </c>
      <c r="FW21" s="21">
        <v>0</v>
      </c>
      <c r="FX21" s="22">
        <v>1</v>
      </c>
      <c r="FY21" s="23">
        <f>SUM(FN21:FX21)</f>
        <v>16</v>
      </c>
      <c r="FZ21" s="23">
        <f>SUM(FN21,FO21,2.3*FP21,2.3*FQ21,2.3*FR21,2.3*FS21,2*FT21,2*FU21,FV21,0.4*FW21,0.2*FX21)</f>
        <v>15.2</v>
      </c>
      <c r="GA21" s="13">
        <f>$A21</f>
        <v>0.39583333333333354</v>
      </c>
      <c r="GB21" s="20">
        <v>2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2">
        <v>0</v>
      </c>
      <c r="GM21" s="23">
        <f>SUM(GB21:GL21)</f>
        <v>2</v>
      </c>
      <c r="GN21" s="23">
        <f>SUM(GB21,GC21,2.3*GD21,2.3*GE21,2.3*GF21,2.3*GG21,2*GH21,2*GI21,GJ21,0.4*GK21,0.2*GL21)</f>
        <v>2</v>
      </c>
      <c r="GO21" s="13">
        <f>$A21</f>
        <v>0.39583333333333354</v>
      </c>
      <c r="GP21" s="24"/>
      <c r="GQ21" s="25"/>
      <c r="GR21" s="25"/>
      <c r="GS21" s="25"/>
      <c r="GT21" s="25"/>
      <c r="GU21" s="25"/>
      <c r="GV21" s="25"/>
      <c r="GW21" s="25"/>
      <c r="GX21" s="25"/>
      <c r="GY21" s="25"/>
      <c r="GZ21" s="26"/>
      <c r="HA21" s="27">
        <f>SUM(GP21:GZ21)</f>
        <v>0</v>
      </c>
      <c r="HB21" s="27">
        <f>SUM(GP21,GQ21,2.3*GR21,2.3*GS21,2.3*GT21,2.3*GU21,2*GV21,2*GW21,GX21,0.4*GY21,0.2*GZ21)</f>
        <v>0</v>
      </c>
      <c r="HC21" s="13">
        <f>$A21</f>
        <v>0.39583333333333354</v>
      </c>
      <c r="HD21" s="20">
        <v>2</v>
      </c>
      <c r="HE21" s="21">
        <v>1</v>
      </c>
      <c r="HF21" s="21">
        <v>2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3</v>
      </c>
      <c r="HM21" s="21">
        <v>0</v>
      </c>
      <c r="HN21" s="22">
        <v>0</v>
      </c>
      <c r="HO21" s="23">
        <f>SUM(HD21:HN21)</f>
        <v>8</v>
      </c>
      <c r="HP21" s="23">
        <f>SUM(HD21,HE21,2.3*HF21,2.3*HG21,2.3*HH21,2.3*HI21,2*HJ21,2*HK21,HL21,0.4*HM21,0.2*HN21)</f>
        <v>10.6</v>
      </c>
      <c r="HQ21" s="13">
        <f>$A21</f>
        <v>0.39583333333333354</v>
      </c>
      <c r="HR21" s="20">
        <v>6</v>
      </c>
      <c r="HS21" s="21">
        <v>1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1</v>
      </c>
      <c r="IB21" s="22">
        <v>0</v>
      </c>
      <c r="IC21" s="23">
        <f>SUM(HR21:IB21)</f>
        <v>8</v>
      </c>
      <c r="ID21" s="23">
        <f>SUM(HR21,HS21,2.3*HT21,2.3*HU21,2.3*HV21,2.3*HW21,2*HX21,2*HY21,HZ21,0.4*IA21,0.2*IB21)</f>
        <v>7.4</v>
      </c>
      <c r="IE21" s="13">
        <f>$A21</f>
        <v>0.39583333333333354</v>
      </c>
      <c r="IF21" s="20">
        <v>5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2</v>
      </c>
      <c r="IO21" s="21">
        <v>0</v>
      </c>
      <c r="IP21" s="22">
        <v>0</v>
      </c>
      <c r="IQ21" s="23">
        <f>SUM(IF21:IP21)</f>
        <v>7</v>
      </c>
      <c r="IR21" s="23">
        <f>SUM(IF21,IG21,2.3*IH21,2.3*II21,2.3*IJ21,2.3*IK21,2*IL21,2*IM21,IN21,0.4*IO21,0.2*IP21)</f>
        <v>7</v>
      </c>
    </row>
    <row r="22" spans="1:252" ht="13.5" customHeight="1" x14ac:dyDescent="0.3">
      <c r="A22" s="28">
        <f>A21+"00:15"</f>
        <v>0.40625000000000022</v>
      </c>
      <c r="B22" s="29">
        <v>1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3</v>
      </c>
      <c r="K22" s="30">
        <v>0</v>
      </c>
      <c r="L22" s="31">
        <v>0</v>
      </c>
      <c r="M22" s="32">
        <f>SUM(B22:L22)</f>
        <v>4</v>
      </c>
      <c r="N22" s="32">
        <f>SUM(B22,C22,2.3*D22,2.3*E22,2.3*F22,2.3*G22,2*H22,2*I22,J22,0.4*K22,0.2*L22)</f>
        <v>4</v>
      </c>
      <c r="O22" s="33">
        <f>$A22</f>
        <v>0.40625000000000022</v>
      </c>
      <c r="P22" s="29">
        <v>3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1</v>
      </c>
      <c r="Y22" s="30">
        <v>0</v>
      </c>
      <c r="Z22" s="31">
        <v>1</v>
      </c>
      <c r="AA22" s="32">
        <f>SUM(P22:Z22)</f>
        <v>5</v>
      </c>
      <c r="AB22" s="32">
        <f>SUM(P22,Q22,2.3*R22,2.3*S22,2.3*T22,2.3*U22,2*V22,2*W22,X22,0.4*Y22,0.2*Z22)</f>
        <v>4.2</v>
      </c>
      <c r="AC22" s="33">
        <f>$A22</f>
        <v>0.40625000000000022</v>
      </c>
      <c r="AD22" s="29">
        <v>72</v>
      </c>
      <c r="AE22" s="30">
        <v>8</v>
      </c>
      <c r="AF22" s="30">
        <v>1</v>
      </c>
      <c r="AG22" s="30">
        <v>0</v>
      </c>
      <c r="AH22" s="30">
        <v>0</v>
      </c>
      <c r="AI22" s="30">
        <v>0</v>
      </c>
      <c r="AJ22" s="30">
        <v>0</v>
      </c>
      <c r="AK22" s="30">
        <v>1</v>
      </c>
      <c r="AL22" s="30">
        <v>25</v>
      </c>
      <c r="AM22" s="30">
        <v>1</v>
      </c>
      <c r="AN22" s="31">
        <v>7</v>
      </c>
      <c r="AO22" s="32">
        <f>SUM(AD22:AN22)</f>
        <v>115</v>
      </c>
      <c r="AP22" s="32">
        <f>SUM(AD22,AE22,2.3*AF22,2.3*AG22,2.3*AH22,2.3*AI22,2*AJ22,2*AK22,AL22,0.4*AM22,0.2*AN22)</f>
        <v>111.10000000000001</v>
      </c>
      <c r="AQ22" s="33">
        <f>$A22</f>
        <v>0.40625000000000022</v>
      </c>
      <c r="AR22" s="29">
        <v>14</v>
      </c>
      <c r="AS22" s="30">
        <v>3</v>
      </c>
      <c r="AT22" s="30">
        <v>0</v>
      </c>
      <c r="AU22" s="30">
        <v>0</v>
      </c>
      <c r="AV22" s="30">
        <v>1</v>
      </c>
      <c r="AW22" s="30">
        <v>0</v>
      </c>
      <c r="AX22" s="30">
        <v>0</v>
      </c>
      <c r="AY22" s="30">
        <v>0</v>
      </c>
      <c r="AZ22" s="30">
        <v>5</v>
      </c>
      <c r="BA22" s="30">
        <v>0</v>
      </c>
      <c r="BB22" s="31">
        <v>0</v>
      </c>
      <c r="BC22" s="32">
        <f>SUM(AR22:BB22)</f>
        <v>23</v>
      </c>
      <c r="BD22" s="32">
        <f>SUM(AR22,AS22,2.3*AT22,2.3*AU22,2.3*AV22,2.3*AW22,2*AX22,2*AY22,AZ22,0.4*BA22,0.2*BB22)</f>
        <v>24.3</v>
      </c>
      <c r="BE22" s="33">
        <f>$A22</f>
        <v>0.40625000000000022</v>
      </c>
      <c r="BF22" s="34"/>
      <c r="BG22" s="35"/>
      <c r="BH22" s="35"/>
      <c r="BI22" s="35"/>
      <c r="BJ22" s="35"/>
      <c r="BK22" s="35"/>
      <c r="BL22" s="35"/>
      <c r="BM22" s="35"/>
      <c r="BN22" s="35"/>
      <c r="BO22" s="35"/>
      <c r="BP22" s="36"/>
      <c r="BQ22" s="37">
        <f>SUM(BF22:BP22)</f>
        <v>0</v>
      </c>
      <c r="BR22" s="37">
        <f>SUM(BF22,BG22,2.3*BH22,2.3*BI22,2.3*BJ22,2.3*BK22,2*BL22,2*BM22,BN22,0.4*BO22,0.2*BP22)</f>
        <v>0</v>
      </c>
      <c r="BS22" s="33">
        <f>$A22</f>
        <v>0.40625000000000022</v>
      </c>
      <c r="BT22" s="29">
        <v>13</v>
      </c>
      <c r="BU22" s="30">
        <v>0</v>
      </c>
      <c r="BV22" s="30">
        <v>1</v>
      </c>
      <c r="BW22" s="30">
        <v>0</v>
      </c>
      <c r="BX22" s="30">
        <v>0</v>
      </c>
      <c r="BY22" s="30">
        <v>0</v>
      </c>
      <c r="BZ22" s="30">
        <v>0</v>
      </c>
      <c r="CA22" s="30">
        <v>1</v>
      </c>
      <c r="CB22" s="30">
        <v>6</v>
      </c>
      <c r="CC22" s="30">
        <v>0</v>
      </c>
      <c r="CD22" s="31">
        <v>3</v>
      </c>
      <c r="CE22" s="32">
        <f>SUM(BT22:CD22)</f>
        <v>24</v>
      </c>
      <c r="CF22" s="32">
        <f>SUM(BT22,BU22,2.3*BV22,2.3*BW22,2.3*BX22,2.3*BY22,2*BZ22,2*CA22,CB22,0.4*CC22,0.2*CD22)</f>
        <v>23.900000000000002</v>
      </c>
      <c r="CG22" s="33">
        <f>$A22</f>
        <v>0.40625000000000022</v>
      </c>
      <c r="CH22" s="29">
        <v>29</v>
      </c>
      <c r="CI22" s="30">
        <v>5</v>
      </c>
      <c r="CJ22" s="30">
        <v>1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3</v>
      </c>
      <c r="CQ22" s="30">
        <v>1</v>
      </c>
      <c r="CR22" s="31">
        <v>7</v>
      </c>
      <c r="CS22" s="32">
        <f>SUM(CH22:CR22)</f>
        <v>46</v>
      </c>
      <c r="CT22" s="32">
        <f>SUM(CH22,CI22,2.3*CJ22,2.3*CK22,2.3*CL22,2.3*CM22,2*CN22,2*CO22,CP22,0.4*CQ22,0.2*CR22)</f>
        <v>41.099999999999994</v>
      </c>
      <c r="CU22" s="33">
        <f>$A22</f>
        <v>0.40625000000000022</v>
      </c>
      <c r="CV22" s="29">
        <v>2</v>
      </c>
      <c r="CW22" s="30">
        <v>1</v>
      </c>
      <c r="CX22" s="30">
        <v>0</v>
      </c>
      <c r="CY22" s="30">
        <v>0</v>
      </c>
      <c r="CZ22" s="30">
        <v>0</v>
      </c>
      <c r="DA22" s="30">
        <v>0</v>
      </c>
      <c r="DB22" s="30">
        <v>0</v>
      </c>
      <c r="DC22" s="30">
        <v>0</v>
      </c>
      <c r="DD22" s="30">
        <v>0</v>
      </c>
      <c r="DE22" s="30">
        <v>1</v>
      </c>
      <c r="DF22" s="31">
        <v>2</v>
      </c>
      <c r="DG22" s="32">
        <f>SUM(CV22:DF22)</f>
        <v>6</v>
      </c>
      <c r="DH22" s="32">
        <f>SUM(CV22,CW22,2.3*CX22,2.3*CY22,2.3*CZ22,2.3*DA22,2*DB22,2*DC22,DD22,0.4*DE22,0.2*DF22)</f>
        <v>3.8</v>
      </c>
      <c r="DI22" s="33">
        <f>$A22</f>
        <v>0.40625000000000022</v>
      </c>
      <c r="DJ22" s="29">
        <v>5</v>
      </c>
      <c r="DK22" s="30">
        <v>1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1">
        <v>1</v>
      </c>
      <c r="DU22" s="32">
        <f>SUM(DJ22:DT22)</f>
        <v>7</v>
      </c>
      <c r="DV22" s="32">
        <f>SUM(DJ22,DK22,2.3*DL22,2.3*DM22,2.3*DN22,2.3*DO22,2*DP22,2*DQ22,DR22,0.4*DS22,0.2*DT22)</f>
        <v>6.2</v>
      </c>
      <c r="DW22" s="33">
        <f>$A22</f>
        <v>0.40625000000000022</v>
      </c>
      <c r="DX22" s="34"/>
      <c r="DY22" s="35"/>
      <c r="DZ22" s="35"/>
      <c r="EA22" s="35"/>
      <c r="EB22" s="35"/>
      <c r="EC22" s="35"/>
      <c r="ED22" s="35"/>
      <c r="EE22" s="35"/>
      <c r="EF22" s="35"/>
      <c r="EG22" s="35"/>
      <c r="EH22" s="36"/>
      <c r="EI22" s="37">
        <f>SUM(DX22:EH22)</f>
        <v>0</v>
      </c>
      <c r="EJ22" s="37">
        <f>SUM(DX22,DY22,2.3*DZ22,2.3*EA22,2.3*EB22,2.3*EC22,2*ED22,2*EE22,EF22,0.4*EG22,0.2*EH22)</f>
        <v>0</v>
      </c>
      <c r="EK22" s="33">
        <f>$A22</f>
        <v>0.40625000000000022</v>
      </c>
      <c r="EL22" s="29">
        <v>7</v>
      </c>
      <c r="EM22" s="30">
        <v>2</v>
      </c>
      <c r="EN22" s="30">
        <v>1</v>
      </c>
      <c r="EO22" s="30">
        <v>0</v>
      </c>
      <c r="EP22" s="30">
        <v>0</v>
      </c>
      <c r="EQ22" s="30">
        <v>0</v>
      </c>
      <c r="ER22" s="30">
        <v>1</v>
      </c>
      <c r="ES22" s="30">
        <v>0</v>
      </c>
      <c r="ET22" s="30">
        <v>0</v>
      </c>
      <c r="EU22" s="30">
        <v>0</v>
      </c>
      <c r="EV22" s="31">
        <v>0</v>
      </c>
      <c r="EW22" s="32">
        <f>SUM(EL22:EV22)</f>
        <v>11</v>
      </c>
      <c r="EX22" s="32">
        <f>SUM(EL22,EM22,2.3*EN22,2.3*EO22,2.3*EP22,2.3*EQ22,2*ER22,2*ES22,ET22,0.4*EU22,0.2*EV22)</f>
        <v>13.3</v>
      </c>
      <c r="EY22" s="33">
        <f>$A22</f>
        <v>0.40625000000000022</v>
      </c>
      <c r="EZ22" s="29">
        <v>74</v>
      </c>
      <c r="FA22" s="30">
        <v>9</v>
      </c>
      <c r="FB22" s="30">
        <v>3</v>
      </c>
      <c r="FC22" s="30">
        <v>0</v>
      </c>
      <c r="FD22" s="30">
        <v>0</v>
      </c>
      <c r="FE22" s="30">
        <v>0</v>
      </c>
      <c r="FF22" s="30">
        <v>0</v>
      </c>
      <c r="FG22" s="30">
        <v>0</v>
      </c>
      <c r="FH22" s="30">
        <v>15</v>
      </c>
      <c r="FI22" s="30">
        <v>4</v>
      </c>
      <c r="FJ22" s="31">
        <v>13</v>
      </c>
      <c r="FK22" s="32">
        <f>SUM(EZ22:FJ22)</f>
        <v>118</v>
      </c>
      <c r="FL22" s="32">
        <f>SUM(EZ22,FA22,2.3*FB22,2.3*FC22,2.3*FD22,2.3*FE22,2*FF22,2*FG22,FH22,0.4*FI22,0.2*FJ22)</f>
        <v>109.1</v>
      </c>
      <c r="FM22" s="33">
        <f>$A22</f>
        <v>0.40625000000000022</v>
      </c>
      <c r="FN22" s="29">
        <v>19</v>
      </c>
      <c r="FO22" s="30">
        <v>1</v>
      </c>
      <c r="FP22" s="30">
        <v>0</v>
      </c>
      <c r="FQ22" s="30">
        <v>0</v>
      </c>
      <c r="FR22" s="30">
        <v>0</v>
      </c>
      <c r="FS22" s="30">
        <v>0</v>
      </c>
      <c r="FT22" s="30">
        <v>0</v>
      </c>
      <c r="FU22" s="30">
        <v>0</v>
      </c>
      <c r="FV22" s="30">
        <v>3</v>
      </c>
      <c r="FW22" s="30">
        <v>0</v>
      </c>
      <c r="FX22" s="31">
        <v>0</v>
      </c>
      <c r="FY22" s="32">
        <f>SUM(FN22:FX22)</f>
        <v>23</v>
      </c>
      <c r="FZ22" s="32">
        <f>SUM(FN22,FO22,2.3*FP22,2.3*FQ22,2.3*FR22,2.3*FS22,2*FT22,2*FU22,FV22,0.4*FW22,0.2*FX22)</f>
        <v>23</v>
      </c>
      <c r="GA22" s="33">
        <f>$A22</f>
        <v>0.40625000000000022</v>
      </c>
      <c r="GB22" s="29">
        <v>3</v>
      </c>
      <c r="GC22" s="30">
        <v>0</v>
      </c>
      <c r="GD22" s="30">
        <v>2</v>
      </c>
      <c r="GE22" s="30">
        <v>0</v>
      </c>
      <c r="GF22" s="30">
        <v>0</v>
      </c>
      <c r="GG22" s="30">
        <v>0</v>
      </c>
      <c r="GH22" s="30">
        <v>0</v>
      </c>
      <c r="GI22" s="30">
        <v>0</v>
      </c>
      <c r="GJ22" s="30">
        <v>0</v>
      </c>
      <c r="GK22" s="30">
        <v>0</v>
      </c>
      <c r="GL22" s="31">
        <v>1</v>
      </c>
      <c r="GM22" s="32">
        <f>SUM(GB22:GL22)</f>
        <v>6</v>
      </c>
      <c r="GN22" s="32">
        <f>SUM(GB22,GC22,2.3*GD22,2.3*GE22,2.3*GF22,2.3*GG22,2*GH22,2*GI22,GJ22,0.4*GK22,0.2*GL22)</f>
        <v>7.8</v>
      </c>
      <c r="GO22" s="33">
        <f>$A22</f>
        <v>0.40625000000000022</v>
      </c>
      <c r="GP22" s="34"/>
      <c r="GQ22" s="35"/>
      <c r="GR22" s="35"/>
      <c r="GS22" s="35"/>
      <c r="GT22" s="35"/>
      <c r="GU22" s="35"/>
      <c r="GV22" s="35"/>
      <c r="GW22" s="35"/>
      <c r="GX22" s="35"/>
      <c r="GY22" s="35"/>
      <c r="GZ22" s="36"/>
      <c r="HA22" s="37">
        <f>SUM(GP22:GZ22)</f>
        <v>0</v>
      </c>
      <c r="HB22" s="37">
        <f>SUM(GP22,GQ22,2.3*GR22,2.3*GS22,2.3*GT22,2.3*GU22,2*GV22,2*GW22,GX22,0.4*GY22,0.2*GZ22)</f>
        <v>0</v>
      </c>
      <c r="HC22" s="33">
        <f>$A22</f>
        <v>0.40625000000000022</v>
      </c>
      <c r="HD22" s="29">
        <v>9</v>
      </c>
      <c r="HE22" s="30">
        <v>1</v>
      </c>
      <c r="HF22" s="30">
        <v>0</v>
      </c>
      <c r="HG22" s="30">
        <v>0</v>
      </c>
      <c r="HH22" s="30">
        <v>0</v>
      </c>
      <c r="HI22" s="30">
        <v>0</v>
      </c>
      <c r="HJ22" s="30">
        <v>0</v>
      </c>
      <c r="HK22" s="30">
        <v>0</v>
      </c>
      <c r="HL22" s="30">
        <v>1</v>
      </c>
      <c r="HM22" s="30">
        <v>0</v>
      </c>
      <c r="HN22" s="31">
        <v>2</v>
      </c>
      <c r="HO22" s="32">
        <f>SUM(HD22:HN22)</f>
        <v>13</v>
      </c>
      <c r="HP22" s="32">
        <f>SUM(HD22,HE22,2.3*HF22,2.3*HG22,2.3*HH22,2.3*HI22,2*HJ22,2*HK22,HL22,0.4*HM22,0.2*HN22)</f>
        <v>11.4</v>
      </c>
      <c r="HQ22" s="33">
        <f>$A22</f>
        <v>0.40625000000000022</v>
      </c>
      <c r="HR22" s="29">
        <v>2</v>
      </c>
      <c r="HS22" s="30">
        <v>0</v>
      </c>
      <c r="HT22" s="30">
        <v>0</v>
      </c>
      <c r="HU22" s="30">
        <v>0</v>
      </c>
      <c r="HV22" s="30">
        <v>0</v>
      </c>
      <c r="HW22" s="30">
        <v>0</v>
      </c>
      <c r="HX22" s="30">
        <v>0</v>
      </c>
      <c r="HY22" s="30">
        <v>0</v>
      </c>
      <c r="HZ22" s="30">
        <v>0</v>
      </c>
      <c r="IA22" s="30">
        <v>0</v>
      </c>
      <c r="IB22" s="31">
        <v>3</v>
      </c>
      <c r="IC22" s="32">
        <f>SUM(HR22:IB22)</f>
        <v>5</v>
      </c>
      <c r="ID22" s="32">
        <f>SUM(HR22,HS22,2.3*HT22,2.3*HU22,2.3*HV22,2.3*HW22,2*HX22,2*HY22,HZ22,0.4*IA22,0.2*IB22)</f>
        <v>2.6</v>
      </c>
      <c r="IE22" s="33">
        <f>$A22</f>
        <v>0.40625000000000022</v>
      </c>
      <c r="IF22" s="29">
        <v>5</v>
      </c>
      <c r="IG22" s="30">
        <v>1</v>
      </c>
      <c r="IH22" s="30">
        <v>0</v>
      </c>
      <c r="II22" s="30">
        <v>0</v>
      </c>
      <c r="IJ22" s="30">
        <v>0</v>
      </c>
      <c r="IK22" s="30">
        <v>0</v>
      </c>
      <c r="IL22" s="30">
        <v>0</v>
      </c>
      <c r="IM22" s="30">
        <v>0</v>
      </c>
      <c r="IN22" s="30">
        <v>0</v>
      </c>
      <c r="IO22" s="30">
        <v>0</v>
      </c>
      <c r="IP22" s="31">
        <v>1</v>
      </c>
      <c r="IQ22" s="32">
        <f>SUM(IF22:IP22)</f>
        <v>7</v>
      </c>
      <c r="IR22" s="32">
        <f>SUM(IF22,IG22,2.3*IH22,2.3*II22,2.3*IJ22,2.3*IK22,2*IL22,2*IM22,IN22,0.4*IO22,0.2*IP22)</f>
        <v>6.2</v>
      </c>
    </row>
    <row r="23" spans="1:252" s="47" customFormat="1" ht="12" customHeight="1" x14ac:dyDescent="0.4">
      <c r="A23" s="38" t="s">
        <v>20</v>
      </c>
      <c r="B23" s="39">
        <f t="shared" ref="B23:N23" si="36">SUM(B19:B22)</f>
        <v>11</v>
      </c>
      <c r="C23" s="40">
        <f t="shared" si="36"/>
        <v>4</v>
      </c>
      <c r="D23" s="40">
        <f t="shared" si="36"/>
        <v>0</v>
      </c>
      <c r="E23" s="40">
        <f t="shared" si="36"/>
        <v>0</v>
      </c>
      <c r="F23" s="40">
        <f t="shared" si="36"/>
        <v>0</v>
      </c>
      <c r="G23" s="40">
        <f t="shared" si="36"/>
        <v>0</v>
      </c>
      <c r="H23" s="40">
        <f t="shared" si="36"/>
        <v>0</v>
      </c>
      <c r="I23" s="40">
        <f t="shared" si="36"/>
        <v>0</v>
      </c>
      <c r="J23" s="40">
        <f t="shared" si="36"/>
        <v>18</v>
      </c>
      <c r="K23" s="40">
        <f t="shared" si="36"/>
        <v>0</v>
      </c>
      <c r="L23" s="41">
        <f t="shared" si="36"/>
        <v>0</v>
      </c>
      <c r="M23" s="42">
        <f t="shared" si="36"/>
        <v>33</v>
      </c>
      <c r="N23" s="42">
        <f t="shared" si="36"/>
        <v>33</v>
      </c>
      <c r="O23" s="38" t="s">
        <v>20</v>
      </c>
      <c r="P23" s="39">
        <f t="shared" ref="P23:AB23" si="37">SUM(P19:P22)</f>
        <v>6</v>
      </c>
      <c r="Q23" s="40">
        <f t="shared" si="37"/>
        <v>1</v>
      </c>
      <c r="R23" s="40">
        <f t="shared" si="37"/>
        <v>0</v>
      </c>
      <c r="S23" s="40">
        <f t="shared" si="37"/>
        <v>0</v>
      </c>
      <c r="T23" s="40">
        <f t="shared" si="37"/>
        <v>0</v>
      </c>
      <c r="U23" s="40">
        <f t="shared" si="37"/>
        <v>0</v>
      </c>
      <c r="V23" s="40">
        <f t="shared" si="37"/>
        <v>0</v>
      </c>
      <c r="W23" s="40">
        <f t="shared" si="37"/>
        <v>0</v>
      </c>
      <c r="X23" s="40">
        <f t="shared" si="37"/>
        <v>2</v>
      </c>
      <c r="Y23" s="40">
        <f t="shared" si="37"/>
        <v>0</v>
      </c>
      <c r="Z23" s="41">
        <f t="shared" si="37"/>
        <v>1</v>
      </c>
      <c r="AA23" s="42">
        <f t="shared" si="37"/>
        <v>10</v>
      </c>
      <c r="AB23" s="42">
        <f t="shared" si="37"/>
        <v>9.1999999999999993</v>
      </c>
      <c r="AC23" s="38" t="s">
        <v>20</v>
      </c>
      <c r="AD23" s="39">
        <f t="shared" ref="AD23:AP23" si="38">SUM(AD19:AD22)</f>
        <v>263</v>
      </c>
      <c r="AE23" s="40">
        <f t="shared" si="38"/>
        <v>26</v>
      </c>
      <c r="AF23" s="40">
        <f t="shared" si="38"/>
        <v>2</v>
      </c>
      <c r="AG23" s="40">
        <f t="shared" si="38"/>
        <v>0</v>
      </c>
      <c r="AH23" s="40">
        <f t="shared" si="38"/>
        <v>0</v>
      </c>
      <c r="AI23" s="40">
        <f t="shared" si="38"/>
        <v>0</v>
      </c>
      <c r="AJ23" s="40">
        <f t="shared" si="38"/>
        <v>0</v>
      </c>
      <c r="AK23" s="40">
        <f t="shared" si="38"/>
        <v>1</v>
      </c>
      <c r="AL23" s="40">
        <f t="shared" si="38"/>
        <v>84</v>
      </c>
      <c r="AM23" s="40">
        <f t="shared" si="38"/>
        <v>12</v>
      </c>
      <c r="AN23" s="41">
        <f t="shared" si="38"/>
        <v>34</v>
      </c>
      <c r="AO23" s="42">
        <f t="shared" si="38"/>
        <v>422</v>
      </c>
      <c r="AP23" s="42">
        <f t="shared" si="38"/>
        <v>391.20000000000005</v>
      </c>
      <c r="AQ23" s="38" t="s">
        <v>20</v>
      </c>
      <c r="AR23" s="39">
        <f t="shared" ref="AR23:BD23" si="39">SUM(AR19:AR22)</f>
        <v>55</v>
      </c>
      <c r="AS23" s="40">
        <f t="shared" si="39"/>
        <v>14</v>
      </c>
      <c r="AT23" s="40">
        <f t="shared" si="39"/>
        <v>2</v>
      </c>
      <c r="AU23" s="40">
        <f t="shared" si="39"/>
        <v>1</v>
      </c>
      <c r="AV23" s="40">
        <f t="shared" si="39"/>
        <v>1</v>
      </c>
      <c r="AW23" s="40">
        <f t="shared" si="39"/>
        <v>0</v>
      </c>
      <c r="AX23" s="40">
        <f t="shared" si="39"/>
        <v>0</v>
      </c>
      <c r="AY23" s="40">
        <f t="shared" si="39"/>
        <v>1</v>
      </c>
      <c r="AZ23" s="40">
        <f t="shared" si="39"/>
        <v>18</v>
      </c>
      <c r="BA23" s="40">
        <f t="shared" si="39"/>
        <v>0</v>
      </c>
      <c r="BB23" s="41">
        <f t="shared" si="39"/>
        <v>0</v>
      </c>
      <c r="BC23" s="42">
        <f t="shared" si="39"/>
        <v>92</v>
      </c>
      <c r="BD23" s="42">
        <f t="shared" si="39"/>
        <v>98.2</v>
      </c>
      <c r="BE23" s="38" t="s">
        <v>20</v>
      </c>
      <c r="BF23" s="43">
        <f t="shared" ref="BF23:BR23" si="40">SUM(BF19:BF22)</f>
        <v>0</v>
      </c>
      <c r="BG23" s="44">
        <f t="shared" si="40"/>
        <v>0</v>
      </c>
      <c r="BH23" s="44">
        <f t="shared" si="40"/>
        <v>0</v>
      </c>
      <c r="BI23" s="44">
        <f t="shared" si="40"/>
        <v>0</v>
      </c>
      <c r="BJ23" s="44">
        <f t="shared" si="40"/>
        <v>0</v>
      </c>
      <c r="BK23" s="44">
        <f t="shared" si="40"/>
        <v>0</v>
      </c>
      <c r="BL23" s="44">
        <f t="shared" si="40"/>
        <v>0</v>
      </c>
      <c r="BM23" s="44">
        <f t="shared" si="40"/>
        <v>0</v>
      </c>
      <c r="BN23" s="44">
        <f t="shared" si="40"/>
        <v>0</v>
      </c>
      <c r="BO23" s="44">
        <f t="shared" si="40"/>
        <v>0</v>
      </c>
      <c r="BP23" s="45">
        <f t="shared" si="40"/>
        <v>0</v>
      </c>
      <c r="BQ23" s="46">
        <f t="shared" si="40"/>
        <v>0</v>
      </c>
      <c r="BR23" s="46">
        <f t="shared" si="40"/>
        <v>0</v>
      </c>
      <c r="BS23" s="38" t="s">
        <v>20</v>
      </c>
      <c r="BT23" s="39">
        <f t="shared" ref="BT23:CF23" si="41">SUM(BT19:BT22)</f>
        <v>80</v>
      </c>
      <c r="BU23" s="40">
        <f t="shared" si="41"/>
        <v>6</v>
      </c>
      <c r="BV23" s="40">
        <f t="shared" si="41"/>
        <v>2</v>
      </c>
      <c r="BW23" s="40">
        <f t="shared" si="41"/>
        <v>0</v>
      </c>
      <c r="BX23" s="40">
        <f t="shared" si="41"/>
        <v>1</v>
      </c>
      <c r="BY23" s="40">
        <f t="shared" si="41"/>
        <v>0</v>
      </c>
      <c r="BZ23" s="40">
        <f t="shared" si="41"/>
        <v>0</v>
      </c>
      <c r="CA23" s="40">
        <f t="shared" si="41"/>
        <v>2</v>
      </c>
      <c r="CB23" s="40">
        <f t="shared" si="41"/>
        <v>21</v>
      </c>
      <c r="CC23" s="40">
        <f t="shared" si="41"/>
        <v>4</v>
      </c>
      <c r="CD23" s="41">
        <f t="shared" si="41"/>
        <v>12</v>
      </c>
      <c r="CE23" s="42">
        <f t="shared" si="41"/>
        <v>128</v>
      </c>
      <c r="CF23" s="42">
        <f t="shared" si="41"/>
        <v>121.89999999999999</v>
      </c>
      <c r="CG23" s="38" t="s">
        <v>20</v>
      </c>
      <c r="CH23" s="39">
        <f t="shared" ref="CH23:CT23" si="42">SUM(CH19:CH22)</f>
        <v>124</v>
      </c>
      <c r="CI23" s="40">
        <f t="shared" si="42"/>
        <v>17</v>
      </c>
      <c r="CJ23" s="40">
        <f t="shared" si="42"/>
        <v>2</v>
      </c>
      <c r="CK23" s="40">
        <f t="shared" si="42"/>
        <v>0</v>
      </c>
      <c r="CL23" s="40">
        <f t="shared" si="42"/>
        <v>0</v>
      </c>
      <c r="CM23" s="40">
        <f t="shared" si="42"/>
        <v>0</v>
      </c>
      <c r="CN23" s="40">
        <f t="shared" si="42"/>
        <v>0</v>
      </c>
      <c r="CO23" s="40">
        <f t="shared" si="42"/>
        <v>0</v>
      </c>
      <c r="CP23" s="40">
        <f t="shared" si="42"/>
        <v>18</v>
      </c>
      <c r="CQ23" s="40">
        <f t="shared" si="42"/>
        <v>5</v>
      </c>
      <c r="CR23" s="41">
        <f t="shared" si="42"/>
        <v>31</v>
      </c>
      <c r="CS23" s="42">
        <f t="shared" si="42"/>
        <v>197</v>
      </c>
      <c r="CT23" s="42">
        <f t="shared" si="42"/>
        <v>171.79999999999998</v>
      </c>
      <c r="CU23" s="38" t="s">
        <v>20</v>
      </c>
      <c r="CV23" s="39">
        <f t="shared" ref="CV23:DH23" si="43">SUM(CV19:CV22)</f>
        <v>12</v>
      </c>
      <c r="CW23" s="40">
        <f t="shared" si="43"/>
        <v>3</v>
      </c>
      <c r="CX23" s="40">
        <f t="shared" si="43"/>
        <v>2</v>
      </c>
      <c r="CY23" s="40">
        <f t="shared" si="43"/>
        <v>0</v>
      </c>
      <c r="CZ23" s="40">
        <f t="shared" si="43"/>
        <v>0</v>
      </c>
      <c r="DA23" s="40">
        <f t="shared" si="43"/>
        <v>0</v>
      </c>
      <c r="DB23" s="40">
        <f t="shared" si="43"/>
        <v>0</v>
      </c>
      <c r="DC23" s="40">
        <f t="shared" si="43"/>
        <v>0</v>
      </c>
      <c r="DD23" s="40">
        <f t="shared" si="43"/>
        <v>1</v>
      </c>
      <c r="DE23" s="40">
        <f t="shared" si="43"/>
        <v>1</v>
      </c>
      <c r="DF23" s="41">
        <f t="shared" si="43"/>
        <v>5</v>
      </c>
      <c r="DG23" s="42">
        <f t="shared" si="43"/>
        <v>24</v>
      </c>
      <c r="DH23" s="42">
        <f t="shared" si="43"/>
        <v>22</v>
      </c>
      <c r="DI23" s="38" t="s">
        <v>20</v>
      </c>
      <c r="DJ23" s="39">
        <f t="shared" ref="DJ23:DV23" si="44">SUM(DJ19:DJ22)</f>
        <v>14</v>
      </c>
      <c r="DK23" s="40">
        <f t="shared" si="44"/>
        <v>1</v>
      </c>
      <c r="DL23" s="40">
        <f t="shared" si="44"/>
        <v>0</v>
      </c>
      <c r="DM23" s="40">
        <f t="shared" si="44"/>
        <v>0</v>
      </c>
      <c r="DN23" s="40">
        <f t="shared" si="44"/>
        <v>0</v>
      </c>
      <c r="DO23" s="40">
        <f t="shared" si="44"/>
        <v>0</v>
      </c>
      <c r="DP23" s="40">
        <f t="shared" si="44"/>
        <v>0</v>
      </c>
      <c r="DQ23" s="40">
        <f t="shared" si="44"/>
        <v>0</v>
      </c>
      <c r="DR23" s="40">
        <f t="shared" si="44"/>
        <v>2</v>
      </c>
      <c r="DS23" s="40">
        <f t="shared" si="44"/>
        <v>0</v>
      </c>
      <c r="DT23" s="41">
        <f t="shared" si="44"/>
        <v>1</v>
      </c>
      <c r="DU23" s="42">
        <f t="shared" si="44"/>
        <v>18</v>
      </c>
      <c r="DV23" s="42">
        <f t="shared" si="44"/>
        <v>17.2</v>
      </c>
      <c r="DW23" s="38" t="s">
        <v>20</v>
      </c>
      <c r="DX23" s="43">
        <f t="shared" ref="DX23:EJ23" si="45">SUM(DX19:DX22)</f>
        <v>0</v>
      </c>
      <c r="DY23" s="44">
        <f t="shared" si="45"/>
        <v>0</v>
      </c>
      <c r="DZ23" s="44">
        <f t="shared" si="45"/>
        <v>0</v>
      </c>
      <c r="EA23" s="44">
        <f t="shared" si="45"/>
        <v>0</v>
      </c>
      <c r="EB23" s="44">
        <f t="shared" si="45"/>
        <v>0</v>
      </c>
      <c r="EC23" s="44">
        <f t="shared" si="45"/>
        <v>0</v>
      </c>
      <c r="ED23" s="44">
        <f t="shared" si="45"/>
        <v>0</v>
      </c>
      <c r="EE23" s="44">
        <f t="shared" si="45"/>
        <v>0</v>
      </c>
      <c r="EF23" s="44">
        <f t="shared" si="45"/>
        <v>0</v>
      </c>
      <c r="EG23" s="44">
        <f t="shared" si="45"/>
        <v>0</v>
      </c>
      <c r="EH23" s="45">
        <f t="shared" si="45"/>
        <v>0</v>
      </c>
      <c r="EI23" s="46">
        <f t="shared" si="45"/>
        <v>0</v>
      </c>
      <c r="EJ23" s="46">
        <f t="shared" si="45"/>
        <v>0</v>
      </c>
      <c r="EK23" s="38" t="s">
        <v>20</v>
      </c>
      <c r="EL23" s="39">
        <f t="shared" ref="EL23:EX23" si="46">SUM(EL19:EL22)</f>
        <v>26</v>
      </c>
      <c r="EM23" s="40">
        <f t="shared" si="46"/>
        <v>3</v>
      </c>
      <c r="EN23" s="40">
        <f t="shared" si="46"/>
        <v>1</v>
      </c>
      <c r="EO23" s="40">
        <f t="shared" si="46"/>
        <v>0</v>
      </c>
      <c r="EP23" s="40">
        <f t="shared" si="46"/>
        <v>1</v>
      </c>
      <c r="EQ23" s="40">
        <f t="shared" si="46"/>
        <v>0</v>
      </c>
      <c r="ER23" s="40">
        <f t="shared" si="46"/>
        <v>1</v>
      </c>
      <c r="ES23" s="40">
        <f t="shared" si="46"/>
        <v>0</v>
      </c>
      <c r="ET23" s="40">
        <f t="shared" si="46"/>
        <v>1</v>
      </c>
      <c r="EU23" s="40">
        <f t="shared" si="46"/>
        <v>0</v>
      </c>
      <c r="EV23" s="41">
        <f t="shared" si="46"/>
        <v>4</v>
      </c>
      <c r="EW23" s="42">
        <f t="shared" si="46"/>
        <v>37</v>
      </c>
      <c r="EX23" s="42">
        <f t="shared" si="46"/>
        <v>37.4</v>
      </c>
      <c r="EY23" s="38" t="s">
        <v>20</v>
      </c>
      <c r="EZ23" s="39">
        <f t="shared" ref="EZ23:FL23" si="47">SUM(EZ19:EZ22)</f>
        <v>306</v>
      </c>
      <c r="FA23" s="40">
        <f t="shared" si="47"/>
        <v>34</v>
      </c>
      <c r="FB23" s="40">
        <f t="shared" si="47"/>
        <v>6</v>
      </c>
      <c r="FC23" s="40">
        <f t="shared" si="47"/>
        <v>1</v>
      </c>
      <c r="FD23" s="40">
        <f t="shared" si="47"/>
        <v>0</v>
      </c>
      <c r="FE23" s="40">
        <f t="shared" si="47"/>
        <v>0</v>
      </c>
      <c r="FF23" s="40">
        <f t="shared" si="47"/>
        <v>0</v>
      </c>
      <c r="FG23" s="40">
        <f t="shared" si="47"/>
        <v>2</v>
      </c>
      <c r="FH23" s="40">
        <f t="shared" si="47"/>
        <v>60</v>
      </c>
      <c r="FI23" s="40">
        <f t="shared" si="47"/>
        <v>16</v>
      </c>
      <c r="FJ23" s="41">
        <f t="shared" si="47"/>
        <v>52</v>
      </c>
      <c r="FK23" s="42">
        <f t="shared" si="47"/>
        <v>477</v>
      </c>
      <c r="FL23" s="42">
        <f t="shared" si="47"/>
        <v>436.9</v>
      </c>
      <c r="FM23" s="38" t="s">
        <v>20</v>
      </c>
      <c r="FN23" s="39">
        <f t="shared" ref="FN23:FZ23" si="48">SUM(FN19:FN22)</f>
        <v>54</v>
      </c>
      <c r="FO23" s="40">
        <f t="shared" si="48"/>
        <v>6</v>
      </c>
      <c r="FP23" s="40">
        <f t="shared" si="48"/>
        <v>0</v>
      </c>
      <c r="FQ23" s="40">
        <f t="shared" si="48"/>
        <v>0</v>
      </c>
      <c r="FR23" s="40">
        <f t="shared" si="48"/>
        <v>0</v>
      </c>
      <c r="FS23" s="40">
        <f t="shared" si="48"/>
        <v>0</v>
      </c>
      <c r="FT23" s="40">
        <f t="shared" si="48"/>
        <v>0</v>
      </c>
      <c r="FU23" s="40">
        <f t="shared" si="48"/>
        <v>0</v>
      </c>
      <c r="FV23" s="40">
        <f t="shared" si="48"/>
        <v>9</v>
      </c>
      <c r="FW23" s="40">
        <f t="shared" si="48"/>
        <v>0</v>
      </c>
      <c r="FX23" s="41">
        <f t="shared" si="48"/>
        <v>2</v>
      </c>
      <c r="FY23" s="42">
        <f t="shared" si="48"/>
        <v>71</v>
      </c>
      <c r="FZ23" s="42">
        <f t="shared" si="48"/>
        <v>69.400000000000006</v>
      </c>
      <c r="GA23" s="38" t="s">
        <v>20</v>
      </c>
      <c r="GB23" s="39">
        <f t="shared" ref="GB23:GN23" si="49">SUM(GB19:GB22)</f>
        <v>9</v>
      </c>
      <c r="GC23" s="40">
        <f t="shared" si="49"/>
        <v>0</v>
      </c>
      <c r="GD23" s="40">
        <f t="shared" si="49"/>
        <v>2</v>
      </c>
      <c r="GE23" s="40">
        <f t="shared" si="49"/>
        <v>0</v>
      </c>
      <c r="GF23" s="40">
        <f t="shared" si="49"/>
        <v>0</v>
      </c>
      <c r="GG23" s="40">
        <f t="shared" si="49"/>
        <v>0</v>
      </c>
      <c r="GH23" s="40">
        <f t="shared" si="49"/>
        <v>0</v>
      </c>
      <c r="GI23" s="40">
        <f t="shared" si="49"/>
        <v>0</v>
      </c>
      <c r="GJ23" s="40">
        <f t="shared" si="49"/>
        <v>4</v>
      </c>
      <c r="GK23" s="40">
        <f t="shared" si="49"/>
        <v>0</v>
      </c>
      <c r="GL23" s="41">
        <f t="shared" si="49"/>
        <v>1</v>
      </c>
      <c r="GM23" s="42">
        <f t="shared" si="49"/>
        <v>16</v>
      </c>
      <c r="GN23" s="42">
        <f t="shared" si="49"/>
        <v>17.8</v>
      </c>
      <c r="GO23" s="38" t="s">
        <v>20</v>
      </c>
      <c r="GP23" s="43">
        <f t="shared" ref="GP23:HB23" si="50">SUM(GP19:GP22)</f>
        <v>0</v>
      </c>
      <c r="GQ23" s="44">
        <f t="shared" si="50"/>
        <v>0</v>
      </c>
      <c r="GR23" s="44">
        <f t="shared" si="50"/>
        <v>0</v>
      </c>
      <c r="GS23" s="44">
        <f t="shared" si="50"/>
        <v>0</v>
      </c>
      <c r="GT23" s="44">
        <f t="shared" si="50"/>
        <v>0</v>
      </c>
      <c r="GU23" s="44">
        <f t="shared" si="50"/>
        <v>0</v>
      </c>
      <c r="GV23" s="44">
        <f t="shared" si="50"/>
        <v>0</v>
      </c>
      <c r="GW23" s="44">
        <f t="shared" si="50"/>
        <v>0</v>
      </c>
      <c r="GX23" s="44">
        <f t="shared" si="50"/>
        <v>0</v>
      </c>
      <c r="GY23" s="44">
        <f t="shared" si="50"/>
        <v>0</v>
      </c>
      <c r="GZ23" s="45">
        <f t="shared" si="50"/>
        <v>0</v>
      </c>
      <c r="HA23" s="46">
        <f t="shared" si="50"/>
        <v>0</v>
      </c>
      <c r="HB23" s="46">
        <f t="shared" si="50"/>
        <v>0</v>
      </c>
      <c r="HC23" s="38" t="s">
        <v>20</v>
      </c>
      <c r="HD23" s="39">
        <f t="shared" ref="HD23:HP23" si="51">SUM(HD19:HD22)</f>
        <v>21</v>
      </c>
      <c r="HE23" s="40">
        <f t="shared" si="51"/>
        <v>2</v>
      </c>
      <c r="HF23" s="40">
        <f t="shared" si="51"/>
        <v>3</v>
      </c>
      <c r="HG23" s="40">
        <f t="shared" si="51"/>
        <v>0</v>
      </c>
      <c r="HH23" s="40">
        <f t="shared" si="51"/>
        <v>0</v>
      </c>
      <c r="HI23" s="40">
        <f t="shared" si="51"/>
        <v>0</v>
      </c>
      <c r="HJ23" s="40">
        <f t="shared" si="51"/>
        <v>0</v>
      </c>
      <c r="HK23" s="40">
        <f t="shared" si="51"/>
        <v>0</v>
      </c>
      <c r="HL23" s="40">
        <f t="shared" si="51"/>
        <v>7</v>
      </c>
      <c r="HM23" s="40">
        <f t="shared" si="51"/>
        <v>0</v>
      </c>
      <c r="HN23" s="41">
        <f t="shared" si="51"/>
        <v>5</v>
      </c>
      <c r="HO23" s="42">
        <f t="shared" si="51"/>
        <v>38</v>
      </c>
      <c r="HP23" s="42">
        <f t="shared" si="51"/>
        <v>37.9</v>
      </c>
      <c r="HQ23" s="38" t="s">
        <v>20</v>
      </c>
      <c r="HR23" s="39">
        <f t="shared" ref="HR23:ID23" si="52">SUM(HR19:HR22)</f>
        <v>15</v>
      </c>
      <c r="HS23" s="40">
        <f t="shared" si="52"/>
        <v>1</v>
      </c>
      <c r="HT23" s="40">
        <f t="shared" si="52"/>
        <v>0</v>
      </c>
      <c r="HU23" s="40">
        <f t="shared" si="52"/>
        <v>1</v>
      </c>
      <c r="HV23" s="40">
        <f t="shared" si="52"/>
        <v>0</v>
      </c>
      <c r="HW23" s="40">
        <f t="shared" si="52"/>
        <v>0</v>
      </c>
      <c r="HX23" s="40">
        <f t="shared" si="52"/>
        <v>0</v>
      </c>
      <c r="HY23" s="40">
        <f t="shared" si="52"/>
        <v>0</v>
      </c>
      <c r="HZ23" s="40">
        <f t="shared" si="52"/>
        <v>1</v>
      </c>
      <c r="IA23" s="40">
        <f t="shared" si="52"/>
        <v>2</v>
      </c>
      <c r="IB23" s="41">
        <f t="shared" si="52"/>
        <v>7</v>
      </c>
      <c r="IC23" s="42">
        <f t="shared" si="52"/>
        <v>27</v>
      </c>
      <c r="ID23" s="42">
        <f t="shared" si="52"/>
        <v>21.500000000000004</v>
      </c>
      <c r="IE23" s="38" t="s">
        <v>20</v>
      </c>
      <c r="IF23" s="39">
        <f t="shared" ref="IF23:IR23" si="53">SUM(IF19:IF22)</f>
        <v>17</v>
      </c>
      <c r="IG23" s="40">
        <f t="shared" si="53"/>
        <v>2</v>
      </c>
      <c r="IH23" s="40">
        <f t="shared" si="53"/>
        <v>0</v>
      </c>
      <c r="II23" s="40">
        <f t="shared" si="53"/>
        <v>0</v>
      </c>
      <c r="IJ23" s="40">
        <f t="shared" si="53"/>
        <v>0</v>
      </c>
      <c r="IK23" s="40">
        <f t="shared" si="53"/>
        <v>0</v>
      </c>
      <c r="IL23" s="40">
        <f t="shared" si="53"/>
        <v>0</v>
      </c>
      <c r="IM23" s="40">
        <f t="shared" si="53"/>
        <v>0</v>
      </c>
      <c r="IN23" s="40">
        <f t="shared" si="53"/>
        <v>3</v>
      </c>
      <c r="IO23" s="40">
        <f t="shared" si="53"/>
        <v>0</v>
      </c>
      <c r="IP23" s="41">
        <f t="shared" si="53"/>
        <v>9</v>
      </c>
      <c r="IQ23" s="42">
        <f t="shared" si="53"/>
        <v>31</v>
      </c>
      <c r="IR23" s="42">
        <f t="shared" si="53"/>
        <v>23.8</v>
      </c>
    </row>
    <row r="24" spans="1:252" s="47" customFormat="1" ht="12" customHeight="1" x14ac:dyDescent="0.4">
      <c r="A24" s="38" t="s">
        <v>21</v>
      </c>
      <c r="B24" s="39">
        <f t="shared" ref="B24:N24" si="54">SUM(B13,B18,B23)</f>
        <v>47</v>
      </c>
      <c r="C24" s="40">
        <f t="shared" si="54"/>
        <v>13</v>
      </c>
      <c r="D24" s="40">
        <f t="shared" si="54"/>
        <v>1</v>
      </c>
      <c r="E24" s="40">
        <f t="shared" si="54"/>
        <v>0</v>
      </c>
      <c r="F24" s="40">
        <f t="shared" si="54"/>
        <v>0</v>
      </c>
      <c r="G24" s="40">
        <f t="shared" si="54"/>
        <v>0</v>
      </c>
      <c r="H24" s="40">
        <f t="shared" si="54"/>
        <v>0</v>
      </c>
      <c r="I24" s="40">
        <f t="shared" si="54"/>
        <v>0</v>
      </c>
      <c r="J24" s="40">
        <f t="shared" si="54"/>
        <v>25</v>
      </c>
      <c r="K24" s="40">
        <f t="shared" si="54"/>
        <v>0</v>
      </c>
      <c r="L24" s="41">
        <f t="shared" si="54"/>
        <v>0</v>
      </c>
      <c r="M24" s="42">
        <f t="shared" si="54"/>
        <v>86</v>
      </c>
      <c r="N24" s="42">
        <f t="shared" si="54"/>
        <v>87.3</v>
      </c>
      <c r="O24" s="38" t="s">
        <v>21</v>
      </c>
      <c r="P24" s="39">
        <f t="shared" ref="P24:AB24" si="55">SUM(P13,P18,P23)</f>
        <v>23</v>
      </c>
      <c r="Q24" s="40">
        <f t="shared" si="55"/>
        <v>6</v>
      </c>
      <c r="R24" s="40">
        <f t="shared" si="55"/>
        <v>0</v>
      </c>
      <c r="S24" s="40">
        <f t="shared" si="55"/>
        <v>0</v>
      </c>
      <c r="T24" s="40">
        <f t="shared" si="55"/>
        <v>0</v>
      </c>
      <c r="U24" s="40">
        <f t="shared" si="55"/>
        <v>0</v>
      </c>
      <c r="V24" s="40">
        <f t="shared" si="55"/>
        <v>0</v>
      </c>
      <c r="W24" s="40">
        <f t="shared" si="55"/>
        <v>0</v>
      </c>
      <c r="X24" s="40">
        <f t="shared" si="55"/>
        <v>3</v>
      </c>
      <c r="Y24" s="40">
        <f t="shared" si="55"/>
        <v>0</v>
      </c>
      <c r="Z24" s="41">
        <f t="shared" si="55"/>
        <v>2</v>
      </c>
      <c r="AA24" s="42">
        <f t="shared" si="55"/>
        <v>34</v>
      </c>
      <c r="AB24" s="42">
        <f t="shared" si="55"/>
        <v>32.4</v>
      </c>
      <c r="AC24" s="38" t="s">
        <v>21</v>
      </c>
      <c r="AD24" s="39">
        <f t="shared" ref="AD24:AP24" si="56">SUM(AD13,AD18,AD23)</f>
        <v>993</v>
      </c>
      <c r="AE24" s="40">
        <f t="shared" si="56"/>
        <v>105</v>
      </c>
      <c r="AF24" s="40">
        <f t="shared" si="56"/>
        <v>11</v>
      </c>
      <c r="AG24" s="40">
        <f t="shared" si="56"/>
        <v>2</v>
      </c>
      <c r="AH24" s="40">
        <f t="shared" si="56"/>
        <v>1</v>
      </c>
      <c r="AI24" s="40">
        <f t="shared" si="56"/>
        <v>0</v>
      </c>
      <c r="AJ24" s="40">
        <f t="shared" si="56"/>
        <v>1</v>
      </c>
      <c r="AK24" s="40">
        <f t="shared" si="56"/>
        <v>5</v>
      </c>
      <c r="AL24" s="40">
        <f t="shared" si="56"/>
        <v>181</v>
      </c>
      <c r="AM24" s="40">
        <f t="shared" si="56"/>
        <v>28</v>
      </c>
      <c r="AN24" s="41">
        <f t="shared" si="56"/>
        <v>145</v>
      </c>
      <c r="AO24" s="42">
        <f t="shared" si="56"/>
        <v>1472</v>
      </c>
      <c r="AP24" s="42">
        <f t="shared" si="56"/>
        <v>1363.4</v>
      </c>
      <c r="AQ24" s="38" t="s">
        <v>21</v>
      </c>
      <c r="AR24" s="39">
        <f t="shared" ref="AR24:BD24" si="57">SUM(AR13,AR18,AR23)</f>
        <v>150</v>
      </c>
      <c r="AS24" s="40">
        <f t="shared" si="57"/>
        <v>25</v>
      </c>
      <c r="AT24" s="40">
        <f t="shared" si="57"/>
        <v>9</v>
      </c>
      <c r="AU24" s="40">
        <f t="shared" si="57"/>
        <v>2</v>
      </c>
      <c r="AV24" s="40">
        <f t="shared" si="57"/>
        <v>1</v>
      </c>
      <c r="AW24" s="40">
        <f t="shared" si="57"/>
        <v>0</v>
      </c>
      <c r="AX24" s="40">
        <f t="shared" si="57"/>
        <v>0</v>
      </c>
      <c r="AY24" s="40">
        <f t="shared" si="57"/>
        <v>1</v>
      </c>
      <c r="AZ24" s="40">
        <f t="shared" si="57"/>
        <v>40</v>
      </c>
      <c r="BA24" s="40">
        <f t="shared" si="57"/>
        <v>2</v>
      </c>
      <c r="BB24" s="41">
        <f t="shared" si="57"/>
        <v>4</v>
      </c>
      <c r="BC24" s="42">
        <f t="shared" si="57"/>
        <v>234</v>
      </c>
      <c r="BD24" s="42">
        <f t="shared" si="57"/>
        <v>246.2</v>
      </c>
      <c r="BE24" s="38" t="s">
        <v>21</v>
      </c>
      <c r="BF24" s="43">
        <f t="shared" ref="BF24:BR24" si="58">SUM(BF13,BF18,BF23)</f>
        <v>0</v>
      </c>
      <c r="BG24" s="44">
        <f t="shared" si="58"/>
        <v>0</v>
      </c>
      <c r="BH24" s="44">
        <f t="shared" si="58"/>
        <v>0</v>
      </c>
      <c r="BI24" s="44">
        <f t="shared" si="58"/>
        <v>0</v>
      </c>
      <c r="BJ24" s="44">
        <f t="shared" si="58"/>
        <v>0</v>
      </c>
      <c r="BK24" s="44">
        <f t="shared" si="58"/>
        <v>0</v>
      </c>
      <c r="BL24" s="44">
        <f t="shared" si="58"/>
        <v>0</v>
      </c>
      <c r="BM24" s="44">
        <f t="shared" si="58"/>
        <v>0</v>
      </c>
      <c r="BN24" s="44">
        <f t="shared" si="58"/>
        <v>0</v>
      </c>
      <c r="BO24" s="44">
        <f t="shared" si="58"/>
        <v>0</v>
      </c>
      <c r="BP24" s="45">
        <f t="shared" si="58"/>
        <v>0</v>
      </c>
      <c r="BQ24" s="46">
        <f t="shared" si="58"/>
        <v>0</v>
      </c>
      <c r="BR24" s="46">
        <f t="shared" si="58"/>
        <v>0</v>
      </c>
      <c r="BS24" s="38" t="s">
        <v>21</v>
      </c>
      <c r="BT24" s="39">
        <f t="shared" ref="BT24:CF24" si="59">SUM(BT13,BT18,BT23)</f>
        <v>242</v>
      </c>
      <c r="BU24" s="40">
        <f t="shared" si="59"/>
        <v>13</v>
      </c>
      <c r="BV24" s="40">
        <f t="shared" si="59"/>
        <v>6</v>
      </c>
      <c r="BW24" s="40">
        <f t="shared" si="59"/>
        <v>0</v>
      </c>
      <c r="BX24" s="40">
        <f t="shared" si="59"/>
        <v>1</v>
      </c>
      <c r="BY24" s="40">
        <f t="shared" si="59"/>
        <v>0</v>
      </c>
      <c r="BZ24" s="40">
        <f t="shared" si="59"/>
        <v>0</v>
      </c>
      <c r="CA24" s="40">
        <f t="shared" si="59"/>
        <v>5</v>
      </c>
      <c r="CB24" s="40">
        <f t="shared" si="59"/>
        <v>43</v>
      </c>
      <c r="CC24" s="40">
        <f t="shared" si="59"/>
        <v>9</v>
      </c>
      <c r="CD24" s="41">
        <f t="shared" si="59"/>
        <v>53</v>
      </c>
      <c r="CE24" s="42">
        <f t="shared" si="59"/>
        <v>372</v>
      </c>
      <c r="CF24" s="42">
        <f t="shared" si="59"/>
        <v>338.3</v>
      </c>
      <c r="CG24" s="38" t="s">
        <v>21</v>
      </c>
      <c r="CH24" s="39">
        <f t="shared" ref="CH24:CT24" si="60">SUM(CH13,CH18,CH23)</f>
        <v>406</v>
      </c>
      <c r="CI24" s="40">
        <f t="shared" si="60"/>
        <v>47</v>
      </c>
      <c r="CJ24" s="40">
        <f t="shared" si="60"/>
        <v>7</v>
      </c>
      <c r="CK24" s="40">
        <f t="shared" si="60"/>
        <v>0</v>
      </c>
      <c r="CL24" s="40">
        <f t="shared" si="60"/>
        <v>0</v>
      </c>
      <c r="CM24" s="40">
        <f t="shared" si="60"/>
        <v>0</v>
      </c>
      <c r="CN24" s="40">
        <f t="shared" si="60"/>
        <v>0</v>
      </c>
      <c r="CO24" s="40">
        <f t="shared" si="60"/>
        <v>0</v>
      </c>
      <c r="CP24" s="40">
        <f t="shared" si="60"/>
        <v>36</v>
      </c>
      <c r="CQ24" s="40">
        <f t="shared" si="60"/>
        <v>16</v>
      </c>
      <c r="CR24" s="41">
        <f t="shared" si="60"/>
        <v>90</v>
      </c>
      <c r="CS24" s="42">
        <f t="shared" si="60"/>
        <v>602</v>
      </c>
      <c r="CT24" s="42">
        <f t="shared" si="60"/>
        <v>529.5</v>
      </c>
      <c r="CU24" s="38" t="s">
        <v>21</v>
      </c>
      <c r="CV24" s="39">
        <f t="shared" ref="CV24:DH24" si="61">SUM(CV13,CV18,CV23)</f>
        <v>31</v>
      </c>
      <c r="CW24" s="40">
        <f t="shared" si="61"/>
        <v>10</v>
      </c>
      <c r="CX24" s="40">
        <f t="shared" si="61"/>
        <v>4</v>
      </c>
      <c r="CY24" s="40">
        <f t="shared" si="61"/>
        <v>0</v>
      </c>
      <c r="CZ24" s="40">
        <f t="shared" si="61"/>
        <v>0</v>
      </c>
      <c r="DA24" s="40">
        <f t="shared" si="61"/>
        <v>0</v>
      </c>
      <c r="DB24" s="40">
        <f t="shared" si="61"/>
        <v>0</v>
      </c>
      <c r="DC24" s="40">
        <f t="shared" si="61"/>
        <v>0</v>
      </c>
      <c r="DD24" s="40">
        <f t="shared" si="61"/>
        <v>7</v>
      </c>
      <c r="DE24" s="40">
        <f t="shared" si="61"/>
        <v>1</v>
      </c>
      <c r="DF24" s="41">
        <f t="shared" si="61"/>
        <v>13</v>
      </c>
      <c r="DG24" s="42">
        <f t="shared" si="61"/>
        <v>66</v>
      </c>
      <c r="DH24" s="42">
        <f t="shared" si="61"/>
        <v>60.2</v>
      </c>
      <c r="DI24" s="38" t="s">
        <v>21</v>
      </c>
      <c r="DJ24" s="39">
        <f t="shared" ref="DJ24:DV24" si="62">SUM(DJ13,DJ18,DJ23)</f>
        <v>40</v>
      </c>
      <c r="DK24" s="40">
        <f t="shared" si="62"/>
        <v>9</v>
      </c>
      <c r="DL24" s="40">
        <f t="shared" si="62"/>
        <v>0</v>
      </c>
      <c r="DM24" s="40">
        <f t="shared" si="62"/>
        <v>0</v>
      </c>
      <c r="DN24" s="40">
        <f t="shared" si="62"/>
        <v>0</v>
      </c>
      <c r="DO24" s="40">
        <f t="shared" si="62"/>
        <v>0</v>
      </c>
      <c r="DP24" s="40">
        <f t="shared" si="62"/>
        <v>0</v>
      </c>
      <c r="DQ24" s="40">
        <f t="shared" si="62"/>
        <v>2</v>
      </c>
      <c r="DR24" s="40">
        <f t="shared" si="62"/>
        <v>3</v>
      </c>
      <c r="DS24" s="40">
        <f t="shared" si="62"/>
        <v>0</v>
      </c>
      <c r="DT24" s="41">
        <f t="shared" si="62"/>
        <v>1</v>
      </c>
      <c r="DU24" s="42">
        <f t="shared" si="62"/>
        <v>55</v>
      </c>
      <c r="DV24" s="42">
        <f t="shared" si="62"/>
        <v>56.2</v>
      </c>
      <c r="DW24" s="38" t="s">
        <v>21</v>
      </c>
      <c r="DX24" s="43">
        <f t="shared" ref="DX24:EJ24" si="63">SUM(DX13,DX18,DX23)</f>
        <v>0</v>
      </c>
      <c r="DY24" s="44">
        <f t="shared" si="63"/>
        <v>0</v>
      </c>
      <c r="DZ24" s="44">
        <f t="shared" si="63"/>
        <v>0</v>
      </c>
      <c r="EA24" s="44">
        <f t="shared" si="63"/>
        <v>0</v>
      </c>
      <c r="EB24" s="44">
        <f t="shared" si="63"/>
        <v>0</v>
      </c>
      <c r="EC24" s="44">
        <f t="shared" si="63"/>
        <v>0</v>
      </c>
      <c r="ED24" s="44">
        <f t="shared" si="63"/>
        <v>0</v>
      </c>
      <c r="EE24" s="44">
        <f t="shared" si="63"/>
        <v>0</v>
      </c>
      <c r="EF24" s="44">
        <f t="shared" si="63"/>
        <v>0</v>
      </c>
      <c r="EG24" s="44">
        <f t="shared" si="63"/>
        <v>0</v>
      </c>
      <c r="EH24" s="45">
        <f t="shared" si="63"/>
        <v>0</v>
      </c>
      <c r="EI24" s="46">
        <f t="shared" si="63"/>
        <v>0</v>
      </c>
      <c r="EJ24" s="46">
        <f t="shared" si="63"/>
        <v>0</v>
      </c>
      <c r="EK24" s="38" t="s">
        <v>21</v>
      </c>
      <c r="EL24" s="39">
        <f t="shared" ref="EL24:EX24" si="64">SUM(EL13,EL18,EL23)</f>
        <v>72</v>
      </c>
      <c r="EM24" s="40">
        <f t="shared" si="64"/>
        <v>7</v>
      </c>
      <c r="EN24" s="40">
        <f t="shared" si="64"/>
        <v>2</v>
      </c>
      <c r="EO24" s="40">
        <f t="shared" si="64"/>
        <v>0</v>
      </c>
      <c r="EP24" s="40">
        <f t="shared" si="64"/>
        <v>1</v>
      </c>
      <c r="EQ24" s="40">
        <f t="shared" si="64"/>
        <v>0</v>
      </c>
      <c r="ER24" s="40">
        <f t="shared" si="64"/>
        <v>1</v>
      </c>
      <c r="ES24" s="40">
        <f t="shared" si="64"/>
        <v>1</v>
      </c>
      <c r="ET24" s="40">
        <f t="shared" si="64"/>
        <v>4</v>
      </c>
      <c r="EU24" s="40">
        <f t="shared" si="64"/>
        <v>1</v>
      </c>
      <c r="EV24" s="41">
        <f t="shared" si="64"/>
        <v>8</v>
      </c>
      <c r="EW24" s="42">
        <f t="shared" si="64"/>
        <v>97</v>
      </c>
      <c r="EX24" s="42">
        <f t="shared" si="64"/>
        <v>95.9</v>
      </c>
      <c r="EY24" s="38" t="s">
        <v>21</v>
      </c>
      <c r="EZ24" s="39">
        <f t="shared" ref="EZ24:FL24" si="65">SUM(EZ13,EZ18,EZ23)</f>
        <v>1004</v>
      </c>
      <c r="FA24" s="40">
        <f t="shared" si="65"/>
        <v>83</v>
      </c>
      <c r="FB24" s="40">
        <f t="shared" si="65"/>
        <v>12</v>
      </c>
      <c r="FC24" s="40">
        <f t="shared" si="65"/>
        <v>1</v>
      </c>
      <c r="FD24" s="40">
        <f t="shared" si="65"/>
        <v>0</v>
      </c>
      <c r="FE24" s="40">
        <f t="shared" si="65"/>
        <v>0</v>
      </c>
      <c r="FF24" s="40">
        <f t="shared" si="65"/>
        <v>0</v>
      </c>
      <c r="FG24" s="40">
        <f t="shared" si="65"/>
        <v>10</v>
      </c>
      <c r="FH24" s="40">
        <f t="shared" si="65"/>
        <v>127</v>
      </c>
      <c r="FI24" s="40">
        <f t="shared" si="65"/>
        <v>47</v>
      </c>
      <c r="FJ24" s="41">
        <f t="shared" si="65"/>
        <v>198</v>
      </c>
      <c r="FK24" s="42">
        <f t="shared" si="65"/>
        <v>1482</v>
      </c>
      <c r="FL24" s="42">
        <f t="shared" si="65"/>
        <v>1322.3000000000002</v>
      </c>
      <c r="FM24" s="38" t="s">
        <v>21</v>
      </c>
      <c r="FN24" s="39">
        <f t="shared" ref="FN24:FZ24" si="66">SUM(FN13,FN18,FN23)</f>
        <v>133</v>
      </c>
      <c r="FO24" s="40">
        <f t="shared" si="66"/>
        <v>14</v>
      </c>
      <c r="FP24" s="40">
        <f t="shared" si="66"/>
        <v>0</v>
      </c>
      <c r="FQ24" s="40">
        <f t="shared" si="66"/>
        <v>0</v>
      </c>
      <c r="FR24" s="40">
        <f t="shared" si="66"/>
        <v>0</v>
      </c>
      <c r="FS24" s="40">
        <f t="shared" si="66"/>
        <v>0</v>
      </c>
      <c r="FT24" s="40">
        <f t="shared" si="66"/>
        <v>0</v>
      </c>
      <c r="FU24" s="40">
        <f t="shared" si="66"/>
        <v>0</v>
      </c>
      <c r="FV24" s="40">
        <f t="shared" si="66"/>
        <v>21</v>
      </c>
      <c r="FW24" s="40">
        <f t="shared" si="66"/>
        <v>3</v>
      </c>
      <c r="FX24" s="41">
        <f t="shared" si="66"/>
        <v>34</v>
      </c>
      <c r="FY24" s="42">
        <f t="shared" si="66"/>
        <v>205</v>
      </c>
      <c r="FZ24" s="42">
        <f t="shared" si="66"/>
        <v>176</v>
      </c>
      <c r="GA24" s="38" t="s">
        <v>21</v>
      </c>
      <c r="GB24" s="39">
        <f t="shared" ref="GB24:GN24" si="67">SUM(GB13,GB18,GB23)</f>
        <v>28</v>
      </c>
      <c r="GC24" s="40">
        <f t="shared" si="67"/>
        <v>1</v>
      </c>
      <c r="GD24" s="40">
        <f t="shared" si="67"/>
        <v>3</v>
      </c>
      <c r="GE24" s="40">
        <f t="shared" si="67"/>
        <v>0</v>
      </c>
      <c r="GF24" s="40">
        <f t="shared" si="67"/>
        <v>0</v>
      </c>
      <c r="GG24" s="40">
        <f t="shared" si="67"/>
        <v>0</v>
      </c>
      <c r="GH24" s="40">
        <f t="shared" si="67"/>
        <v>0</v>
      </c>
      <c r="GI24" s="40">
        <f t="shared" si="67"/>
        <v>0</v>
      </c>
      <c r="GJ24" s="40">
        <f t="shared" si="67"/>
        <v>8</v>
      </c>
      <c r="GK24" s="40">
        <f t="shared" si="67"/>
        <v>0</v>
      </c>
      <c r="GL24" s="41">
        <f t="shared" si="67"/>
        <v>5</v>
      </c>
      <c r="GM24" s="42">
        <f t="shared" si="67"/>
        <v>45</v>
      </c>
      <c r="GN24" s="42">
        <f t="shared" si="67"/>
        <v>44.9</v>
      </c>
      <c r="GO24" s="38" t="s">
        <v>21</v>
      </c>
      <c r="GP24" s="43">
        <f t="shared" ref="GP24:HB24" si="68">SUM(GP13,GP18,GP23)</f>
        <v>0</v>
      </c>
      <c r="GQ24" s="44">
        <f t="shared" si="68"/>
        <v>0</v>
      </c>
      <c r="GR24" s="44">
        <f t="shared" si="68"/>
        <v>0</v>
      </c>
      <c r="GS24" s="44">
        <f t="shared" si="68"/>
        <v>0</v>
      </c>
      <c r="GT24" s="44">
        <f t="shared" si="68"/>
        <v>0</v>
      </c>
      <c r="GU24" s="44">
        <f t="shared" si="68"/>
        <v>0</v>
      </c>
      <c r="GV24" s="44">
        <f t="shared" si="68"/>
        <v>0</v>
      </c>
      <c r="GW24" s="44">
        <f t="shared" si="68"/>
        <v>0</v>
      </c>
      <c r="GX24" s="44">
        <f t="shared" si="68"/>
        <v>0</v>
      </c>
      <c r="GY24" s="44">
        <f t="shared" si="68"/>
        <v>0</v>
      </c>
      <c r="GZ24" s="45">
        <f t="shared" si="68"/>
        <v>0</v>
      </c>
      <c r="HA24" s="46">
        <f t="shared" si="68"/>
        <v>0</v>
      </c>
      <c r="HB24" s="46">
        <f t="shared" si="68"/>
        <v>0</v>
      </c>
      <c r="HC24" s="38" t="s">
        <v>21</v>
      </c>
      <c r="HD24" s="39">
        <f t="shared" ref="HD24:HP24" si="69">SUM(HD13,HD18,HD23)</f>
        <v>113</v>
      </c>
      <c r="HE24" s="40">
        <f t="shared" si="69"/>
        <v>8</v>
      </c>
      <c r="HF24" s="40">
        <f t="shared" si="69"/>
        <v>5</v>
      </c>
      <c r="HG24" s="40">
        <f t="shared" si="69"/>
        <v>1</v>
      </c>
      <c r="HH24" s="40">
        <f t="shared" si="69"/>
        <v>0</v>
      </c>
      <c r="HI24" s="40">
        <f t="shared" si="69"/>
        <v>0</v>
      </c>
      <c r="HJ24" s="40">
        <f t="shared" si="69"/>
        <v>0</v>
      </c>
      <c r="HK24" s="40">
        <f t="shared" si="69"/>
        <v>0</v>
      </c>
      <c r="HL24" s="40">
        <f t="shared" si="69"/>
        <v>11</v>
      </c>
      <c r="HM24" s="40">
        <f t="shared" si="69"/>
        <v>2</v>
      </c>
      <c r="HN24" s="41">
        <f t="shared" si="69"/>
        <v>15</v>
      </c>
      <c r="HO24" s="42">
        <f t="shared" si="69"/>
        <v>155</v>
      </c>
      <c r="HP24" s="42">
        <f t="shared" si="69"/>
        <v>149.6</v>
      </c>
      <c r="HQ24" s="38" t="s">
        <v>21</v>
      </c>
      <c r="HR24" s="39">
        <f t="shared" ref="HR24:ID24" si="70">SUM(HR13,HR18,HR23)</f>
        <v>65</v>
      </c>
      <c r="HS24" s="40">
        <f t="shared" si="70"/>
        <v>5</v>
      </c>
      <c r="HT24" s="40">
        <f t="shared" si="70"/>
        <v>0</v>
      </c>
      <c r="HU24" s="40">
        <f t="shared" si="70"/>
        <v>1</v>
      </c>
      <c r="HV24" s="40">
        <f t="shared" si="70"/>
        <v>0</v>
      </c>
      <c r="HW24" s="40">
        <f t="shared" si="70"/>
        <v>0</v>
      </c>
      <c r="HX24" s="40">
        <f t="shared" si="70"/>
        <v>0</v>
      </c>
      <c r="HY24" s="40">
        <f t="shared" si="70"/>
        <v>1</v>
      </c>
      <c r="HZ24" s="40">
        <f t="shared" si="70"/>
        <v>3</v>
      </c>
      <c r="IA24" s="40">
        <f t="shared" si="70"/>
        <v>3</v>
      </c>
      <c r="IB24" s="41">
        <f t="shared" si="70"/>
        <v>46</v>
      </c>
      <c r="IC24" s="42">
        <f t="shared" si="70"/>
        <v>124</v>
      </c>
      <c r="ID24" s="42">
        <f t="shared" si="70"/>
        <v>87.700000000000017</v>
      </c>
      <c r="IE24" s="38" t="s">
        <v>21</v>
      </c>
      <c r="IF24" s="39">
        <f t="shared" ref="IF24:IR24" si="71">SUM(IF13,IF18,IF23)</f>
        <v>52</v>
      </c>
      <c r="IG24" s="40">
        <f t="shared" si="71"/>
        <v>5</v>
      </c>
      <c r="IH24" s="40">
        <f t="shared" si="71"/>
        <v>4</v>
      </c>
      <c r="II24" s="40">
        <f t="shared" si="71"/>
        <v>0</v>
      </c>
      <c r="IJ24" s="40">
        <f t="shared" si="71"/>
        <v>0</v>
      </c>
      <c r="IK24" s="40">
        <f t="shared" si="71"/>
        <v>0</v>
      </c>
      <c r="IL24" s="40">
        <f t="shared" si="71"/>
        <v>0</v>
      </c>
      <c r="IM24" s="40">
        <f t="shared" si="71"/>
        <v>0</v>
      </c>
      <c r="IN24" s="40">
        <f t="shared" si="71"/>
        <v>5</v>
      </c>
      <c r="IO24" s="40">
        <f t="shared" si="71"/>
        <v>1</v>
      </c>
      <c r="IP24" s="41">
        <f t="shared" si="71"/>
        <v>33</v>
      </c>
      <c r="IQ24" s="42">
        <f t="shared" si="71"/>
        <v>100</v>
      </c>
      <c r="IR24" s="42">
        <f t="shared" si="71"/>
        <v>78.2</v>
      </c>
    </row>
    <row r="25" spans="1:252" ht="13.5" customHeight="1" x14ac:dyDescent="0.3">
      <c r="A25" s="13">
        <f>A22+"00:15"</f>
        <v>0.41666666666666691</v>
      </c>
      <c r="B25" s="9">
        <v>6</v>
      </c>
      <c r="C25" s="10">
        <v>2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6</v>
      </c>
      <c r="K25" s="10">
        <v>0</v>
      </c>
      <c r="L25" s="11">
        <v>0</v>
      </c>
      <c r="M25" s="12">
        <f>SUM(B25:L25)</f>
        <v>14</v>
      </c>
      <c r="N25" s="12">
        <f>SUM(B25,C25,2.3*D25,2.3*E25,2.3*F25,2.3*G25,2*H25,2*I25,J25,0.4*K25,0.2*L25)</f>
        <v>14</v>
      </c>
      <c r="O25" s="13">
        <f>$A25</f>
        <v>0.41666666666666691</v>
      </c>
      <c r="P25" s="9">
        <v>2</v>
      </c>
      <c r="Q25" s="10">
        <v>1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1">
        <v>1</v>
      </c>
      <c r="AA25" s="12">
        <f>SUM(P25:Z25)</f>
        <v>4</v>
      </c>
      <c r="AB25" s="12">
        <f>SUM(P25,Q25,2.3*R25,2.3*S25,2.3*T25,2.3*U25,2*V25,2*W25,X25,0.4*Y25,0.2*Z25)</f>
        <v>3.2</v>
      </c>
      <c r="AC25" s="13">
        <f>$A25</f>
        <v>0.41666666666666691</v>
      </c>
      <c r="AD25" s="9">
        <v>65</v>
      </c>
      <c r="AE25" s="10">
        <v>11</v>
      </c>
      <c r="AF25" s="10">
        <v>2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22</v>
      </c>
      <c r="AM25" s="10">
        <v>1</v>
      </c>
      <c r="AN25" s="11">
        <v>2</v>
      </c>
      <c r="AO25" s="12">
        <f>SUM(AD25:AN25)</f>
        <v>103</v>
      </c>
      <c r="AP25" s="12">
        <f>SUM(AD25,AE25,2.3*AF25,2.3*AG25,2.3*AH25,2.3*AI25,2*AJ25,2*AK25,AL25,0.4*AM25,0.2*AN25)</f>
        <v>103.4</v>
      </c>
      <c r="AQ25" s="13">
        <f>$A25</f>
        <v>0.41666666666666691</v>
      </c>
      <c r="AR25" s="9">
        <v>7</v>
      </c>
      <c r="AS25" s="10">
        <v>2</v>
      </c>
      <c r="AT25" s="10">
        <v>1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6</v>
      </c>
      <c r="BA25" s="10">
        <v>0</v>
      </c>
      <c r="BB25" s="11">
        <v>0</v>
      </c>
      <c r="BC25" s="12">
        <f>SUM(AR25:BB25)</f>
        <v>16</v>
      </c>
      <c r="BD25" s="12">
        <f>SUM(AR25,AS25,2.3*AT25,2.3*AU25,2.3*AV25,2.3*AW25,2*AX25,2*AY25,AZ25,0.4*BA25,0.2*BB25)</f>
        <v>17.3</v>
      </c>
      <c r="BE25" s="13">
        <f>$A25</f>
        <v>0.41666666666666691</v>
      </c>
      <c r="BF25" s="14"/>
      <c r="BG25" s="15"/>
      <c r="BH25" s="15"/>
      <c r="BI25" s="15"/>
      <c r="BJ25" s="15"/>
      <c r="BK25" s="15"/>
      <c r="BL25" s="15"/>
      <c r="BM25" s="15"/>
      <c r="BN25" s="15"/>
      <c r="BO25" s="15"/>
      <c r="BP25" s="16"/>
      <c r="BQ25" s="17">
        <f>SUM(BF25:BP25)</f>
        <v>0</v>
      </c>
      <c r="BR25" s="17">
        <f>SUM(BF25,BG25,2.3*BH25,2.3*BI25,2.3*BJ25,2.3*BK25,2*BL25,2*BM25,BN25,0.4*BO25,0.2*BP25)</f>
        <v>0</v>
      </c>
      <c r="BS25" s="13">
        <f>$A25</f>
        <v>0.41666666666666691</v>
      </c>
      <c r="BT25" s="9">
        <v>14</v>
      </c>
      <c r="BU25" s="10">
        <v>1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7</v>
      </c>
      <c r="CC25" s="10">
        <v>0</v>
      </c>
      <c r="CD25" s="11">
        <v>0</v>
      </c>
      <c r="CE25" s="12">
        <f>SUM(BT25:CD25)</f>
        <v>22</v>
      </c>
      <c r="CF25" s="12">
        <f>SUM(BT25,BU25,2.3*BV25,2.3*BW25,2.3*BX25,2.3*BY25,2*BZ25,2*CA25,CB25,0.4*CC25,0.2*CD25)</f>
        <v>22</v>
      </c>
      <c r="CG25" s="13">
        <f>$A25</f>
        <v>0.41666666666666691</v>
      </c>
      <c r="CH25" s="9">
        <v>27</v>
      </c>
      <c r="CI25" s="10">
        <v>4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5</v>
      </c>
      <c r="CQ25" s="10">
        <v>0</v>
      </c>
      <c r="CR25" s="11">
        <v>0</v>
      </c>
      <c r="CS25" s="12">
        <f>SUM(CH25:CR25)</f>
        <v>36</v>
      </c>
      <c r="CT25" s="12">
        <f>SUM(CH25,CI25,2.3*CJ25,2.3*CK25,2.3*CL25,2.3*CM25,2*CN25,2*CO25,CP25,0.4*CQ25,0.2*CR25)</f>
        <v>36</v>
      </c>
      <c r="CU25" s="13">
        <f>$A25</f>
        <v>0.41666666666666691</v>
      </c>
      <c r="CV25" s="9">
        <v>6</v>
      </c>
      <c r="CW25" s="10">
        <v>1</v>
      </c>
      <c r="CX25" s="10">
        <v>0</v>
      </c>
      <c r="CY25" s="10">
        <v>0</v>
      </c>
      <c r="CZ25" s="10">
        <v>0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1">
        <v>2</v>
      </c>
      <c r="DG25" s="12">
        <f>SUM(CV25:DF25)</f>
        <v>9</v>
      </c>
      <c r="DH25" s="12">
        <f>SUM(CV25,CW25,2.3*CX25,2.3*CY25,2.3*CZ25,2.3*DA25,2*DB25,2*DC25,DD25,0.4*DE25,0.2*DF25)</f>
        <v>7.4</v>
      </c>
      <c r="DI25" s="13">
        <f>$A25</f>
        <v>0.41666666666666691</v>
      </c>
      <c r="DJ25" s="9">
        <v>3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1</v>
      </c>
      <c r="DS25" s="10">
        <v>0</v>
      </c>
      <c r="DT25" s="11">
        <v>0</v>
      </c>
      <c r="DU25" s="12">
        <f>SUM(DJ25:DT25)</f>
        <v>4</v>
      </c>
      <c r="DV25" s="12">
        <f>SUM(DJ25,DK25,2.3*DL25,2.3*DM25,2.3*DN25,2.3*DO25,2*DP25,2*DQ25,DR25,0.4*DS25,0.2*DT25)</f>
        <v>4</v>
      </c>
      <c r="DW25" s="13">
        <f>$A25</f>
        <v>0.41666666666666691</v>
      </c>
      <c r="DX25" s="14"/>
      <c r="DY25" s="15"/>
      <c r="DZ25" s="15"/>
      <c r="EA25" s="15"/>
      <c r="EB25" s="15"/>
      <c r="EC25" s="15"/>
      <c r="ED25" s="15"/>
      <c r="EE25" s="15"/>
      <c r="EF25" s="15"/>
      <c r="EG25" s="15"/>
      <c r="EH25" s="16"/>
      <c r="EI25" s="17">
        <f>SUM(DX25:EH25)</f>
        <v>0</v>
      </c>
      <c r="EJ25" s="17">
        <f>SUM(DX25,DY25,2.3*DZ25,2.3*EA25,2.3*EB25,2.3*EC25,2*ED25,2*EE25,EF25,0.4*EG25,0.2*EH25)</f>
        <v>0</v>
      </c>
      <c r="EK25" s="13">
        <f>$A25</f>
        <v>0.41666666666666691</v>
      </c>
      <c r="EL25" s="9">
        <v>5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1">
        <v>0</v>
      </c>
      <c r="EW25" s="12">
        <f>SUM(EL25:EV25)</f>
        <v>5</v>
      </c>
      <c r="EX25" s="12">
        <f>SUM(EL25,EM25,2.3*EN25,2.3*EO25,2.3*EP25,2.3*EQ25,2*ER25,2*ES25,ET25,0.4*EU25,0.2*EV25)</f>
        <v>5</v>
      </c>
      <c r="EY25" s="13">
        <f>$A25</f>
        <v>0.41666666666666691</v>
      </c>
      <c r="EZ25" s="9">
        <v>72</v>
      </c>
      <c r="FA25" s="10">
        <v>11</v>
      </c>
      <c r="FB25" s="10">
        <v>1</v>
      </c>
      <c r="FC25" s="10">
        <v>0</v>
      </c>
      <c r="FD25" s="10">
        <v>0</v>
      </c>
      <c r="FE25" s="10">
        <v>0</v>
      </c>
      <c r="FF25" s="10">
        <v>0</v>
      </c>
      <c r="FG25" s="10">
        <v>1</v>
      </c>
      <c r="FH25" s="10">
        <v>18</v>
      </c>
      <c r="FI25" s="10">
        <v>3</v>
      </c>
      <c r="FJ25" s="11">
        <v>8</v>
      </c>
      <c r="FK25" s="12">
        <f>SUM(EZ25:FJ25)</f>
        <v>114</v>
      </c>
      <c r="FL25" s="12">
        <f>SUM(EZ25,FA25,2.3*FB25,2.3*FC25,2.3*FD25,2.3*FE25,2*FF25,2*FG25,FH25,0.4*FI25,0.2*FJ25)</f>
        <v>108.1</v>
      </c>
      <c r="FM25" s="13">
        <f>$A25</f>
        <v>0.41666666666666691</v>
      </c>
      <c r="FN25" s="9">
        <v>10</v>
      </c>
      <c r="FO25" s="10">
        <v>3</v>
      </c>
      <c r="FP25" s="10">
        <v>1</v>
      </c>
      <c r="FQ25" s="10">
        <v>0</v>
      </c>
      <c r="FR25" s="10">
        <v>0</v>
      </c>
      <c r="FS25" s="10">
        <v>0</v>
      </c>
      <c r="FT25" s="10">
        <v>0</v>
      </c>
      <c r="FU25" s="10">
        <v>0</v>
      </c>
      <c r="FV25" s="10">
        <v>4</v>
      </c>
      <c r="FW25" s="10">
        <v>0</v>
      </c>
      <c r="FX25" s="11">
        <v>2</v>
      </c>
      <c r="FY25" s="12">
        <f>SUM(FN25:FX25)</f>
        <v>20</v>
      </c>
      <c r="FZ25" s="12">
        <f>SUM(FN25,FO25,2.3*FP25,2.3*FQ25,2.3*FR25,2.3*FS25,2*FT25,2*FU25,FV25,0.4*FW25,0.2*FX25)</f>
        <v>19.7</v>
      </c>
      <c r="GA25" s="13">
        <f>$A25</f>
        <v>0.41666666666666691</v>
      </c>
      <c r="GB25" s="9">
        <v>4</v>
      </c>
      <c r="GC25" s="10">
        <v>1</v>
      </c>
      <c r="GD25" s="10">
        <v>0</v>
      </c>
      <c r="GE25" s="10">
        <v>0</v>
      </c>
      <c r="GF25" s="10">
        <v>0</v>
      </c>
      <c r="GG25" s="10">
        <v>0</v>
      </c>
      <c r="GH25" s="10">
        <v>0</v>
      </c>
      <c r="GI25" s="10">
        <v>0</v>
      </c>
      <c r="GJ25" s="10">
        <v>3</v>
      </c>
      <c r="GK25" s="10">
        <v>0</v>
      </c>
      <c r="GL25" s="11">
        <v>0</v>
      </c>
      <c r="GM25" s="12">
        <f>SUM(GB25:GL25)</f>
        <v>8</v>
      </c>
      <c r="GN25" s="12">
        <f>SUM(GB25,GC25,2.3*GD25,2.3*GE25,2.3*GF25,2.3*GG25,2*GH25,2*GI25,GJ25,0.4*GK25,0.2*GL25)</f>
        <v>8</v>
      </c>
      <c r="GO25" s="13">
        <f>$A25</f>
        <v>0.41666666666666691</v>
      </c>
      <c r="GP25" s="14"/>
      <c r="GQ25" s="15"/>
      <c r="GR25" s="15"/>
      <c r="GS25" s="15"/>
      <c r="GT25" s="15"/>
      <c r="GU25" s="15"/>
      <c r="GV25" s="15"/>
      <c r="GW25" s="15"/>
      <c r="GX25" s="15"/>
      <c r="GY25" s="15"/>
      <c r="GZ25" s="16"/>
      <c r="HA25" s="17">
        <f>SUM(GP25:GZ25)</f>
        <v>0</v>
      </c>
      <c r="HB25" s="17">
        <f>SUM(GP25,GQ25,2.3*GR25,2.3*GS25,2.3*GT25,2.3*GU25,2*GV25,2*GW25,GX25,0.4*GY25,0.2*GZ25)</f>
        <v>0</v>
      </c>
      <c r="HC25" s="13">
        <f>$A25</f>
        <v>0.41666666666666691</v>
      </c>
      <c r="HD25" s="9">
        <v>8</v>
      </c>
      <c r="HE25" s="10">
        <v>2</v>
      </c>
      <c r="HF25" s="10">
        <v>0</v>
      </c>
      <c r="HG25" s="10">
        <v>0</v>
      </c>
      <c r="HH25" s="10">
        <v>0</v>
      </c>
      <c r="HI25" s="10">
        <v>0</v>
      </c>
      <c r="HJ25" s="10">
        <v>0</v>
      </c>
      <c r="HK25" s="10">
        <v>0</v>
      </c>
      <c r="HL25" s="10">
        <v>0</v>
      </c>
      <c r="HM25" s="10">
        <v>0</v>
      </c>
      <c r="HN25" s="11">
        <v>0</v>
      </c>
      <c r="HO25" s="12">
        <f>SUM(HD25:HN25)</f>
        <v>10</v>
      </c>
      <c r="HP25" s="12">
        <f>SUM(HD25,HE25,2.3*HF25,2.3*HG25,2.3*HH25,2.3*HI25,2*HJ25,2*HK25,HL25,0.4*HM25,0.2*HN25)</f>
        <v>10</v>
      </c>
      <c r="HQ25" s="13">
        <f>$A25</f>
        <v>0.41666666666666691</v>
      </c>
      <c r="HR25" s="9">
        <v>0</v>
      </c>
      <c r="HS25" s="10">
        <v>0</v>
      </c>
      <c r="HT25" s="10">
        <v>1</v>
      </c>
      <c r="HU25" s="10">
        <v>0</v>
      </c>
      <c r="HV25" s="10">
        <v>0</v>
      </c>
      <c r="HW25" s="10">
        <v>0</v>
      </c>
      <c r="HX25" s="10">
        <v>0</v>
      </c>
      <c r="HY25" s="10">
        <v>0</v>
      </c>
      <c r="HZ25" s="10">
        <v>0</v>
      </c>
      <c r="IA25" s="10">
        <v>0</v>
      </c>
      <c r="IB25" s="11">
        <v>1</v>
      </c>
      <c r="IC25" s="12">
        <f>SUM(HR25:IB25)</f>
        <v>2</v>
      </c>
      <c r="ID25" s="12">
        <f>SUM(HR25,HS25,2.3*HT25,2.3*HU25,2.3*HV25,2.3*HW25,2*HX25,2*HY25,HZ25,0.4*IA25,0.2*IB25)</f>
        <v>2.5</v>
      </c>
      <c r="IE25" s="13">
        <f>$A25</f>
        <v>0.41666666666666691</v>
      </c>
      <c r="IF25" s="9">
        <v>3</v>
      </c>
      <c r="IG25" s="10">
        <v>2</v>
      </c>
      <c r="IH25" s="10">
        <v>1</v>
      </c>
      <c r="II25" s="10">
        <v>0</v>
      </c>
      <c r="IJ25" s="10">
        <v>0</v>
      </c>
      <c r="IK25" s="10">
        <v>0</v>
      </c>
      <c r="IL25" s="10">
        <v>0</v>
      </c>
      <c r="IM25" s="10">
        <v>0</v>
      </c>
      <c r="IN25" s="10">
        <v>0</v>
      </c>
      <c r="IO25" s="10">
        <v>0</v>
      </c>
      <c r="IP25" s="11">
        <v>0</v>
      </c>
      <c r="IQ25" s="12">
        <f>SUM(IF25:IP25)</f>
        <v>6</v>
      </c>
      <c r="IR25" s="12">
        <f>SUM(IF25,IG25,2.3*IH25,2.3*II25,2.3*IJ25,2.3*IK25,2*IL25,2*IM25,IN25,0.4*IO25,0.2*IP25)</f>
        <v>7.3</v>
      </c>
    </row>
    <row r="26" spans="1:252" ht="13.5" customHeight="1" x14ac:dyDescent="0.3">
      <c r="A26" s="19">
        <f>A25+"00:15"</f>
        <v>0.42708333333333359</v>
      </c>
      <c r="B26" s="20">
        <v>5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3</v>
      </c>
      <c r="K26" s="21">
        <v>0</v>
      </c>
      <c r="L26" s="22">
        <v>0</v>
      </c>
      <c r="M26" s="23">
        <f>SUM(B26:L26)</f>
        <v>8</v>
      </c>
      <c r="N26" s="23">
        <f>SUM(B26,C26,2.3*D26,2.3*E26,2.3*F26,2.3*G26,2*H26,2*I26,J26,0.4*K26,0.2*L26)</f>
        <v>8</v>
      </c>
      <c r="O26" s="13">
        <f>$A26</f>
        <v>0.42708333333333359</v>
      </c>
      <c r="P26" s="20">
        <v>0</v>
      </c>
      <c r="Q26" s="21">
        <v>1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2">
        <v>0</v>
      </c>
      <c r="AA26" s="23">
        <f>SUM(P26:Z26)</f>
        <v>1</v>
      </c>
      <c r="AB26" s="23">
        <f>SUM(P26,Q26,2.3*R26,2.3*S26,2.3*T26,2.3*U26,2*V26,2*W26,X26,0.4*Y26,0.2*Z26)</f>
        <v>1</v>
      </c>
      <c r="AC26" s="13">
        <f>$A26</f>
        <v>0.42708333333333359</v>
      </c>
      <c r="AD26" s="20">
        <v>55</v>
      </c>
      <c r="AE26" s="21">
        <v>7</v>
      </c>
      <c r="AF26" s="21">
        <v>1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15</v>
      </c>
      <c r="AM26" s="21">
        <v>1</v>
      </c>
      <c r="AN26" s="22">
        <v>0</v>
      </c>
      <c r="AO26" s="23">
        <f>SUM(AD26:AN26)</f>
        <v>79</v>
      </c>
      <c r="AP26" s="23">
        <f>SUM(AD26,AE26,2.3*AF26,2.3*AG26,2.3*AH26,2.3*AI26,2*AJ26,2*AK26,AL26,0.4*AM26,0.2*AN26)</f>
        <v>79.7</v>
      </c>
      <c r="AQ26" s="13">
        <f>$A26</f>
        <v>0.42708333333333359</v>
      </c>
      <c r="AR26" s="20">
        <v>15</v>
      </c>
      <c r="AS26" s="21">
        <v>3</v>
      </c>
      <c r="AT26" s="21">
        <v>1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1</v>
      </c>
      <c r="BA26" s="21">
        <v>0</v>
      </c>
      <c r="BB26" s="22">
        <v>2</v>
      </c>
      <c r="BC26" s="23">
        <f>SUM(AR26:BB26)</f>
        <v>22</v>
      </c>
      <c r="BD26" s="23">
        <f>SUM(AR26,AS26,2.3*AT26,2.3*AU26,2.3*AV26,2.3*AW26,2*AX26,2*AY26,AZ26,0.4*BA26,0.2*BB26)</f>
        <v>21.7</v>
      </c>
      <c r="BE26" s="13">
        <f>$A26</f>
        <v>0.42708333333333359</v>
      </c>
      <c r="BF26" s="24"/>
      <c r="BG26" s="25"/>
      <c r="BH26" s="25"/>
      <c r="BI26" s="25"/>
      <c r="BJ26" s="25"/>
      <c r="BK26" s="25"/>
      <c r="BL26" s="25"/>
      <c r="BM26" s="25"/>
      <c r="BN26" s="25"/>
      <c r="BO26" s="25"/>
      <c r="BP26" s="26"/>
      <c r="BQ26" s="27">
        <f>SUM(BF26:BP26)</f>
        <v>0</v>
      </c>
      <c r="BR26" s="27">
        <f>SUM(BF26,BG26,2.3*BH26,2.3*BI26,2.3*BJ26,2.3*BK26,2*BL26,2*BM26,BN26,0.4*BO26,0.2*BP26)</f>
        <v>0</v>
      </c>
      <c r="BS26" s="13">
        <f>$A26</f>
        <v>0.42708333333333359</v>
      </c>
      <c r="BT26" s="20">
        <v>10</v>
      </c>
      <c r="BU26" s="21">
        <v>2</v>
      </c>
      <c r="BV26" s="21">
        <v>1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3</v>
      </c>
      <c r="CC26" s="21">
        <v>0</v>
      </c>
      <c r="CD26" s="22">
        <v>0</v>
      </c>
      <c r="CE26" s="23">
        <f>SUM(BT26:CD26)</f>
        <v>16</v>
      </c>
      <c r="CF26" s="23">
        <f>SUM(BT26,BU26,2.3*BV26,2.3*BW26,2.3*BX26,2.3*BY26,2*BZ26,2*CA26,CB26,0.4*CC26,0.2*CD26)</f>
        <v>17.3</v>
      </c>
      <c r="CG26" s="13">
        <f>$A26</f>
        <v>0.42708333333333359</v>
      </c>
      <c r="CH26" s="20">
        <v>24</v>
      </c>
      <c r="CI26" s="21">
        <v>3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3</v>
      </c>
      <c r="CQ26" s="21">
        <v>1</v>
      </c>
      <c r="CR26" s="22">
        <v>2</v>
      </c>
      <c r="CS26" s="23">
        <f>SUM(CH26:CR26)</f>
        <v>33</v>
      </c>
      <c r="CT26" s="23">
        <f>SUM(CH26,CI26,2.3*CJ26,2.3*CK26,2.3*CL26,2.3*CM26,2*CN26,2*CO26,CP26,0.4*CQ26,0.2*CR26)</f>
        <v>30.799999999999997</v>
      </c>
      <c r="CU26" s="13">
        <f>$A26</f>
        <v>0.42708333333333359</v>
      </c>
      <c r="CV26" s="20">
        <v>3</v>
      </c>
      <c r="CW26" s="21">
        <v>1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1</v>
      </c>
      <c r="DE26" s="21">
        <v>0</v>
      </c>
      <c r="DF26" s="22">
        <v>0</v>
      </c>
      <c r="DG26" s="23">
        <f>SUM(CV26:DF26)</f>
        <v>5</v>
      </c>
      <c r="DH26" s="23">
        <f>SUM(CV26,CW26,2.3*CX26,2.3*CY26,2.3*CZ26,2.3*DA26,2*DB26,2*DC26,DD26,0.4*DE26,0.2*DF26)</f>
        <v>5</v>
      </c>
      <c r="DI26" s="13">
        <f>$A26</f>
        <v>0.42708333333333359</v>
      </c>
      <c r="DJ26" s="20">
        <v>9</v>
      </c>
      <c r="DK26" s="21">
        <v>1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0</v>
      </c>
      <c r="DS26" s="21">
        <v>0</v>
      </c>
      <c r="DT26" s="22">
        <v>0</v>
      </c>
      <c r="DU26" s="23">
        <f>SUM(DJ26:DT26)</f>
        <v>10</v>
      </c>
      <c r="DV26" s="23">
        <f>SUM(DJ26,DK26,2.3*DL26,2.3*DM26,2.3*DN26,2.3*DO26,2*DP26,2*DQ26,DR26,0.4*DS26,0.2*DT26)</f>
        <v>10</v>
      </c>
      <c r="DW26" s="13">
        <f>$A26</f>
        <v>0.42708333333333359</v>
      </c>
      <c r="DX26" s="24"/>
      <c r="DY26" s="25"/>
      <c r="DZ26" s="25"/>
      <c r="EA26" s="25"/>
      <c r="EB26" s="25"/>
      <c r="EC26" s="25"/>
      <c r="ED26" s="25"/>
      <c r="EE26" s="25"/>
      <c r="EF26" s="25"/>
      <c r="EG26" s="25"/>
      <c r="EH26" s="26"/>
      <c r="EI26" s="27">
        <f>SUM(DX26:EH26)</f>
        <v>0</v>
      </c>
      <c r="EJ26" s="27">
        <f>SUM(DX26,DY26,2.3*DZ26,2.3*EA26,2.3*EB26,2.3*EC26,2*ED26,2*EE26,EF26,0.4*EG26,0.2*EH26)</f>
        <v>0</v>
      </c>
      <c r="EK26" s="13">
        <f>$A26</f>
        <v>0.42708333333333359</v>
      </c>
      <c r="EL26" s="20">
        <v>6</v>
      </c>
      <c r="EM26" s="21">
        <v>1</v>
      </c>
      <c r="EN26" s="21">
        <v>0</v>
      </c>
      <c r="EO26" s="21">
        <v>0</v>
      </c>
      <c r="EP26" s="21">
        <v>0</v>
      </c>
      <c r="EQ26" s="21">
        <v>0</v>
      </c>
      <c r="ER26" s="21">
        <v>0</v>
      </c>
      <c r="ES26" s="21">
        <v>0</v>
      </c>
      <c r="ET26" s="21">
        <v>0</v>
      </c>
      <c r="EU26" s="21">
        <v>0</v>
      </c>
      <c r="EV26" s="22">
        <v>0</v>
      </c>
      <c r="EW26" s="23">
        <f>SUM(EL26:EV26)</f>
        <v>7</v>
      </c>
      <c r="EX26" s="23">
        <f>SUM(EL26,EM26,2.3*EN26,2.3*EO26,2.3*EP26,2.3*EQ26,2*ER26,2*ES26,ET26,0.4*EU26,0.2*EV26)</f>
        <v>7</v>
      </c>
      <c r="EY26" s="13">
        <f>$A26</f>
        <v>0.42708333333333359</v>
      </c>
      <c r="EZ26" s="20">
        <v>56</v>
      </c>
      <c r="FA26" s="21">
        <v>8</v>
      </c>
      <c r="FB26" s="21">
        <v>1</v>
      </c>
      <c r="FC26" s="21">
        <v>0</v>
      </c>
      <c r="FD26" s="21">
        <v>0</v>
      </c>
      <c r="FE26" s="21">
        <v>0</v>
      </c>
      <c r="FF26" s="21">
        <v>0</v>
      </c>
      <c r="FG26" s="21">
        <v>0</v>
      </c>
      <c r="FH26" s="21">
        <v>13</v>
      </c>
      <c r="FI26" s="21">
        <v>2</v>
      </c>
      <c r="FJ26" s="22">
        <v>2</v>
      </c>
      <c r="FK26" s="23">
        <f>SUM(EZ26:FJ26)</f>
        <v>82</v>
      </c>
      <c r="FL26" s="23">
        <f>SUM(EZ26,FA26,2.3*FB26,2.3*FC26,2.3*FD26,2.3*FE26,2*FF26,2*FG26,FH26,0.4*FI26,0.2*FJ26)</f>
        <v>80.5</v>
      </c>
      <c r="FM26" s="13">
        <f>$A26</f>
        <v>0.42708333333333359</v>
      </c>
      <c r="FN26" s="20">
        <v>9</v>
      </c>
      <c r="FO26" s="21">
        <v>1</v>
      </c>
      <c r="FP26" s="21">
        <v>0</v>
      </c>
      <c r="FQ26" s="21">
        <v>0</v>
      </c>
      <c r="FR26" s="21">
        <v>0</v>
      </c>
      <c r="FS26" s="21">
        <v>0</v>
      </c>
      <c r="FT26" s="21">
        <v>0</v>
      </c>
      <c r="FU26" s="21">
        <v>0</v>
      </c>
      <c r="FV26" s="21">
        <v>3</v>
      </c>
      <c r="FW26" s="21">
        <v>0</v>
      </c>
      <c r="FX26" s="22">
        <v>0</v>
      </c>
      <c r="FY26" s="23">
        <f>SUM(FN26:FX26)</f>
        <v>13</v>
      </c>
      <c r="FZ26" s="23">
        <f>SUM(FN26,FO26,2.3*FP26,2.3*FQ26,2.3*FR26,2.3*FS26,2*FT26,2*FU26,FV26,0.4*FW26,0.2*FX26)</f>
        <v>13</v>
      </c>
      <c r="GA26" s="13">
        <f>$A26</f>
        <v>0.42708333333333359</v>
      </c>
      <c r="GB26" s="20">
        <v>2</v>
      </c>
      <c r="GC26" s="21">
        <v>3</v>
      </c>
      <c r="GD26" s="21">
        <v>0</v>
      </c>
      <c r="GE26" s="21">
        <v>0</v>
      </c>
      <c r="GF26" s="21">
        <v>0</v>
      </c>
      <c r="GG26" s="21">
        <v>0</v>
      </c>
      <c r="GH26" s="21">
        <v>0</v>
      </c>
      <c r="GI26" s="21">
        <v>0</v>
      </c>
      <c r="GJ26" s="21">
        <v>1</v>
      </c>
      <c r="GK26" s="21">
        <v>0</v>
      </c>
      <c r="GL26" s="22">
        <v>0</v>
      </c>
      <c r="GM26" s="23">
        <f>SUM(GB26:GL26)</f>
        <v>6</v>
      </c>
      <c r="GN26" s="23">
        <f>SUM(GB26,GC26,2.3*GD26,2.3*GE26,2.3*GF26,2.3*GG26,2*GH26,2*GI26,GJ26,0.4*GK26,0.2*GL26)</f>
        <v>6</v>
      </c>
      <c r="GO26" s="13">
        <f>$A26</f>
        <v>0.42708333333333359</v>
      </c>
      <c r="GP26" s="24"/>
      <c r="GQ26" s="25"/>
      <c r="GR26" s="25"/>
      <c r="GS26" s="25"/>
      <c r="GT26" s="25"/>
      <c r="GU26" s="25"/>
      <c r="GV26" s="25"/>
      <c r="GW26" s="25"/>
      <c r="GX26" s="25"/>
      <c r="GY26" s="25"/>
      <c r="GZ26" s="26"/>
      <c r="HA26" s="27">
        <f>SUM(GP26:GZ26)</f>
        <v>0</v>
      </c>
      <c r="HB26" s="27">
        <f>SUM(GP26,GQ26,2.3*GR26,2.3*GS26,2.3*GT26,2.3*GU26,2*GV26,2*GW26,GX26,0.4*GY26,0.2*GZ26)</f>
        <v>0</v>
      </c>
      <c r="HC26" s="13">
        <f>$A26</f>
        <v>0.42708333333333359</v>
      </c>
      <c r="HD26" s="20">
        <v>8</v>
      </c>
      <c r="HE26" s="21">
        <v>2</v>
      </c>
      <c r="HF26" s="21">
        <v>1</v>
      </c>
      <c r="HG26" s="21">
        <v>0</v>
      </c>
      <c r="HH26" s="21">
        <v>0</v>
      </c>
      <c r="HI26" s="21">
        <v>0</v>
      </c>
      <c r="HJ26" s="21">
        <v>0</v>
      </c>
      <c r="HK26" s="21">
        <v>0</v>
      </c>
      <c r="HL26" s="21">
        <v>0</v>
      </c>
      <c r="HM26" s="21">
        <v>0</v>
      </c>
      <c r="HN26" s="22">
        <v>0</v>
      </c>
      <c r="HO26" s="23">
        <f>SUM(HD26:HN26)</f>
        <v>11</v>
      </c>
      <c r="HP26" s="23">
        <f>SUM(HD26,HE26,2.3*HF26,2.3*HG26,2.3*HH26,2.3*HI26,2*HJ26,2*HK26,HL26,0.4*HM26,0.2*HN26)</f>
        <v>12.3</v>
      </c>
      <c r="HQ26" s="13">
        <f>$A26</f>
        <v>0.42708333333333359</v>
      </c>
      <c r="HR26" s="20">
        <v>2</v>
      </c>
      <c r="HS26" s="21">
        <v>0</v>
      </c>
      <c r="HT26" s="21">
        <v>1</v>
      </c>
      <c r="HU26" s="21">
        <v>0</v>
      </c>
      <c r="HV26" s="21">
        <v>0</v>
      </c>
      <c r="HW26" s="21">
        <v>0</v>
      </c>
      <c r="HX26" s="21">
        <v>0</v>
      </c>
      <c r="HY26" s="21">
        <v>0</v>
      </c>
      <c r="HZ26" s="21">
        <v>0</v>
      </c>
      <c r="IA26" s="21">
        <v>0</v>
      </c>
      <c r="IB26" s="22">
        <v>0</v>
      </c>
      <c r="IC26" s="23">
        <f>SUM(HR26:IB26)</f>
        <v>3</v>
      </c>
      <c r="ID26" s="23">
        <f>SUM(HR26,HS26,2.3*HT26,2.3*HU26,2.3*HV26,2.3*HW26,2*HX26,2*HY26,HZ26,0.4*IA26,0.2*IB26)</f>
        <v>4.3</v>
      </c>
      <c r="IE26" s="13">
        <f>$A26</f>
        <v>0.42708333333333359</v>
      </c>
      <c r="IF26" s="20">
        <v>1</v>
      </c>
      <c r="IG26" s="21">
        <v>1</v>
      </c>
      <c r="IH26" s="21">
        <v>0</v>
      </c>
      <c r="II26" s="21">
        <v>0</v>
      </c>
      <c r="IJ26" s="21">
        <v>0</v>
      </c>
      <c r="IK26" s="21">
        <v>0</v>
      </c>
      <c r="IL26" s="21">
        <v>0</v>
      </c>
      <c r="IM26" s="21">
        <v>0</v>
      </c>
      <c r="IN26" s="21">
        <v>0</v>
      </c>
      <c r="IO26" s="21">
        <v>0</v>
      </c>
      <c r="IP26" s="22">
        <v>0</v>
      </c>
      <c r="IQ26" s="23">
        <f>SUM(IF26:IP26)</f>
        <v>2</v>
      </c>
      <c r="IR26" s="23">
        <f>SUM(IF26,IG26,2.3*IH26,2.3*II26,2.3*IJ26,2.3*IK26,2*IL26,2*IM26,IN26,0.4*IO26,0.2*IP26)</f>
        <v>2</v>
      </c>
    </row>
    <row r="27" spans="1:252" ht="13.5" customHeight="1" x14ac:dyDescent="0.3">
      <c r="A27" s="19">
        <f>A26+"00:15"</f>
        <v>0.43750000000000028</v>
      </c>
      <c r="B27" s="20">
        <v>4</v>
      </c>
      <c r="C27" s="21">
        <v>2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1</v>
      </c>
      <c r="K27" s="21">
        <v>0</v>
      </c>
      <c r="L27" s="22">
        <v>0</v>
      </c>
      <c r="M27" s="23">
        <f>SUM(B27:L27)</f>
        <v>7</v>
      </c>
      <c r="N27" s="23">
        <f>SUM(B27,C27,2.3*D27,2.3*E27,2.3*F27,2.3*G27,2*H27,2*I27,J27,0.4*K27,0.2*L27)</f>
        <v>7</v>
      </c>
      <c r="O27" s="13">
        <f>$A27</f>
        <v>0.43750000000000028</v>
      </c>
      <c r="P27" s="20">
        <v>3</v>
      </c>
      <c r="Q27" s="21">
        <v>1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1</v>
      </c>
      <c r="Y27" s="21">
        <v>0</v>
      </c>
      <c r="Z27" s="22">
        <v>0</v>
      </c>
      <c r="AA27" s="23">
        <f>SUM(P27:Z27)</f>
        <v>5</v>
      </c>
      <c r="AB27" s="23">
        <f>SUM(P27,Q27,2.3*R27,2.3*S27,2.3*T27,2.3*U27,2*V27,2*W27,X27,0.4*Y27,0.2*Z27)</f>
        <v>5</v>
      </c>
      <c r="AC27" s="13">
        <f>$A27</f>
        <v>0.43750000000000028</v>
      </c>
      <c r="AD27" s="20">
        <v>53</v>
      </c>
      <c r="AE27" s="21">
        <v>10</v>
      </c>
      <c r="AF27" s="21">
        <v>4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24</v>
      </c>
      <c r="AM27" s="21">
        <v>0</v>
      </c>
      <c r="AN27" s="22">
        <v>3</v>
      </c>
      <c r="AO27" s="23">
        <f>SUM(AD27:AN27)</f>
        <v>94</v>
      </c>
      <c r="AP27" s="23">
        <f>SUM(AD27,AE27,2.3*AF27,2.3*AG27,2.3*AH27,2.3*AI27,2*AJ27,2*AK27,AL27,0.4*AM27,0.2*AN27)</f>
        <v>96.8</v>
      </c>
      <c r="AQ27" s="13">
        <f>$A27</f>
        <v>0.43750000000000028</v>
      </c>
      <c r="AR27" s="20">
        <v>17</v>
      </c>
      <c r="AS27" s="21">
        <v>2</v>
      </c>
      <c r="AT27" s="21">
        <v>1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2">
        <v>0</v>
      </c>
      <c r="BC27" s="23">
        <f>SUM(AR27:BB27)</f>
        <v>20</v>
      </c>
      <c r="BD27" s="23">
        <f>SUM(AR27,AS27,2.3*AT27,2.3*AU27,2.3*AV27,2.3*AW27,2*AX27,2*AY27,AZ27,0.4*BA27,0.2*BB27)</f>
        <v>21.3</v>
      </c>
      <c r="BE27" s="13">
        <f>$A27</f>
        <v>0.43750000000000028</v>
      </c>
      <c r="BF27" s="24"/>
      <c r="BG27" s="25"/>
      <c r="BH27" s="25"/>
      <c r="BI27" s="25"/>
      <c r="BJ27" s="25"/>
      <c r="BK27" s="25"/>
      <c r="BL27" s="25"/>
      <c r="BM27" s="25"/>
      <c r="BN27" s="25"/>
      <c r="BO27" s="25"/>
      <c r="BP27" s="26"/>
      <c r="BQ27" s="27">
        <f>SUM(BF27:BP27)</f>
        <v>0</v>
      </c>
      <c r="BR27" s="27">
        <f>SUM(BF27,BG27,2.3*BH27,2.3*BI27,2.3*BJ27,2.3*BK27,2*BL27,2*BM27,BN27,0.4*BO27,0.2*BP27)</f>
        <v>0</v>
      </c>
      <c r="BS27" s="13">
        <f>$A27</f>
        <v>0.43750000000000028</v>
      </c>
      <c r="BT27" s="20">
        <v>14</v>
      </c>
      <c r="BU27" s="21">
        <v>3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3</v>
      </c>
      <c r="CC27" s="21">
        <v>0</v>
      </c>
      <c r="CD27" s="22">
        <v>0</v>
      </c>
      <c r="CE27" s="23">
        <f>SUM(BT27:CD27)</f>
        <v>20</v>
      </c>
      <c r="CF27" s="23">
        <f>SUM(BT27,BU27,2.3*BV27,2.3*BW27,2.3*BX27,2.3*BY27,2*BZ27,2*CA27,CB27,0.4*CC27,0.2*CD27)</f>
        <v>20</v>
      </c>
      <c r="CG27" s="13">
        <f>$A27</f>
        <v>0.43750000000000028</v>
      </c>
      <c r="CH27" s="20">
        <v>16</v>
      </c>
      <c r="CI27" s="21">
        <v>3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2</v>
      </c>
      <c r="CP27" s="21">
        <v>3</v>
      </c>
      <c r="CQ27" s="21">
        <v>0</v>
      </c>
      <c r="CR27" s="22">
        <v>1</v>
      </c>
      <c r="CS27" s="23">
        <f>SUM(CH27:CR27)</f>
        <v>25</v>
      </c>
      <c r="CT27" s="23">
        <f>SUM(CH27,CI27,2.3*CJ27,2.3*CK27,2.3*CL27,2.3*CM27,2*CN27,2*CO27,CP27,0.4*CQ27,0.2*CR27)</f>
        <v>26.2</v>
      </c>
      <c r="CU27" s="13">
        <f>$A27</f>
        <v>0.43750000000000028</v>
      </c>
      <c r="CV27" s="20">
        <v>5</v>
      </c>
      <c r="CW27" s="21">
        <v>1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2">
        <v>4</v>
      </c>
      <c r="DG27" s="23">
        <f>SUM(CV27:DF27)</f>
        <v>10</v>
      </c>
      <c r="DH27" s="23">
        <f>SUM(CV27,CW27,2.3*CX27,2.3*CY27,2.3*CZ27,2.3*DA27,2*DB27,2*DC27,DD27,0.4*DE27,0.2*DF27)</f>
        <v>6.8</v>
      </c>
      <c r="DI27" s="13">
        <f>$A27</f>
        <v>0.43750000000000028</v>
      </c>
      <c r="DJ27" s="20">
        <v>2</v>
      </c>
      <c r="DK27" s="21">
        <v>0</v>
      </c>
      <c r="DL27" s="21">
        <v>0</v>
      </c>
      <c r="DM27" s="21">
        <v>0</v>
      </c>
      <c r="DN27" s="21">
        <v>0</v>
      </c>
      <c r="DO27" s="21">
        <v>0</v>
      </c>
      <c r="DP27" s="21">
        <v>0</v>
      </c>
      <c r="DQ27" s="21">
        <v>0</v>
      </c>
      <c r="DR27" s="21">
        <v>0</v>
      </c>
      <c r="DS27" s="21">
        <v>0</v>
      </c>
      <c r="DT27" s="22">
        <v>0</v>
      </c>
      <c r="DU27" s="23">
        <f>SUM(DJ27:DT27)</f>
        <v>2</v>
      </c>
      <c r="DV27" s="23">
        <f>SUM(DJ27,DK27,2.3*DL27,2.3*DM27,2.3*DN27,2.3*DO27,2*DP27,2*DQ27,DR27,0.4*DS27,0.2*DT27)</f>
        <v>2</v>
      </c>
      <c r="DW27" s="13">
        <f>$A27</f>
        <v>0.43750000000000028</v>
      </c>
      <c r="DX27" s="24"/>
      <c r="DY27" s="25"/>
      <c r="DZ27" s="25"/>
      <c r="EA27" s="25"/>
      <c r="EB27" s="25"/>
      <c r="EC27" s="25"/>
      <c r="ED27" s="25"/>
      <c r="EE27" s="25"/>
      <c r="EF27" s="25"/>
      <c r="EG27" s="25"/>
      <c r="EH27" s="26"/>
      <c r="EI27" s="27">
        <f>SUM(DX27:EH27)</f>
        <v>0</v>
      </c>
      <c r="EJ27" s="27">
        <f>SUM(DX27,DY27,2.3*DZ27,2.3*EA27,2.3*EB27,2.3*EC27,2*ED27,2*EE27,EF27,0.4*EG27,0.2*EH27)</f>
        <v>0</v>
      </c>
      <c r="EK27" s="13">
        <f>$A27</f>
        <v>0.43750000000000028</v>
      </c>
      <c r="EL27" s="20">
        <v>6</v>
      </c>
      <c r="EM27" s="21">
        <v>6</v>
      </c>
      <c r="EN27" s="21">
        <v>0</v>
      </c>
      <c r="EO27" s="21">
        <v>0</v>
      </c>
      <c r="EP27" s="21">
        <v>0</v>
      </c>
      <c r="EQ27" s="21">
        <v>0</v>
      </c>
      <c r="ER27" s="21">
        <v>0</v>
      </c>
      <c r="ES27" s="21">
        <v>0</v>
      </c>
      <c r="ET27" s="21">
        <v>0</v>
      </c>
      <c r="EU27" s="21">
        <v>1</v>
      </c>
      <c r="EV27" s="22">
        <v>1</v>
      </c>
      <c r="EW27" s="23">
        <f>SUM(EL27:EV27)</f>
        <v>14</v>
      </c>
      <c r="EX27" s="23">
        <f>SUM(EL27,EM27,2.3*EN27,2.3*EO27,2.3*EP27,2.3*EQ27,2*ER27,2*ES27,ET27,0.4*EU27,0.2*EV27)</f>
        <v>12.6</v>
      </c>
      <c r="EY27" s="13">
        <f>$A27</f>
        <v>0.43750000000000028</v>
      </c>
      <c r="EZ27" s="20">
        <v>48</v>
      </c>
      <c r="FA27" s="21">
        <v>16</v>
      </c>
      <c r="FB27" s="21">
        <v>0</v>
      </c>
      <c r="FC27" s="21">
        <v>0</v>
      </c>
      <c r="FD27" s="21">
        <v>0</v>
      </c>
      <c r="FE27" s="21">
        <v>0</v>
      </c>
      <c r="FF27" s="21">
        <v>0</v>
      </c>
      <c r="FG27" s="21">
        <v>0</v>
      </c>
      <c r="FH27" s="21">
        <v>11</v>
      </c>
      <c r="FI27" s="21">
        <v>1</v>
      </c>
      <c r="FJ27" s="22">
        <v>3</v>
      </c>
      <c r="FK27" s="23">
        <f>SUM(EZ27:FJ27)</f>
        <v>79</v>
      </c>
      <c r="FL27" s="23">
        <f>SUM(EZ27,FA27,2.3*FB27,2.3*FC27,2.3*FD27,2.3*FE27,2*FF27,2*FG27,FH27,0.4*FI27,0.2*FJ27)</f>
        <v>76</v>
      </c>
      <c r="FM27" s="13">
        <f>$A27</f>
        <v>0.43750000000000028</v>
      </c>
      <c r="FN27" s="20">
        <v>10</v>
      </c>
      <c r="FO27" s="21">
        <v>1</v>
      </c>
      <c r="FP27" s="21">
        <v>1</v>
      </c>
      <c r="FQ27" s="21">
        <v>0</v>
      </c>
      <c r="FR27" s="21">
        <v>0</v>
      </c>
      <c r="FS27" s="21">
        <v>0</v>
      </c>
      <c r="FT27" s="21">
        <v>0</v>
      </c>
      <c r="FU27" s="21">
        <v>0</v>
      </c>
      <c r="FV27" s="21">
        <v>2</v>
      </c>
      <c r="FW27" s="21">
        <v>0</v>
      </c>
      <c r="FX27" s="22">
        <v>0</v>
      </c>
      <c r="FY27" s="23">
        <f>SUM(FN27:FX27)</f>
        <v>14</v>
      </c>
      <c r="FZ27" s="23">
        <f>SUM(FN27,FO27,2.3*FP27,2.3*FQ27,2.3*FR27,2.3*FS27,2*FT27,2*FU27,FV27,0.4*FW27,0.2*FX27)</f>
        <v>15.3</v>
      </c>
      <c r="GA27" s="13">
        <f>$A27</f>
        <v>0.43750000000000028</v>
      </c>
      <c r="GB27" s="20">
        <v>1</v>
      </c>
      <c r="GC27" s="21">
        <v>1</v>
      </c>
      <c r="GD27" s="21">
        <v>0</v>
      </c>
      <c r="GE27" s="21">
        <v>0</v>
      </c>
      <c r="GF27" s="21">
        <v>0</v>
      </c>
      <c r="GG27" s="21">
        <v>0</v>
      </c>
      <c r="GH27" s="21">
        <v>0</v>
      </c>
      <c r="GI27" s="21">
        <v>0</v>
      </c>
      <c r="GJ27" s="21">
        <v>1</v>
      </c>
      <c r="GK27" s="21">
        <v>0</v>
      </c>
      <c r="GL27" s="22">
        <v>0</v>
      </c>
      <c r="GM27" s="23">
        <f>SUM(GB27:GL27)</f>
        <v>3</v>
      </c>
      <c r="GN27" s="23">
        <f>SUM(GB27,GC27,2.3*GD27,2.3*GE27,2.3*GF27,2.3*GG27,2*GH27,2*GI27,GJ27,0.4*GK27,0.2*GL27)</f>
        <v>3</v>
      </c>
      <c r="GO27" s="13">
        <f>$A27</f>
        <v>0.43750000000000028</v>
      </c>
      <c r="GP27" s="24"/>
      <c r="GQ27" s="25"/>
      <c r="GR27" s="25"/>
      <c r="GS27" s="25"/>
      <c r="GT27" s="25"/>
      <c r="GU27" s="25"/>
      <c r="GV27" s="25"/>
      <c r="GW27" s="25"/>
      <c r="GX27" s="25"/>
      <c r="GY27" s="25"/>
      <c r="GZ27" s="26"/>
      <c r="HA27" s="27">
        <f>SUM(GP27:GZ27)</f>
        <v>0</v>
      </c>
      <c r="HB27" s="27">
        <f>SUM(GP27,GQ27,2.3*GR27,2.3*GS27,2.3*GT27,2.3*GU27,2*GV27,2*GW27,GX27,0.4*GY27,0.2*GZ27)</f>
        <v>0</v>
      </c>
      <c r="HC27" s="13">
        <f>$A27</f>
        <v>0.43750000000000028</v>
      </c>
      <c r="HD27" s="20">
        <v>5</v>
      </c>
      <c r="HE27" s="21">
        <v>0</v>
      </c>
      <c r="HF27" s="21">
        <v>0</v>
      </c>
      <c r="HG27" s="21">
        <v>0</v>
      </c>
      <c r="HH27" s="21">
        <v>0</v>
      </c>
      <c r="HI27" s="21">
        <v>0</v>
      </c>
      <c r="HJ27" s="21">
        <v>0</v>
      </c>
      <c r="HK27" s="21">
        <v>0</v>
      </c>
      <c r="HL27" s="21">
        <v>0</v>
      </c>
      <c r="HM27" s="21">
        <v>0</v>
      </c>
      <c r="HN27" s="22">
        <v>0</v>
      </c>
      <c r="HO27" s="23">
        <f>SUM(HD27:HN27)</f>
        <v>5</v>
      </c>
      <c r="HP27" s="23">
        <f>SUM(HD27,HE27,2.3*HF27,2.3*HG27,2.3*HH27,2.3*HI27,2*HJ27,2*HK27,HL27,0.4*HM27,0.2*HN27)</f>
        <v>5</v>
      </c>
      <c r="HQ27" s="13">
        <f>$A27</f>
        <v>0.43750000000000028</v>
      </c>
      <c r="HR27" s="20">
        <v>2</v>
      </c>
      <c r="HS27" s="21">
        <v>2</v>
      </c>
      <c r="HT27" s="21">
        <v>0</v>
      </c>
      <c r="HU27" s="21">
        <v>0</v>
      </c>
      <c r="HV27" s="21">
        <v>0</v>
      </c>
      <c r="HW27" s="21">
        <v>0</v>
      </c>
      <c r="HX27" s="21">
        <v>0</v>
      </c>
      <c r="HY27" s="21">
        <v>0</v>
      </c>
      <c r="HZ27" s="21">
        <v>0</v>
      </c>
      <c r="IA27" s="21">
        <v>0</v>
      </c>
      <c r="IB27" s="22">
        <v>0</v>
      </c>
      <c r="IC27" s="23">
        <f>SUM(HR27:IB27)</f>
        <v>4</v>
      </c>
      <c r="ID27" s="23">
        <f>SUM(HR27,HS27,2.3*HT27,2.3*HU27,2.3*HV27,2.3*HW27,2*HX27,2*HY27,HZ27,0.4*IA27,0.2*IB27)</f>
        <v>4</v>
      </c>
      <c r="IE27" s="13">
        <f>$A27</f>
        <v>0.43750000000000028</v>
      </c>
      <c r="IF27" s="20">
        <v>3</v>
      </c>
      <c r="IG27" s="21">
        <v>0</v>
      </c>
      <c r="IH27" s="21">
        <v>0</v>
      </c>
      <c r="II27" s="21">
        <v>0</v>
      </c>
      <c r="IJ27" s="21">
        <v>0</v>
      </c>
      <c r="IK27" s="21">
        <v>0</v>
      </c>
      <c r="IL27" s="21">
        <v>0</v>
      </c>
      <c r="IM27" s="21">
        <v>0</v>
      </c>
      <c r="IN27" s="21">
        <v>0</v>
      </c>
      <c r="IO27" s="21">
        <v>0</v>
      </c>
      <c r="IP27" s="22">
        <v>0</v>
      </c>
      <c r="IQ27" s="23">
        <f>SUM(IF27:IP27)</f>
        <v>3</v>
      </c>
      <c r="IR27" s="23">
        <f>SUM(IF27,IG27,2.3*IH27,2.3*II27,2.3*IJ27,2.3*IK27,2*IL27,2*IM27,IN27,0.4*IO27,0.2*IP27)</f>
        <v>3</v>
      </c>
    </row>
    <row r="28" spans="1:252" ht="13.5" customHeight="1" x14ac:dyDescent="0.3">
      <c r="A28" s="28">
        <f>A27+"00:15"</f>
        <v>0.44791666666666696</v>
      </c>
      <c r="B28" s="29">
        <v>6</v>
      </c>
      <c r="C28" s="30">
        <v>4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1</v>
      </c>
      <c r="K28" s="30">
        <v>0</v>
      </c>
      <c r="L28" s="31">
        <v>0</v>
      </c>
      <c r="M28" s="32">
        <f>SUM(B28:L28)</f>
        <v>11</v>
      </c>
      <c r="N28" s="32">
        <f>SUM(B28,C28,2.3*D28,2.3*E28,2.3*F28,2.3*G28,2*H28,2*I28,J28,0.4*K28,0.2*L28)</f>
        <v>11</v>
      </c>
      <c r="O28" s="33">
        <f>$A28</f>
        <v>0.44791666666666696</v>
      </c>
      <c r="P28" s="29">
        <v>1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1">
        <v>0</v>
      </c>
      <c r="AA28" s="32">
        <f>SUM(P28:Z28)</f>
        <v>1</v>
      </c>
      <c r="AB28" s="32">
        <f>SUM(P28,Q28,2.3*R28,2.3*S28,2.3*T28,2.3*U28,2*V28,2*W28,X28,0.4*Y28,0.2*Z28)</f>
        <v>1</v>
      </c>
      <c r="AC28" s="33">
        <f>$A28</f>
        <v>0.44791666666666696</v>
      </c>
      <c r="AD28" s="29">
        <v>53</v>
      </c>
      <c r="AE28" s="30">
        <v>9</v>
      </c>
      <c r="AF28" s="30">
        <v>2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23</v>
      </c>
      <c r="AM28" s="30">
        <v>3</v>
      </c>
      <c r="AN28" s="31">
        <v>3</v>
      </c>
      <c r="AO28" s="32">
        <f>SUM(AD28:AN28)</f>
        <v>93</v>
      </c>
      <c r="AP28" s="32">
        <f>SUM(AD28,AE28,2.3*AF28,2.3*AG28,2.3*AH28,2.3*AI28,2*AJ28,2*AK28,AL28,0.4*AM28,0.2*AN28)</f>
        <v>91.399999999999991</v>
      </c>
      <c r="AQ28" s="33">
        <f>$A28</f>
        <v>0.44791666666666696</v>
      </c>
      <c r="AR28" s="29">
        <v>9</v>
      </c>
      <c r="AS28" s="30">
        <v>2</v>
      </c>
      <c r="AT28" s="30">
        <v>2</v>
      </c>
      <c r="AU28" s="30">
        <v>0</v>
      </c>
      <c r="AV28" s="30">
        <v>0</v>
      </c>
      <c r="AW28" s="30">
        <v>0</v>
      </c>
      <c r="AX28" s="30">
        <v>0</v>
      </c>
      <c r="AY28" s="30">
        <v>0</v>
      </c>
      <c r="AZ28" s="30">
        <v>6</v>
      </c>
      <c r="BA28" s="30">
        <v>0</v>
      </c>
      <c r="BB28" s="31">
        <v>0</v>
      </c>
      <c r="BC28" s="32">
        <f>SUM(AR28:BB28)</f>
        <v>19</v>
      </c>
      <c r="BD28" s="32">
        <f>SUM(AR28,AS28,2.3*AT28,2.3*AU28,2.3*AV28,2.3*AW28,2*AX28,2*AY28,AZ28,0.4*BA28,0.2*BB28)</f>
        <v>21.6</v>
      </c>
      <c r="BE28" s="33">
        <f>$A28</f>
        <v>0.44791666666666696</v>
      </c>
      <c r="BF28" s="34"/>
      <c r="BG28" s="35"/>
      <c r="BH28" s="35"/>
      <c r="BI28" s="35"/>
      <c r="BJ28" s="35"/>
      <c r="BK28" s="35"/>
      <c r="BL28" s="35"/>
      <c r="BM28" s="35"/>
      <c r="BN28" s="35"/>
      <c r="BO28" s="35"/>
      <c r="BP28" s="36"/>
      <c r="BQ28" s="37">
        <f>SUM(BF28:BP28)</f>
        <v>0</v>
      </c>
      <c r="BR28" s="37">
        <f>SUM(BF28,BG28,2.3*BH28,2.3*BI28,2.3*BJ28,2.3*BK28,2*BL28,2*BM28,BN28,0.4*BO28,0.2*BP28)</f>
        <v>0</v>
      </c>
      <c r="BS28" s="33">
        <f>$A28</f>
        <v>0.44791666666666696</v>
      </c>
      <c r="BT28" s="29">
        <v>5</v>
      </c>
      <c r="BU28" s="30">
        <v>4</v>
      </c>
      <c r="BV28" s="30">
        <v>2</v>
      </c>
      <c r="BW28" s="30">
        <v>0</v>
      </c>
      <c r="BX28" s="30">
        <v>0</v>
      </c>
      <c r="BY28" s="30">
        <v>0</v>
      </c>
      <c r="BZ28" s="30">
        <v>0</v>
      </c>
      <c r="CA28" s="30">
        <v>0</v>
      </c>
      <c r="CB28" s="30">
        <v>4</v>
      </c>
      <c r="CC28" s="30">
        <v>1</v>
      </c>
      <c r="CD28" s="31">
        <v>1</v>
      </c>
      <c r="CE28" s="32">
        <f>SUM(BT28:CD28)</f>
        <v>17</v>
      </c>
      <c r="CF28" s="32">
        <f>SUM(BT28,BU28,2.3*BV28,2.3*BW28,2.3*BX28,2.3*BY28,2*BZ28,2*CA28,CB28,0.4*CC28,0.2*CD28)</f>
        <v>18.2</v>
      </c>
      <c r="CG28" s="33">
        <f>$A28</f>
        <v>0.44791666666666696</v>
      </c>
      <c r="CH28" s="29">
        <v>28</v>
      </c>
      <c r="CI28" s="30">
        <v>5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3</v>
      </c>
      <c r="CQ28" s="30">
        <v>1</v>
      </c>
      <c r="CR28" s="31">
        <v>0</v>
      </c>
      <c r="CS28" s="32">
        <f>SUM(CH28:CR28)</f>
        <v>37</v>
      </c>
      <c r="CT28" s="32">
        <f>SUM(CH28,CI28,2.3*CJ28,2.3*CK28,2.3*CL28,2.3*CM28,2*CN28,2*CO28,CP28,0.4*CQ28,0.2*CR28)</f>
        <v>36.4</v>
      </c>
      <c r="CU28" s="33">
        <f>$A28</f>
        <v>0.44791666666666696</v>
      </c>
      <c r="CV28" s="29">
        <v>5</v>
      </c>
      <c r="CW28" s="30">
        <v>1</v>
      </c>
      <c r="CX28" s="30">
        <v>0</v>
      </c>
      <c r="CY28" s="30">
        <v>0</v>
      </c>
      <c r="CZ28" s="30">
        <v>0</v>
      </c>
      <c r="DA28" s="30">
        <v>0</v>
      </c>
      <c r="DB28" s="30">
        <v>0</v>
      </c>
      <c r="DC28" s="30">
        <v>0</v>
      </c>
      <c r="DD28" s="30">
        <v>0</v>
      </c>
      <c r="DE28" s="30">
        <v>0</v>
      </c>
      <c r="DF28" s="31">
        <v>0</v>
      </c>
      <c r="DG28" s="32">
        <f>SUM(CV28:DF28)</f>
        <v>6</v>
      </c>
      <c r="DH28" s="32">
        <f>SUM(CV28,CW28,2.3*CX28,2.3*CY28,2.3*CZ28,2.3*DA28,2*DB28,2*DC28,DD28,0.4*DE28,0.2*DF28)</f>
        <v>6</v>
      </c>
      <c r="DI28" s="33">
        <f>$A28</f>
        <v>0.44791666666666696</v>
      </c>
      <c r="DJ28" s="29">
        <v>7</v>
      </c>
      <c r="DK28" s="30">
        <v>2</v>
      </c>
      <c r="DL28" s="30">
        <v>1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1">
        <v>0</v>
      </c>
      <c r="DU28" s="32">
        <f>SUM(DJ28:DT28)</f>
        <v>10</v>
      </c>
      <c r="DV28" s="32">
        <f>SUM(DJ28,DK28,2.3*DL28,2.3*DM28,2.3*DN28,2.3*DO28,2*DP28,2*DQ28,DR28,0.4*DS28,0.2*DT28)</f>
        <v>11.3</v>
      </c>
      <c r="DW28" s="33">
        <f>$A28</f>
        <v>0.44791666666666696</v>
      </c>
      <c r="DX28" s="34"/>
      <c r="DY28" s="35"/>
      <c r="DZ28" s="35"/>
      <c r="EA28" s="35"/>
      <c r="EB28" s="35"/>
      <c r="EC28" s="35"/>
      <c r="ED28" s="35"/>
      <c r="EE28" s="35"/>
      <c r="EF28" s="35"/>
      <c r="EG28" s="35"/>
      <c r="EH28" s="36"/>
      <c r="EI28" s="37">
        <f>SUM(DX28:EH28)</f>
        <v>0</v>
      </c>
      <c r="EJ28" s="37">
        <f>SUM(DX28,DY28,2.3*DZ28,2.3*EA28,2.3*EB28,2.3*EC28,2*ED28,2*EE28,EF28,0.4*EG28,0.2*EH28)</f>
        <v>0</v>
      </c>
      <c r="EK28" s="33">
        <f>$A28</f>
        <v>0.44791666666666696</v>
      </c>
      <c r="EL28" s="29">
        <v>5</v>
      </c>
      <c r="EM28" s="30">
        <v>0</v>
      </c>
      <c r="EN28" s="30">
        <v>0</v>
      </c>
      <c r="EO28" s="30">
        <v>0</v>
      </c>
      <c r="EP28" s="30">
        <v>0</v>
      </c>
      <c r="EQ28" s="30">
        <v>0</v>
      </c>
      <c r="ER28" s="30">
        <v>0</v>
      </c>
      <c r="ES28" s="30">
        <v>0</v>
      </c>
      <c r="ET28" s="30">
        <v>0</v>
      </c>
      <c r="EU28" s="30">
        <v>0</v>
      </c>
      <c r="EV28" s="31">
        <v>1</v>
      </c>
      <c r="EW28" s="32">
        <f>SUM(EL28:EV28)</f>
        <v>6</v>
      </c>
      <c r="EX28" s="32">
        <f>SUM(EL28,EM28,2.3*EN28,2.3*EO28,2.3*EP28,2.3*EQ28,2*ER28,2*ES28,ET28,0.4*EU28,0.2*EV28)</f>
        <v>5.2</v>
      </c>
      <c r="EY28" s="33">
        <f>$A28</f>
        <v>0.44791666666666696</v>
      </c>
      <c r="EZ28" s="29">
        <v>63</v>
      </c>
      <c r="FA28" s="30">
        <v>13</v>
      </c>
      <c r="FB28" s="30">
        <v>0</v>
      </c>
      <c r="FC28" s="30">
        <v>0</v>
      </c>
      <c r="FD28" s="30">
        <v>0</v>
      </c>
      <c r="FE28" s="30">
        <v>0</v>
      </c>
      <c r="FF28" s="30">
        <v>0</v>
      </c>
      <c r="FG28" s="30">
        <v>0</v>
      </c>
      <c r="FH28" s="30">
        <v>15</v>
      </c>
      <c r="FI28" s="30">
        <v>2</v>
      </c>
      <c r="FJ28" s="31">
        <v>6</v>
      </c>
      <c r="FK28" s="32">
        <f>SUM(EZ28:FJ28)</f>
        <v>99</v>
      </c>
      <c r="FL28" s="32">
        <f>SUM(EZ28,FA28,2.3*FB28,2.3*FC28,2.3*FD28,2.3*FE28,2*FF28,2*FG28,FH28,0.4*FI28,0.2*FJ28)</f>
        <v>93</v>
      </c>
      <c r="FM28" s="33">
        <f>$A28</f>
        <v>0.44791666666666696</v>
      </c>
      <c r="FN28" s="29">
        <v>7</v>
      </c>
      <c r="FO28" s="30">
        <v>5</v>
      </c>
      <c r="FP28" s="30">
        <v>0</v>
      </c>
      <c r="FQ28" s="30">
        <v>0</v>
      </c>
      <c r="FR28" s="30">
        <v>0</v>
      </c>
      <c r="FS28" s="30">
        <v>0</v>
      </c>
      <c r="FT28" s="30">
        <v>0</v>
      </c>
      <c r="FU28" s="30">
        <v>0</v>
      </c>
      <c r="FV28" s="30">
        <v>0</v>
      </c>
      <c r="FW28" s="30">
        <v>0</v>
      </c>
      <c r="FX28" s="31">
        <v>0</v>
      </c>
      <c r="FY28" s="32">
        <f>SUM(FN28:FX28)</f>
        <v>12</v>
      </c>
      <c r="FZ28" s="32">
        <f>SUM(FN28,FO28,2.3*FP28,2.3*FQ28,2.3*FR28,2.3*FS28,2*FT28,2*FU28,FV28,0.4*FW28,0.2*FX28)</f>
        <v>12</v>
      </c>
      <c r="GA28" s="33">
        <f>$A28</f>
        <v>0.44791666666666696</v>
      </c>
      <c r="GB28" s="29">
        <v>4</v>
      </c>
      <c r="GC28" s="30">
        <v>1</v>
      </c>
      <c r="GD28" s="30">
        <v>0</v>
      </c>
      <c r="GE28" s="30">
        <v>0</v>
      </c>
      <c r="GF28" s="30">
        <v>0</v>
      </c>
      <c r="GG28" s="30">
        <v>0</v>
      </c>
      <c r="GH28" s="30">
        <v>0</v>
      </c>
      <c r="GI28" s="30">
        <v>0</v>
      </c>
      <c r="GJ28" s="30">
        <v>2</v>
      </c>
      <c r="GK28" s="30">
        <v>0</v>
      </c>
      <c r="GL28" s="31">
        <v>0</v>
      </c>
      <c r="GM28" s="32">
        <f>SUM(GB28:GL28)</f>
        <v>7</v>
      </c>
      <c r="GN28" s="32">
        <f>SUM(GB28,GC28,2.3*GD28,2.3*GE28,2.3*GF28,2.3*GG28,2*GH28,2*GI28,GJ28,0.4*GK28,0.2*GL28)</f>
        <v>7</v>
      </c>
      <c r="GO28" s="33">
        <f>$A28</f>
        <v>0.44791666666666696</v>
      </c>
      <c r="GP28" s="34"/>
      <c r="GQ28" s="35"/>
      <c r="GR28" s="35"/>
      <c r="GS28" s="35"/>
      <c r="GT28" s="35"/>
      <c r="GU28" s="35"/>
      <c r="GV28" s="35"/>
      <c r="GW28" s="35"/>
      <c r="GX28" s="35"/>
      <c r="GY28" s="35"/>
      <c r="GZ28" s="36"/>
      <c r="HA28" s="37">
        <f>SUM(GP28:GZ28)</f>
        <v>0</v>
      </c>
      <c r="HB28" s="37">
        <f>SUM(GP28,GQ28,2.3*GR28,2.3*GS28,2.3*GT28,2.3*GU28,2*GV28,2*GW28,GX28,0.4*GY28,0.2*GZ28)</f>
        <v>0</v>
      </c>
      <c r="HC28" s="33">
        <f>$A28</f>
        <v>0.44791666666666696</v>
      </c>
      <c r="HD28" s="29">
        <v>5</v>
      </c>
      <c r="HE28" s="30">
        <v>3</v>
      </c>
      <c r="HF28" s="30">
        <v>0</v>
      </c>
      <c r="HG28" s="30">
        <v>0</v>
      </c>
      <c r="HH28" s="30">
        <v>0</v>
      </c>
      <c r="HI28" s="30">
        <v>0</v>
      </c>
      <c r="HJ28" s="30">
        <v>0</v>
      </c>
      <c r="HK28" s="30">
        <v>0</v>
      </c>
      <c r="HL28" s="30">
        <v>0</v>
      </c>
      <c r="HM28" s="30">
        <v>0</v>
      </c>
      <c r="HN28" s="31">
        <v>2</v>
      </c>
      <c r="HO28" s="32">
        <f>SUM(HD28:HN28)</f>
        <v>10</v>
      </c>
      <c r="HP28" s="32">
        <f>SUM(HD28,HE28,2.3*HF28,2.3*HG28,2.3*HH28,2.3*HI28,2*HJ28,2*HK28,HL28,0.4*HM28,0.2*HN28)</f>
        <v>8.4</v>
      </c>
      <c r="HQ28" s="33">
        <f>$A28</f>
        <v>0.44791666666666696</v>
      </c>
      <c r="HR28" s="29">
        <v>1</v>
      </c>
      <c r="HS28" s="30">
        <v>1</v>
      </c>
      <c r="HT28" s="30">
        <v>0</v>
      </c>
      <c r="HU28" s="30">
        <v>0</v>
      </c>
      <c r="HV28" s="30">
        <v>0</v>
      </c>
      <c r="HW28" s="30">
        <v>0</v>
      </c>
      <c r="HX28" s="30">
        <v>0</v>
      </c>
      <c r="HY28" s="30">
        <v>0</v>
      </c>
      <c r="HZ28" s="30">
        <v>0</v>
      </c>
      <c r="IA28" s="30">
        <v>0</v>
      </c>
      <c r="IB28" s="31">
        <v>0</v>
      </c>
      <c r="IC28" s="32">
        <f>SUM(HR28:IB28)</f>
        <v>2</v>
      </c>
      <c r="ID28" s="32">
        <f>SUM(HR28,HS28,2.3*HT28,2.3*HU28,2.3*HV28,2.3*HW28,2*HX28,2*HY28,HZ28,0.4*IA28,0.2*IB28)</f>
        <v>2</v>
      </c>
      <c r="IE28" s="33">
        <f>$A28</f>
        <v>0.44791666666666696</v>
      </c>
      <c r="IF28" s="29">
        <v>7</v>
      </c>
      <c r="IG28" s="30">
        <v>2</v>
      </c>
      <c r="IH28" s="30">
        <v>0</v>
      </c>
      <c r="II28" s="30">
        <v>0</v>
      </c>
      <c r="IJ28" s="30">
        <v>0</v>
      </c>
      <c r="IK28" s="30">
        <v>0</v>
      </c>
      <c r="IL28" s="30">
        <v>0</v>
      </c>
      <c r="IM28" s="30">
        <v>0</v>
      </c>
      <c r="IN28" s="30">
        <v>1</v>
      </c>
      <c r="IO28" s="30">
        <v>0</v>
      </c>
      <c r="IP28" s="31">
        <v>1</v>
      </c>
      <c r="IQ28" s="32">
        <f>SUM(IF28:IP28)</f>
        <v>11</v>
      </c>
      <c r="IR28" s="32">
        <f>SUM(IF28,IG28,2.3*IH28,2.3*II28,2.3*IJ28,2.3*IK28,2*IL28,2*IM28,IN28,0.4*IO28,0.2*IP28)</f>
        <v>10.199999999999999</v>
      </c>
    </row>
    <row r="29" spans="1:252" s="47" customFormat="1" ht="12" customHeight="1" x14ac:dyDescent="0.4">
      <c r="A29" s="38" t="s">
        <v>20</v>
      </c>
      <c r="B29" s="39">
        <f t="shared" ref="B29:N29" si="72">SUM(B25:B28)</f>
        <v>21</v>
      </c>
      <c r="C29" s="40">
        <f t="shared" si="72"/>
        <v>8</v>
      </c>
      <c r="D29" s="40">
        <f t="shared" si="72"/>
        <v>0</v>
      </c>
      <c r="E29" s="40">
        <f t="shared" si="72"/>
        <v>0</v>
      </c>
      <c r="F29" s="40">
        <f t="shared" si="72"/>
        <v>0</v>
      </c>
      <c r="G29" s="40">
        <f t="shared" si="72"/>
        <v>0</v>
      </c>
      <c r="H29" s="40">
        <f t="shared" si="72"/>
        <v>0</v>
      </c>
      <c r="I29" s="40">
        <f t="shared" si="72"/>
        <v>0</v>
      </c>
      <c r="J29" s="40">
        <f t="shared" si="72"/>
        <v>11</v>
      </c>
      <c r="K29" s="40">
        <f t="shared" si="72"/>
        <v>0</v>
      </c>
      <c r="L29" s="41">
        <f t="shared" si="72"/>
        <v>0</v>
      </c>
      <c r="M29" s="42">
        <f t="shared" si="72"/>
        <v>40</v>
      </c>
      <c r="N29" s="42">
        <f t="shared" si="72"/>
        <v>40</v>
      </c>
      <c r="O29" s="38" t="s">
        <v>20</v>
      </c>
      <c r="P29" s="39">
        <f t="shared" ref="P29:AB29" si="73">SUM(P25:P28)</f>
        <v>6</v>
      </c>
      <c r="Q29" s="40">
        <f t="shared" si="73"/>
        <v>3</v>
      </c>
      <c r="R29" s="40">
        <f t="shared" si="73"/>
        <v>0</v>
      </c>
      <c r="S29" s="40">
        <f t="shared" si="73"/>
        <v>0</v>
      </c>
      <c r="T29" s="40">
        <f t="shared" si="73"/>
        <v>0</v>
      </c>
      <c r="U29" s="40">
        <f t="shared" si="73"/>
        <v>0</v>
      </c>
      <c r="V29" s="40">
        <f t="shared" si="73"/>
        <v>0</v>
      </c>
      <c r="W29" s="40">
        <f t="shared" si="73"/>
        <v>0</v>
      </c>
      <c r="X29" s="40">
        <f t="shared" si="73"/>
        <v>1</v>
      </c>
      <c r="Y29" s="40">
        <f t="shared" si="73"/>
        <v>0</v>
      </c>
      <c r="Z29" s="41">
        <f t="shared" si="73"/>
        <v>1</v>
      </c>
      <c r="AA29" s="42">
        <f t="shared" si="73"/>
        <v>11</v>
      </c>
      <c r="AB29" s="42">
        <f t="shared" si="73"/>
        <v>10.199999999999999</v>
      </c>
      <c r="AC29" s="38" t="s">
        <v>20</v>
      </c>
      <c r="AD29" s="39">
        <f t="shared" ref="AD29:AP29" si="74">SUM(AD25:AD28)</f>
        <v>226</v>
      </c>
      <c r="AE29" s="40">
        <f t="shared" si="74"/>
        <v>37</v>
      </c>
      <c r="AF29" s="40">
        <f t="shared" si="74"/>
        <v>9</v>
      </c>
      <c r="AG29" s="40">
        <f t="shared" si="74"/>
        <v>0</v>
      </c>
      <c r="AH29" s="40">
        <f t="shared" si="74"/>
        <v>0</v>
      </c>
      <c r="AI29" s="40">
        <f t="shared" si="74"/>
        <v>0</v>
      </c>
      <c r="AJ29" s="40">
        <f t="shared" si="74"/>
        <v>0</v>
      </c>
      <c r="AK29" s="40">
        <f t="shared" si="74"/>
        <v>0</v>
      </c>
      <c r="AL29" s="40">
        <f t="shared" si="74"/>
        <v>84</v>
      </c>
      <c r="AM29" s="40">
        <f t="shared" si="74"/>
        <v>5</v>
      </c>
      <c r="AN29" s="41">
        <f t="shared" si="74"/>
        <v>8</v>
      </c>
      <c r="AO29" s="42">
        <f t="shared" si="74"/>
        <v>369</v>
      </c>
      <c r="AP29" s="42">
        <f t="shared" si="74"/>
        <v>371.3</v>
      </c>
      <c r="AQ29" s="38" t="s">
        <v>20</v>
      </c>
      <c r="AR29" s="39">
        <f t="shared" ref="AR29:BD29" si="75">SUM(AR25:AR28)</f>
        <v>48</v>
      </c>
      <c r="AS29" s="40">
        <f t="shared" si="75"/>
        <v>9</v>
      </c>
      <c r="AT29" s="40">
        <f t="shared" si="75"/>
        <v>5</v>
      </c>
      <c r="AU29" s="40">
        <f t="shared" si="75"/>
        <v>0</v>
      </c>
      <c r="AV29" s="40">
        <f t="shared" si="75"/>
        <v>0</v>
      </c>
      <c r="AW29" s="40">
        <f t="shared" si="75"/>
        <v>0</v>
      </c>
      <c r="AX29" s="40">
        <f t="shared" si="75"/>
        <v>0</v>
      </c>
      <c r="AY29" s="40">
        <f t="shared" si="75"/>
        <v>0</v>
      </c>
      <c r="AZ29" s="40">
        <f t="shared" si="75"/>
        <v>13</v>
      </c>
      <c r="BA29" s="40">
        <f t="shared" si="75"/>
        <v>0</v>
      </c>
      <c r="BB29" s="41">
        <f t="shared" si="75"/>
        <v>2</v>
      </c>
      <c r="BC29" s="42">
        <f t="shared" si="75"/>
        <v>77</v>
      </c>
      <c r="BD29" s="42">
        <f t="shared" si="75"/>
        <v>81.900000000000006</v>
      </c>
      <c r="BE29" s="38" t="s">
        <v>20</v>
      </c>
      <c r="BF29" s="43">
        <f t="shared" ref="BF29:BR29" si="76">SUM(BF25:BF28)</f>
        <v>0</v>
      </c>
      <c r="BG29" s="44">
        <f t="shared" si="76"/>
        <v>0</v>
      </c>
      <c r="BH29" s="44">
        <f t="shared" si="76"/>
        <v>0</v>
      </c>
      <c r="BI29" s="44">
        <f t="shared" si="76"/>
        <v>0</v>
      </c>
      <c r="BJ29" s="44">
        <f t="shared" si="76"/>
        <v>0</v>
      </c>
      <c r="BK29" s="44">
        <f t="shared" si="76"/>
        <v>0</v>
      </c>
      <c r="BL29" s="44">
        <f t="shared" si="76"/>
        <v>0</v>
      </c>
      <c r="BM29" s="44">
        <f t="shared" si="76"/>
        <v>0</v>
      </c>
      <c r="BN29" s="44">
        <f t="shared" si="76"/>
        <v>0</v>
      </c>
      <c r="BO29" s="44">
        <f t="shared" si="76"/>
        <v>0</v>
      </c>
      <c r="BP29" s="45">
        <f t="shared" si="76"/>
        <v>0</v>
      </c>
      <c r="BQ29" s="46">
        <f t="shared" si="76"/>
        <v>0</v>
      </c>
      <c r="BR29" s="46">
        <f t="shared" si="76"/>
        <v>0</v>
      </c>
      <c r="BS29" s="38" t="s">
        <v>20</v>
      </c>
      <c r="BT29" s="39">
        <f t="shared" ref="BT29:CF29" si="77">SUM(BT25:BT28)</f>
        <v>43</v>
      </c>
      <c r="BU29" s="40">
        <f t="shared" si="77"/>
        <v>10</v>
      </c>
      <c r="BV29" s="40">
        <f t="shared" si="77"/>
        <v>3</v>
      </c>
      <c r="BW29" s="40">
        <f t="shared" si="77"/>
        <v>0</v>
      </c>
      <c r="BX29" s="40">
        <f t="shared" si="77"/>
        <v>0</v>
      </c>
      <c r="BY29" s="40">
        <f t="shared" si="77"/>
        <v>0</v>
      </c>
      <c r="BZ29" s="40">
        <f t="shared" si="77"/>
        <v>0</v>
      </c>
      <c r="CA29" s="40">
        <f t="shared" si="77"/>
        <v>0</v>
      </c>
      <c r="CB29" s="40">
        <f t="shared" si="77"/>
        <v>17</v>
      </c>
      <c r="CC29" s="40">
        <f t="shared" si="77"/>
        <v>1</v>
      </c>
      <c r="CD29" s="41">
        <f t="shared" si="77"/>
        <v>1</v>
      </c>
      <c r="CE29" s="42">
        <f t="shared" si="77"/>
        <v>75</v>
      </c>
      <c r="CF29" s="42">
        <f t="shared" si="77"/>
        <v>77.5</v>
      </c>
      <c r="CG29" s="38" t="s">
        <v>20</v>
      </c>
      <c r="CH29" s="39">
        <f t="shared" ref="CH29:CT29" si="78">SUM(CH25:CH28)</f>
        <v>95</v>
      </c>
      <c r="CI29" s="40">
        <f t="shared" si="78"/>
        <v>15</v>
      </c>
      <c r="CJ29" s="40">
        <f t="shared" si="78"/>
        <v>0</v>
      </c>
      <c r="CK29" s="40">
        <f t="shared" si="78"/>
        <v>0</v>
      </c>
      <c r="CL29" s="40">
        <f t="shared" si="78"/>
        <v>0</v>
      </c>
      <c r="CM29" s="40">
        <f t="shared" si="78"/>
        <v>0</v>
      </c>
      <c r="CN29" s="40">
        <f t="shared" si="78"/>
        <v>0</v>
      </c>
      <c r="CO29" s="40">
        <f t="shared" si="78"/>
        <v>2</v>
      </c>
      <c r="CP29" s="40">
        <f t="shared" si="78"/>
        <v>14</v>
      </c>
      <c r="CQ29" s="40">
        <f t="shared" si="78"/>
        <v>2</v>
      </c>
      <c r="CR29" s="41">
        <f t="shared" si="78"/>
        <v>3</v>
      </c>
      <c r="CS29" s="42">
        <f t="shared" si="78"/>
        <v>131</v>
      </c>
      <c r="CT29" s="42">
        <f t="shared" si="78"/>
        <v>129.4</v>
      </c>
      <c r="CU29" s="38" t="s">
        <v>20</v>
      </c>
      <c r="CV29" s="39">
        <f t="shared" ref="CV29:DH29" si="79">SUM(CV25:CV28)</f>
        <v>19</v>
      </c>
      <c r="CW29" s="40">
        <f t="shared" si="79"/>
        <v>4</v>
      </c>
      <c r="CX29" s="40">
        <f t="shared" si="79"/>
        <v>0</v>
      </c>
      <c r="CY29" s="40">
        <f t="shared" si="79"/>
        <v>0</v>
      </c>
      <c r="CZ29" s="40">
        <f t="shared" si="79"/>
        <v>0</v>
      </c>
      <c r="DA29" s="40">
        <f t="shared" si="79"/>
        <v>0</v>
      </c>
      <c r="DB29" s="40">
        <f t="shared" si="79"/>
        <v>0</v>
      </c>
      <c r="DC29" s="40">
        <f t="shared" si="79"/>
        <v>0</v>
      </c>
      <c r="DD29" s="40">
        <f t="shared" si="79"/>
        <v>1</v>
      </c>
      <c r="DE29" s="40">
        <f t="shared" si="79"/>
        <v>0</v>
      </c>
      <c r="DF29" s="41">
        <f t="shared" si="79"/>
        <v>6</v>
      </c>
      <c r="DG29" s="42">
        <f t="shared" si="79"/>
        <v>30</v>
      </c>
      <c r="DH29" s="42">
        <f t="shared" si="79"/>
        <v>25.2</v>
      </c>
      <c r="DI29" s="38" t="s">
        <v>20</v>
      </c>
      <c r="DJ29" s="39">
        <f t="shared" ref="DJ29:DV29" si="80">SUM(DJ25:DJ28)</f>
        <v>21</v>
      </c>
      <c r="DK29" s="40">
        <f t="shared" si="80"/>
        <v>3</v>
      </c>
      <c r="DL29" s="40">
        <f t="shared" si="80"/>
        <v>1</v>
      </c>
      <c r="DM29" s="40">
        <f t="shared" si="80"/>
        <v>0</v>
      </c>
      <c r="DN29" s="40">
        <f t="shared" si="80"/>
        <v>0</v>
      </c>
      <c r="DO29" s="40">
        <f t="shared" si="80"/>
        <v>0</v>
      </c>
      <c r="DP29" s="40">
        <f t="shared" si="80"/>
        <v>0</v>
      </c>
      <c r="DQ29" s="40">
        <f t="shared" si="80"/>
        <v>0</v>
      </c>
      <c r="DR29" s="40">
        <f t="shared" si="80"/>
        <v>1</v>
      </c>
      <c r="DS29" s="40">
        <f t="shared" si="80"/>
        <v>0</v>
      </c>
      <c r="DT29" s="41">
        <f t="shared" si="80"/>
        <v>0</v>
      </c>
      <c r="DU29" s="42">
        <f t="shared" si="80"/>
        <v>26</v>
      </c>
      <c r="DV29" s="42">
        <f t="shared" si="80"/>
        <v>27.3</v>
      </c>
      <c r="DW29" s="38" t="s">
        <v>20</v>
      </c>
      <c r="DX29" s="43">
        <f t="shared" ref="DX29:EJ29" si="81">SUM(DX25:DX28)</f>
        <v>0</v>
      </c>
      <c r="DY29" s="44">
        <f t="shared" si="81"/>
        <v>0</v>
      </c>
      <c r="DZ29" s="44">
        <f t="shared" si="81"/>
        <v>0</v>
      </c>
      <c r="EA29" s="44">
        <f t="shared" si="81"/>
        <v>0</v>
      </c>
      <c r="EB29" s="44">
        <f t="shared" si="81"/>
        <v>0</v>
      </c>
      <c r="EC29" s="44">
        <f t="shared" si="81"/>
        <v>0</v>
      </c>
      <c r="ED29" s="44">
        <f t="shared" si="81"/>
        <v>0</v>
      </c>
      <c r="EE29" s="44">
        <f t="shared" si="81"/>
        <v>0</v>
      </c>
      <c r="EF29" s="44">
        <f t="shared" si="81"/>
        <v>0</v>
      </c>
      <c r="EG29" s="44">
        <f t="shared" si="81"/>
        <v>0</v>
      </c>
      <c r="EH29" s="45">
        <f t="shared" si="81"/>
        <v>0</v>
      </c>
      <c r="EI29" s="46">
        <f t="shared" si="81"/>
        <v>0</v>
      </c>
      <c r="EJ29" s="46">
        <f t="shared" si="81"/>
        <v>0</v>
      </c>
      <c r="EK29" s="38" t="s">
        <v>20</v>
      </c>
      <c r="EL29" s="39">
        <f t="shared" ref="EL29:EX29" si="82">SUM(EL25:EL28)</f>
        <v>22</v>
      </c>
      <c r="EM29" s="40">
        <f t="shared" si="82"/>
        <v>7</v>
      </c>
      <c r="EN29" s="40">
        <f t="shared" si="82"/>
        <v>0</v>
      </c>
      <c r="EO29" s="40">
        <f t="shared" si="82"/>
        <v>0</v>
      </c>
      <c r="EP29" s="40">
        <f t="shared" si="82"/>
        <v>0</v>
      </c>
      <c r="EQ29" s="40">
        <f t="shared" si="82"/>
        <v>0</v>
      </c>
      <c r="ER29" s="40">
        <f t="shared" si="82"/>
        <v>0</v>
      </c>
      <c r="ES29" s="40">
        <f t="shared" si="82"/>
        <v>0</v>
      </c>
      <c r="ET29" s="40">
        <f t="shared" si="82"/>
        <v>0</v>
      </c>
      <c r="EU29" s="40">
        <f t="shared" si="82"/>
        <v>1</v>
      </c>
      <c r="EV29" s="41">
        <f t="shared" si="82"/>
        <v>2</v>
      </c>
      <c r="EW29" s="42">
        <f t="shared" si="82"/>
        <v>32</v>
      </c>
      <c r="EX29" s="42">
        <f t="shared" si="82"/>
        <v>29.8</v>
      </c>
      <c r="EY29" s="38" t="s">
        <v>20</v>
      </c>
      <c r="EZ29" s="39">
        <f t="shared" ref="EZ29:FL29" si="83">SUM(EZ25:EZ28)</f>
        <v>239</v>
      </c>
      <c r="FA29" s="40">
        <f t="shared" si="83"/>
        <v>48</v>
      </c>
      <c r="FB29" s="40">
        <f t="shared" si="83"/>
        <v>2</v>
      </c>
      <c r="FC29" s="40">
        <f t="shared" si="83"/>
        <v>0</v>
      </c>
      <c r="FD29" s="40">
        <f t="shared" si="83"/>
        <v>0</v>
      </c>
      <c r="FE29" s="40">
        <f t="shared" si="83"/>
        <v>0</v>
      </c>
      <c r="FF29" s="40">
        <f t="shared" si="83"/>
        <v>0</v>
      </c>
      <c r="FG29" s="40">
        <f t="shared" si="83"/>
        <v>1</v>
      </c>
      <c r="FH29" s="40">
        <f t="shared" si="83"/>
        <v>57</v>
      </c>
      <c r="FI29" s="40">
        <f t="shared" si="83"/>
        <v>8</v>
      </c>
      <c r="FJ29" s="41">
        <f t="shared" si="83"/>
        <v>19</v>
      </c>
      <c r="FK29" s="42">
        <f t="shared" si="83"/>
        <v>374</v>
      </c>
      <c r="FL29" s="42">
        <f t="shared" si="83"/>
        <v>357.6</v>
      </c>
      <c r="FM29" s="38" t="s">
        <v>20</v>
      </c>
      <c r="FN29" s="39">
        <f t="shared" ref="FN29:FZ29" si="84">SUM(FN25:FN28)</f>
        <v>36</v>
      </c>
      <c r="FO29" s="40">
        <f t="shared" si="84"/>
        <v>10</v>
      </c>
      <c r="FP29" s="40">
        <f t="shared" si="84"/>
        <v>2</v>
      </c>
      <c r="FQ29" s="40">
        <f t="shared" si="84"/>
        <v>0</v>
      </c>
      <c r="FR29" s="40">
        <f t="shared" si="84"/>
        <v>0</v>
      </c>
      <c r="FS29" s="40">
        <f t="shared" si="84"/>
        <v>0</v>
      </c>
      <c r="FT29" s="40">
        <f t="shared" si="84"/>
        <v>0</v>
      </c>
      <c r="FU29" s="40">
        <f t="shared" si="84"/>
        <v>0</v>
      </c>
      <c r="FV29" s="40">
        <f t="shared" si="84"/>
        <v>9</v>
      </c>
      <c r="FW29" s="40">
        <f t="shared" si="84"/>
        <v>0</v>
      </c>
      <c r="FX29" s="41">
        <f t="shared" si="84"/>
        <v>2</v>
      </c>
      <c r="FY29" s="42">
        <f t="shared" si="84"/>
        <v>59</v>
      </c>
      <c r="FZ29" s="42">
        <f t="shared" si="84"/>
        <v>60</v>
      </c>
      <c r="GA29" s="38" t="s">
        <v>20</v>
      </c>
      <c r="GB29" s="39">
        <f t="shared" ref="GB29:GN29" si="85">SUM(GB25:GB28)</f>
        <v>11</v>
      </c>
      <c r="GC29" s="40">
        <f t="shared" si="85"/>
        <v>6</v>
      </c>
      <c r="GD29" s="40">
        <f t="shared" si="85"/>
        <v>0</v>
      </c>
      <c r="GE29" s="40">
        <f t="shared" si="85"/>
        <v>0</v>
      </c>
      <c r="GF29" s="40">
        <f t="shared" si="85"/>
        <v>0</v>
      </c>
      <c r="GG29" s="40">
        <f t="shared" si="85"/>
        <v>0</v>
      </c>
      <c r="GH29" s="40">
        <f t="shared" si="85"/>
        <v>0</v>
      </c>
      <c r="GI29" s="40">
        <f t="shared" si="85"/>
        <v>0</v>
      </c>
      <c r="GJ29" s="40">
        <f t="shared" si="85"/>
        <v>7</v>
      </c>
      <c r="GK29" s="40">
        <f t="shared" si="85"/>
        <v>0</v>
      </c>
      <c r="GL29" s="41">
        <f t="shared" si="85"/>
        <v>0</v>
      </c>
      <c r="GM29" s="42">
        <f t="shared" si="85"/>
        <v>24</v>
      </c>
      <c r="GN29" s="42">
        <f t="shared" si="85"/>
        <v>24</v>
      </c>
      <c r="GO29" s="38" t="s">
        <v>20</v>
      </c>
      <c r="GP29" s="43">
        <f t="shared" ref="GP29:HB29" si="86">SUM(GP25:GP28)</f>
        <v>0</v>
      </c>
      <c r="GQ29" s="44">
        <f t="shared" si="86"/>
        <v>0</v>
      </c>
      <c r="GR29" s="44">
        <f t="shared" si="86"/>
        <v>0</v>
      </c>
      <c r="GS29" s="44">
        <f t="shared" si="86"/>
        <v>0</v>
      </c>
      <c r="GT29" s="44">
        <f t="shared" si="86"/>
        <v>0</v>
      </c>
      <c r="GU29" s="44">
        <f t="shared" si="86"/>
        <v>0</v>
      </c>
      <c r="GV29" s="44">
        <f t="shared" si="86"/>
        <v>0</v>
      </c>
      <c r="GW29" s="44">
        <f t="shared" si="86"/>
        <v>0</v>
      </c>
      <c r="GX29" s="44">
        <f t="shared" si="86"/>
        <v>0</v>
      </c>
      <c r="GY29" s="44">
        <f t="shared" si="86"/>
        <v>0</v>
      </c>
      <c r="GZ29" s="45">
        <f t="shared" si="86"/>
        <v>0</v>
      </c>
      <c r="HA29" s="46">
        <f t="shared" si="86"/>
        <v>0</v>
      </c>
      <c r="HB29" s="46">
        <f t="shared" si="86"/>
        <v>0</v>
      </c>
      <c r="HC29" s="38" t="s">
        <v>20</v>
      </c>
      <c r="HD29" s="39">
        <f t="shared" ref="HD29:HP29" si="87">SUM(HD25:HD28)</f>
        <v>26</v>
      </c>
      <c r="HE29" s="40">
        <f t="shared" si="87"/>
        <v>7</v>
      </c>
      <c r="HF29" s="40">
        <f t="shared" si="87"/>
        <v>1</v>
      </c>
      <c r="HG29" s="40">
        <f t="shared" si="87"/>
        <v>0</v>
      </c>
      <c r="HH29" s="40">
        <f t="shared" si="87"/>
        <v>0</v>
      </c>
      <c r="HI29" s="40">
        <f t="shared" si="87"/>
        <v>0</v>
      </c>
      <c r="HJ29" s="40">
        <f t="shared" si="87"/>
        <v>0</v>
      </c>
      <c r="HK29" s="40">
        <f t="shared" si="87"/>
        <v>0</v>
      </c>
      <c r="HL29" s="40">
        <f t="shared" si="87"/>
        <v>0</v>
      </c>
      <c r="HM29" s="40">
        <f t="shared" si="87"/>
        <v>0</v>
      </c>
      <c r="HN29" s="41">
        <f t="shared" si="87"/>
        <v>2</v>
      </c>
      <c r="HO29" s="42">
        <f t="shared" si="87"/>
        <v>36</v>
      </c>
      <c r="HP29" s="42">
        <f t="shared" si="87"/>
        <v>35.700000000000003</v>
      </c>
      <c r="HQ29" s="38" t="s">
        <v>20</v>
      </c>
      <c r="HR29" s="39">
        <f t="shared" ref="HR29:ID29" si="88">SUM(HR25:HR28)</f>
        <v>5</v>
      </c>
      <c r="HS29" s="40">
        <f t="shared" si="88"/>
        <v>3</v>
      </c>
      <c r="HT29" s="40">
        <f t="shared" si="88"/>
        <v>2</v>
      </c>
      <c r="HU29" s="40">
        <f t="shared" si="88"/>
        <v>0</v>
      </c>
      <c r="HV29" s="40">
        <f t="shared" si="88"/>
        <v>0</v>
      </c>
      <c r="HW29" s="40">
        <f t="shared" si="88"/>
        <v>0</v>
      </c>
      <c r="HX29" s="40">
        <f t="shared" si="88"/>
        <v>0</v>
      </c>
      <c r="HY29" s="40">
        <f t="shared" si="88"/>
        <v>0</v>
      </c>
      <c r="HZ29" s="40">
        <f t="shared" si="88"/>
        <v>0</v>
      </c>
      <c r="IA29" s="40">
        <f t="shared" si="88"/>
        <v>0</v>
      </c>
      <c r="IB29" s="41">
        <f t="shared" si="88"/>
        <v>1</v>
      </c>
      <c r="IC29" s="42">
        <f t="shared" si="88"/>
        <v>11</v>
      </c>
      <c r="ID29" s="42">
        <f t="shared" si="88"/>
        <v>12.8</v>
      </c>
      <c r="IE29" s="38" t="s">
        <v>20</v>
      </c>
      <c r="IF29" s="39">
        <f t="shared" ref="IF29:IR29" si="89">SUM(IF25:IF28)</f>
        <v>14</v>
      </c>
      <c r="IG29" s="40">
        <f t="shared" si="89"/>
        <v>5</v>
      </c>
      <c r="IH29" s="40">
        <f t="shared" si="89"/>
        <v>1</v>
      </c>
      <c r="II29" s="40">
        <f t="shared" si="89"/>
        <v>0</v>
      </c>
      <c r="IJ29" s="40">
        <f t="shared" si="89"/>
        <v>0</v>
      </c>
      <c r="IK29" s="40">
        <f t="shared" si="89"/>
        <v>0</v>
      </c>
      <c r="IL29" s="40">
        <f t="shared" si="89"/>
        <v>0</v>
      </c>
      <c r="IM29" s="40">
        <f t="shared" si="89"/>
        <v>0</v>
      </c>
      <c r="IN29" s="40">
        <f t="shared" si="89"/>
        <v>1</v>
      </c>
      <c r="IO29" s="40">
        <f t="shared" si="89"/>
        <v>0</v>
      </c>
      <c r="IP29" s="41">
        <f t="shared" si="89"/>
        <v>1</v>
      </c>
      <c r="IQ29" s="42">
        <f t="shared" si="89"/>
        <v>22</v>
      </c>
      <c r="IR29" s="42">
        <f t="shared" si="89"/>
        <v>22.5</v>
      </c>
    </row>
    <row r="30" spans="1:252" ht="13.5" customHeight="1" x14ac:dyDescent="0.3">
      <c r="A30" s="13">
        <f>A28+"00:15"</f>
        <v>0.45833333333333365</v>
      </c>
      <c r="B30" s="9">
        <v>6</v>
      </c>
      <c r="C30" s="10">
        <v>4</v>
      </c>
      <c r="D30" s="10">
        <v>1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1">
        <v>2</v>
      </c>
      <c r="M30" s="12">
        <f>SUM(B30:L30)</f>
        <v>13</v>
      </c>
      <c r="N30" s="12">
        <f>SUM(B30,C30,2.3*D30,2.3*E30,2.3*F30,2.3*G30,2*H30,2*I30,J30,0.4*K30,0.2*L30)</f>
        <v>12.700000000000001</v>
      </c>
      <c r="O30" s="13">
        <f>$A30</f>
        <v>0.45833333333333365</v>
      </c>
      <c r="P30" s="9">
        <v>5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1">
        <v>1</v>
      </c>
      <c r="AA30" s="12">
        <f>SUM(P30:Z30)</f>
        <v>6</v>
      </c>
      <c r="AB30" s="12">
        <f>SUM(P30,Q30,2.3*R30,2.3*S30,2.3*T30,2.3*U30,2*V30,2*W30,X30,0.4*Y30,0.2*Z30)</f>
        <v>5.2</v>
      </c>
      <c r="AC30" s="13">
        <f>$A30</f>
        <v>0.45833333333333365</v>
      </c>
      <c r="AD30" s="9">
        <v>60</v>
      </c>
      <c r="AE30" s="10">
        <v>11</v>
      </c>
      <c r="AF30" s="10">
        <v>2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19</v>
      </c>
      <c r="AM30" s="10">
        <v>0</v>
      </c>
      <c r="AN30" s="11">
        <v>2</v>
      </c>
      <c r="AO30" s="12">
        <f>SUM(AD30:AN30)</f>
        <v>94</v>
      </c>
      <c r="AP30" s="12">
        <f>SUM(AD30,AE30,2.3*AF30,2.3*AG30,2.3*AH30,2.3*AI30,2*AJ30,2*AK30,AL30,0.4*AM30,0.2*AN30)</f>
        <v>95</v>
      </c>
      <c r="AQ30" s="13">
        <f>$A30</f>
        <v>0.45833333333333365</v>
      </c>
      <c r="AR30" s="9">
        <v>10</v>
      </c>
      <c r="AS30" s="10">
        <v>2</v>
      </c>
      <c r="AT30" s="10">
        <v>1</v>
      </c>
      <c r="AU30" s="10">
        <v>1</v>
      </c>
      <c r="AV30" s="10">
        <v>0</v>
      </c>
      <c r="AW30" s="10">
        <v>0</v>
      </c>
      <c r="AX30" s="10">
        <v>0</v>
      </c>
      <c r="AY30" s="10">
        <v>0</v>
      </c>
      <c r="AZ30" s="10">
        <v>1</v>
      </c>
      <c r="BA30" s="10">
        <v>0</v>
      </c>
      <c r="BB30" s="11">
        <v>0</v>
      </c>
      <c r="BC30" s="12">
        <f>SUM(AR30:BB30)</f>
        <v>15</v>
      </c>
      <c r="BD30" s="12">
        <f>SUM(AR30,AS30,2.3*AT30,2.3*AU30,2.3*AV30,2.3*AW30,2*AX30,2*AY30,AZ30,0.4*BA30,0.2*BB30)</f>
        <v>17.600000000000001</v>
      </c>
      <c r="BE30" s="13">
        <f>$A30</f>
        <v>0.45833333333333365</v>
      </c>
      <c r="BF30" s="14"/>
      <c r="BG30" s="15"/>
      <c r="BH30" s="15"/>
      <c r="BI30" s="15"/>
      <c r="BJ30" s="15"/>
      <c r="BK30" s="15"/>
      <c r="BL30" s="15"/>
      <c r="BM30" s="15"/>
      <c r="BN30" s="15"/>
      <c r="BO30" s="15"/>
      <c r="BP30" s="16"/>
      <c r="BQ30" s="17">
        <f>SUM(BF30:BP30)</f>
        <v>0</v>
      </c>
      <c r="BR30" s="17">
        <f>SUM(BF30,BG30,2.3*BH30,2.3*BI30,2.3*BJ30,2.3*BK30,2*BL30,2*BM30,BN30,0.4*BO30,0.2*BP30)</f>
        <v>0</v>
      </c>
      <c r="BS30" s="13">
        <f>$A30</f>
        <v>0.45833333333333365</v>
      </c>
      <c r="BT30" s="9">
        <v>12</v>
      </c>
      <c r="BU30" s="10">
        <v>4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1">
        <v>1</v>
      </c>
      <c r="CE30" s="12">
        <f>SUM(BT30:CD30)</f>
        <v>17</v>
      </c>
      <c r="CF30" s="12">
        <f>SUM(BT30,BU30,2.3*BV30,2.3*BW30,2.3*BX30,2.3*BY30,2*BZ30,2*CA30,CB30,0.4*CC30,0.2*CD30)</f>
        <v>16.2</v>
      </c>
      <c r="CG30" s="13">
        <f>$A30</f>
        <v>0.45833333333333365</v>
      </c>
      <c r="CH30" s="9">
        <v>15</v>
      </c>
      <c r="CI30" s="10">
        <v>7</v>
      </c>
      <c r="CJ30" s="10">
        <v>0</v>
      </c>
      <c r="CK30" s="10">
        <v>0</v>
      </c>
      <c r="CL30" s="10">
        <v>0</v>
      </c>
      <c r="CM30" s="10">
        <v>0</v>
      </c>
      <c r="CN30" s="10">
        <v>0</v>
      </c>
      <c r="CO30" s="10">
        <v>0</v>
      </c>
      <c r="CP30" s="10">
        <v>2</v>
      </c>
      <c r="CQ30" s="10">
        <v>0</v>
      </c>
      <c r="CR30" s="11">
        <v>3</v>
      </c>
      <c r="CS30" s="12">
        <f>SUM(CH30:CR30)</f>
        <v>27</v>
      </c>
      <c r="CT30" s="12">
        <f>SUM(CH30,CI30,2.3*CJ30,2.3*CK30,2.3*CL30,2.3*CM30,2*CN30,2*CO30,CP30,0.4*CQ30,0.2*CR30)</f>
        <v>24.6</v>
      </c>
      <c r="CU30" s="13">
        <f>$A30</f>
        <v>0.45833333333333365</v>
      </c>
      <c r="CV30" s="9">
        <v>6</v>
      </c>
      <c r="CW30" s="10">
        <v>1</v>
      </c>
      <c r="CX30" s="10">
        <v>0</v>
      </c>
      <c r="CY30" s="10">
        <v>0</v>
      </c>
      <c r="CZ30" s="10">
        <v>0</v>
      </c>
      <c r="DA30" s="10">
        <v>0</v>
      </c>
      <c r="DB30" s="10">
        <v>0</v>
      </c>
      <c r="DC30" s="10">
        <v>0</v>
      </c>
      <c r="DD30" s="10">
        <v>0</v>
      </c>
      <c r="DE30" s="10">
        <v>0</v>
      </c>
      <c r="DF30" s="11">
        <v>1</v>
      </c>
      <c r="DG30" s="12">
        <f>SUM(CV30:DF30)</f>
        <v>8</v>
      </c>
      <c r="DH30" s="12">
        <f>SUM(CV30,CW30,2.3*CX30,2.3*CY30,2.3*CZ30,2.3*DA30,2*DB30,2*DC30,DD30,0.4*DE30,0.2*DF30)</f>
        <v>7.2</v>
      </c>
      <c r="DI30" s="13">
        <f>$A30</f>
        <v>0.45833333333333365</v>
      </c>
      <c r="DJ30" s="9">
        <v>4</v>
      </c>
      <c r="DK30" s="10">
        <v>1</v>
      </c>
      <c r="DL30" s="10">
        <v>0</v>
      </c>
      <c r="DM30" s="1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0</v>
      </c>
      <c r="DS30" s="10">
        <v>0</v>
      </c>
      <c r="DT30" s="11">
        <v>0</v>
      </c>
      <c r="DU30" s="12">
        <f>SUM(DJ30:DT30)</f>
        <v>5</v>
      </c>
      <c r="DV30" s="12">
        <f>SUM(DJ30,DK30,2.3*DL30,2.3*DM30,2.3*DN30,2.3*DO30,2*DP30,2*DQ30,DR30,0.4*DS30,0.2*DT30)</f>
        <v>5</v>
      </c>
      <c r="DW30" s="13">
        <f>$A30</f>
        <v>0.45833333333333365</v>
      </c>
      <c r="DX30" s="14"/>
      <c r="DY30" s="15"/>
      <c r="DZ30" s="15"/>
      <c r="EA30" s="15"/>
      <c r="EB30" s="15"/>
      <c r="EC30" s="15"/>
      <c r="ED30" s="15"/>
      <c r="EE30" s="15"/>
      <c r="EF30" s="15"/>
      <c r="EG30" s="15"/>
      <c r="EH30" s="16"/>
      <c r="EI30" s="17">
        <f>SUM(DX30:EH30)</f>
        <v>0</v>
      </c>
      <c r="EJ30" s="17">
        <f>SUM(DX30,DY30,2.3*DZ30,2.3*EA30,2.3*EB30,2.3*EC30,2*ED30,2*EE30,EF30,0.4*EG30,0.2*EH30)</f>
        <v>0</v>
      </c>
      <c r="EK30" s="13">
        <f>$A30</f>
        <v>0.45833333333333365</v>
      </c>
      <c r="EL30" s="9">
        <v>3</v>
      </c>
      <c r="EM30" s="10">
        <v>1</v>
      </c>
      <c r="EN30" s="10">
        <v>0</v>
      </c>
      <c r="EO30" s="10">
        <v>0</v>
      </c>
      <c r="EP30" s="10">
        <v>0</v>
      </c>
      <c r="EQ30" s="10">
        <v>0</v>
      </c>
      <c r="ER30" s="10">
        <v>0</v>
      </c>
      <c r="ES30" s="10">
        <v>0</v>
      </c>
      <c r="ET30" s="10">
        <v>0</v>
      </c>
      <c r="EU30" s="10">
        <v>0</v>
      </c>
      <c r="EV30" s="11">
        <v>0</v>
      </c>
      <c r="EW30" s="12">
        <f>SUM(EL30:EV30)</f>
        <v>4</v>
      </c>
      <c r="EX30" s="12">
        <f>SUM(EL30,EM30,2.3*EN30,2.3*EO30,2.3*EP30,2.3*EQ30,2*ER30,2*ES30,ET30,0.4*EU30,0.2*EV30)</f>
        <v>4</v>
      </c>
      <c r="EY30" s="13">
        <f>$A30</f>
        <v>0.45833333333333365</v>
      </c>
      <c r="EZ30" s="9">
        <v>43</v>
      </c>
      <c r="FA30" s="10">
        <v>9</v>
      </c>
      <c r="FB30" s="10">
        <v>2</v>
      </c>
      <c r="FC30" s="10">
        <v>1</v>
      </c>
      <c r="FD30" s="10">
        <v>0</v>
      </c>
      <c r="FE30" s="10">
        <v>0</v>
      </c>
      <c r="FF30" s="10">
        <v>0</v>
      </c>
      <c r="FG30" s="10">
        <v>0</v>
      </c>
      <c r="FH30" s="10">
        <v>9</v>
      </c>
      <c r="FI30" s="10">
        <v>1</v>
      </c>
      <c r="FJ30" s="11">
        <v>5</v>
      </c>
      <c r="FK30" s="12">
        <f>SUM(EZ30:FJ30)</f>
        <v>70</v>
      </c>
      <c r="FL30" s="12">
        <f>SUM(EZ30,FA30,2.3*FB30,2.3*FC30,2.3*FD30,2.3*FE30,2*FF30,2*FG30,FH30,0.4*FI30,0.2*FJ30)</f>
        <v>69.300000000000011</v>
      </c>
      <c r="FM30" s="13">
        <f>$A30</f>
        <v>0.45833333333333365</v>
      </c>
      <c r="FN30" s="9">
        <v>8</v>
      </c>
      <c r="FO30" s="10">
        <v>3</v>
      </c>
      <c r="FP30" s="10">
        <v>0</v>
      </c>
      <c r="FQ30" s="10">
        <v>0</v>
      </c>
      <c r="FR30" s="10">
        <v>0</v>
      </c>
      <c r="FS30" s="10">
        <v>0</v>
      </c>
      <c r="FT30" s="10">
        <v>0</v>
      </c>
      <c r="FU30" s="10">
        <v>0</v>
      </c>
      <c r="FV30" s="10">
        <v>2</v>
      </c>
      <c r="FW30" s="10">
        <v>1</v>
      </c>
      <c r="FX30" s="11">
        <v>0</v>
      </c>
      <c r="FY30" s="12">
        <f>SUM(FN30:FX30)</f>
        <v>14</v>
      </c>
      <c r="FZ30" s="12">
        <f>SUM(FN30,FO30,2.3*FP30,2.3*FQ30,2.3*FR30,2.3*FS30,2*FT30,2*FU30,FV30,0.4*FW30,0.2*FX30)</f>
        <v>13.4</v>
      </c>
      <c r="GA30" s="13">
        <f>$A30</f>
        <v>0.45833333333333365</v>
      </c>
      <c r="GB30" s="9">
        <v>7</v>
      </c>
      <c r="GC30" s="10">
        <v>2</v>
      </c>
      <c r="GD30" s="10">
        <v>2</v>
      </c>
      <c r="GE30" s="10">
        <v>0</v>
      </c>
      <c r="GF30" s="10">
        <v>0</v>
      </c>
      <c r="GG30" s="10">
        <v>0</v>
      </c>
      <c r="GH30" s="10">
        <v>0</v>
      </c>
      <c r="GI30" s="10">
        <v>0</v>
      </c>
      <c r="GJ30" s="10">
        <v>2</v>
      </c>
      <c r="GK30" s="10">
        <v>0</v>
      </c>
      <c r="GL30" s="11">
        <v>0</v>
      </c>
      <c r="GM30" s="12">
        <f>SUM(GB30:GL30)</f>
        <v>13</v>
      </c>
      <c r="GN30" s="12">
        <f>SUM(GB30,GC30,2.3*GD30,2.3*GE30,2.3*GF30,2.3*GG30,2*GH30,2*GI30,GJ30,0.4*GK30,0.2*GL30)</f>
        <v>15.6</v>
      </c>
      <c r="GO30" s="13">
        <f>$A30</f>
        <v>0.45833333333333365</v>
      </c>
      <c r="GP30" s="14"/>
      <c r="GQ30" s="15"/>
      <c r="GR30" s="15"/>
      <c r="GS30" s="15"/>
      <c r="GT30" s="15"/>
      <c r="GU30" s="15"/>
      <c r="GV30" s="15"/>
      <c r="GW30" s="15"/>
      <c r="GX30" s="15"/>
      <c r="GY30" s="15"/>
      <c r="GZ30" s="16"/>
      <c r="HA30" s="17">
        <f>SUM(GP30:GZ30)</f>
        <v>0</v>
      </c>
      <c r="HB30" s="17">
        <f>SUM(GP30,GQ30,2.3*GR30,2.3*GS30,2.3*GT30,2.3*GU30,2*GV30,2*GW30,GX30,0.4*GY30,0.2*GZ30)</f>
        <v>0</v>
      </c>
      <c r="HC30" s="13">
        <f>$A30</f>
        <v>0.45833333333333365</v>
      </c>
      <c r="HD30" s="9">
        <v>6</v>
      </c>
      <c r="HE30" s="10">
        <v>1</v>
      </c>
      <c r="HF30" s="10">
        <v>0</v>
      </c>
      <c r="HG30" s="10">
        <v>0</v>
      </c>
      <c r="HH30" s="10">
        <v>0</v>
      </c>
      <c r="HI30" s="10">
        <v>0</v>
      </c>
      <c r="HJ30" s="10">
        <v>0</v>
      </c>
      <c r="HK30" s="10">
        <v>0</v>
      </c>
      <c r="HL30" s="10">
        <v>0</v>
      </c>
      <c r="HM30" s="10">
        <v>0</v>
      </c>
      <c r="HN30" s="11">
        <v>0</v>
      </c>
      <c r="HO30" s="12">
        <f>SUM(HD30:HN30)</f>
        <v>7</v>
      </c>
      <c r="HP30" s="12">
        <f>SUM(HD30,HE30,2.3*HF30,2.3*HG30,2.3*HH30,2.3*HI30,2*HJ30,2*HK30,HL30,0.4*HM30,0.2*HN30)</f>
        <v>7</v>
      </c>
      <c r="HQ30" s="13">
        <f>$A30</f>
        <v>0.45833333333333365</v>
      </c>
      <c r="HR30" s="9">
        <v>6</v>
      </c>
      <c r="HS30" s="10">
        <v>2</v>
      </c>
      <c r="HT30" s="10">
        <v>0</v>
      </c>
      <c r="HU30" s="10">
        <v>0</v>
      </c>
      <c r="HV30" s="10">
        <v>0</v>
      </c>
      <c r="HW30" s="10">
        <v>0</v>
      </c>
      <c r="HX30" s="10">
        <v>0</v>
      </c>
      <c r="HY30" s="10">
        <v>0</v>
      </c>
      <c r="HZ30" s="10">
        <v>0</v>
      </c>
      <c r="IA30" s="10">
        <v>0</v>
      </c>
      <c r="IB30" s="11">
        <v>0</v>
      </c>
      <c r="IC30" s="12">
        <f>SUM(HR30:IB30)</f>
        <v>8</v>
      </c>
      <c r="ID30" s="12">
        <f>SUM(HR30,HS30,2.3*HT30,2.3*HU30,2.3*HV30,2.3*HW30,2*HX30,2*HY30,HZ30,0.4*IA30,0.2*IB30)</f>
        <v>8</v>
      </c>
      <c r="IE30" s="13">
        <f>$A30</f>
        <v>0.45833333333333365</v>
      </c>
      <c r="IF30" s="9">
        <v>7</v>
      </c>
      <c r="IG30" s="10">
        <v>3</v>
      </c>
      <c r="IH30" s="10">
        <v>0</v>
      </c>
      <c r="II30" s="10">
        <v>0</v>
      </c>
      <c r="IJ30" s="10">
        <v>0</v>
      </c>
      <c r="IK30" s="10">
        <v>0</v>
      </c>
      <c r="IL30" s="10">
        <v>0</v>
      </c>
      <c r="IM30" s="10">
        <v>0</v>
      </c>
      <c r="IN30" s="10">
        <v>0</v>
      </c>
      <c r="IO30" s="10">
        <v>0</v>
      </c>
      <c r="IP30" s="11">
        <v>1</v>
      </c>
      <c r="IQ30" s="12">
        <f>SUM(IF30:IP30)</f>
        <v>11</v>
      </c>
      <c r="IR30" s="12">
        <f>SUM(IF30,IG30,2.3*IH30,2.3*II30,2.3*IJ30,2.3*IK30,2*IL30,2*IM30,IN30,0.4*IO30,0.2*IP30)</f>
        <v>10.199999999999999</v>
      </c>
    </row>
    <row r="31" spans="1:252" ht="13.5" customHeight="1" x14ac:dyDescent="0.3">
      <c r="A31" s="19">
        <f>A30+"00:15"</f>
        <v>0.46875000000000033</v>
      </c>
      <c r="B31" s="20">
        <v>6</v>
      </c>
      <c r="C31" s="21">
        <v>1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4</v>
      </c>
      <c r="K31" s="21">
        <v>0</v>
      </c>
      <c r="L31" s="22">
        <v>0</v>
      </c>
      <c r="M31" s="23">
        <f>SUM(B31:L31)</f>
        <v>11</v>
      </c>
      <c r="N31" s="23">
        <f>SUM(B31,C31,2.3*D31,2.3*E31,2.3*F31,2.3*G31,2*H31,2*I31,J31,0.4*K31,0.2*L31)</f>
        <v>11</v>
      </c>
      <c r="O31" s="13">
        <f>$A31</f>
        <v>0.46875000000000033</v>
      </c>
      <c r="P31" s="20">
        <v>6</v>
      </c>
      <c r="Q31" s="21">
        <v>1</v>
      </c>
      <c r="R31" s="21">
        <v>1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1</v>
      </c>
      <c r="Y31" s="21">
        <v>0</v>
      </c>
      <c r="Z31" s="22">
        <v>0</v>
      </c>
      <c r="AA31" s="23">
        <f>SUM(P31:Z31)</f>
        <v>9</v>
      </c>
      <c r="AB31" s="23">
        <f>SUM(P31,Q31,2.3*R31,2.3*S31,2.3*T31,2.3*U31,2*V31,2*W31,X31,0.4*Y31,0.2*Z31)</f>
        <v>10.3</v>
      </c>
      <c r="AC31" s="13">
        <f>$A31</f>
        <v>0.46875000000000033</v>
      </c>
      <c r="AD31" s="20">
        <v>58</v>
      </c>
      <c r="AE31" s="21">
        <v>12</v>
      </c>
      <c r="AF31" s="21">
        <v>0</v>
      </c>
      <c r="AG31" s="21">
        <v>1</v>
      </c>
      <c r="AH31" s="21">
        <v>0</v>
      </c>
      <c r="AI31" s="21">
        <v>0</v>
      </c>
      <c r="AJ31" s="21">
        <v>0</v>
      </c>
      <c r="AK31" s="21">
        <v>0</v>
      </c>
      <c r="AL31" s="21">
        <v>8</v>
      </c>
      <c r="AM31" s="21">
        <v>0</v>
      </c>
      <c r="AN31" s="22">
        <v>1</v>
      </c>
      <c r="AO31" s="23">
        <f>SUM(AD31:AN31)</f>
        <v>80</v>
      </c>
      <c r="AP31" s="23">
        <f>SUM(AD31,AE31,2.3*AF31,2.3*AG31,2.3*AH31,2.3*AI31,2*AJ31,2*AK31,AL31,0.4*AM31,0.2*AN31)</f>
        <v>80.5</v>
      </c>
      <c r="AQ31" s="13">
        <f>$A31</f>
        <v>0.46875000000000033</v>
      </c>
      <c r="AR31" s="20">
        <v>7</v>
      </c>
      <c r="AS31" s="21">
        <v>2</v>
      </c>
      <c r="AT31" s="21">
        <v>2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1">
        <v>3</v>
      </c>
      <c r="BA31" s="21">
        <v>0</v>
      </c>
      <c r="BB31" s="22">
        <v>0</v>
      </c>
      <c r="BC31" s="23">
        <f>SUM(AR31:BB31)</f>
        <v>14</v>
      </c>
      <c r="BD31" s="23">
        <f>SUM(AR31,AS31,2.3*AT31,2.3*AU31,2.3*AV31,2.3*AW31,2*AX31,2*AY31,AZ31,0.4*BA31,0.2*BB31)</f>
        <v>16.600000000000001</v>
      </c>
      <c r="BE31" s="13">
        <f>$A31</f>
        <v>0.46875000000000033</v>
      </c>
      <c r="BF31" s="24"/>
      <c r="BG31" s="25"/>
      <c r="BH31" s="25"/>
      <c r="BI31" s="25"/>
      <c r="BJ31" s="25"/>
      <c r="BK31" s="25"/>
      <c r="BL31" s="25"/>
      <c r="BM31" s="25"/>
      <c r="BN31" s="25"/>
      <c r="BO31" s="25"/>
      <c r="BP31" s="26"/>
      <c r="BQ31" s="27">
        <f>SUM(BF31:BP31)</f>
        <v>0</v>
      </c>
      <c r="BR31" s="27">
        <f>SUM(BF31,BG31,2.3*BH31,2.3*BI31,2.3*BJ31,2.3*BK31,2*BL31,2*BM31,BN31,0.4*BO31,0.2*BP31)</f>
        <v>0</v>
      </c>
      <c r="BS31" s="13">
        <f>$A31</f>
        <v>0.46875000000000033</v>
      </c>
      <c r="BT31" s="20">
        <v>8</v>
      </c>
      <c r="BU31" s="21">
        <v>1</v>
      </c>
      <c r="BV31" s="21">
        <v>0</v>
      </c>
      <c r="BW31" s="21">
        <v>0</v>
      </c>
      <c r="BX31" s="21">
        <v>0</v>
      </c>
      <c r="BY31" s="21">
        <v>0</v>
      </c>
      <c r="BZ31" s="21">
        <v>0</v>
      </c>
      <c r="CA31" s="21">
        <v>0</v>
      </c>
      <c r="CB31" s="21">
        <v>2</v>
      </c>
      <c r="CC31" s="21">
        <v>0</v>
      </c>
      <c r="CD31" s="22">
        <v>2</v>
      </c>
      <c r="CE31" s="23">
        <f>SUM(BT31:CD31)</f>
        <v>13</v>
      </c>
      <c r="CF31" s="23">
        <f>SUM(BT31,BU31,2.3*BV31,2.3*BW31,2.3*BX31,2.3*BY31,2*BZ31,2*CA31,CB31,0.4*CC31,0.2*CD31)</f>
        <v>11.4</v>
      </c>
      <c r="CG31" s="13">
        <f>$A31</f>
        <v>0.46875000000000033</v>
      </c>
      <c r="CH31" s="20">
        <v>12</v>
      </c>
      <c r="CI31" s="21">
        <v>4</v>
      </c>
      <c r="CJ31" s="21">
        <v>1</v>
      </c>
      <c r="CK31" s="21">
        <v>0</v>
      </c>
      <c r="CL31" s="21">
        <v>0</v>
      </c>
      <c r="CM31" s="21">
        <v>0</v>
      </c>
      <c r="CN31" s="21">
        <v>0</v>
      </c>
      <c r="CO31" s="21">
        <v>0</v>
      </c>
      <c r="CP31" s="21">
        <v>5</v>
      </c>
      <c r="CQ31" s="21">
        <v>0</v>
      </c>
      <c r="CR31" s="22">
        <v>4</v>
      </c>
      <c r="CS31" s="23">
        <f>SUM(CH31:CR31)</f>
        <v>26</v>
      </c>
      <c r="CT31" s="23">
        <f>SUM(CH31,CI31,2.3*CJ31,2.3*CK31,2.3*CL31,2.3*CM31,2*CN31,2*CO31,CP31,0.4*CQ31,0.2*CR31)</f>
        <v>24.1</v>
      </c>
      <c r="CU31" s="13">
        <f>$A31</f>
        <v>0.46875000000000033</v>
      </c>
      <c r="CV31" s="20">
        <v>9</v>
      </c>
      <c r="CW31" s="21">
        <v>0</v>
      </c>
      <c r="CX31" s="21">
        <v>0</v>
      </c>
      <c r="CY31" s="21">
        <v>0</v>
      </c>
      <c r="CZ31" s="21">
        <v>0</v>
      </c>
      <c r="DA31" s="21">
        <v>0</v>
      </c>
      <c r="DB31" s="21">
        <v>0</v>
      </c>
      <c r="DC31" s="21">
        <v>0</v>
      </c>
      <c r="DD31" s="21">
        <v>1</v>
      </c>
      <c r="DE31" s="21">
        <v>0</v>
      </c>
      <c r="DF31" s="22">
        <v>1</v>
      </c>
      <c r="DG31" s="23">
        <f>SUM(CV31:DF31)</f>
        <v>11</v>
      </c>
      <c r="DH31" s="23">
        <f>SUM(CV31,CW31,2.3*CX31,2.3*CY31,2.3*CZ31,2.3*DA31,2*DB31,2*DC31,DD31,0.4*DE31,0.2*DF31)</f>
        <v>10.199999999999999</v>
      </c>
      <c r="DI31" s="13">
        <f>$A31</f>
        <v>0.46875000000000033</v>
      </c>
      <c r="DJ31" s="20">
        <v>4</v>
      </c>
      <c r="DK31" s="21">
        <v>1</v>
      </c>
      <c r="DL31" s="21">
        <v>1</v>
      </c>
      <c r="DM31" s="21">
        <v>0</v>
      </c>
      <c r="DN31" s="21">
        <v>0</v>
      </c>
      <c r="DO31" s="21">
        <v>0</v>
      </c>
      <c r="DP31" s="21">
        <v>0</v>
      </c>
      <c r="DQ31" s="21">
        <v>0</v>
      </c>
      <c r="DR31" s="21">
        <v>0</v>
      </c>
      <c r="DS31" s="21">
        <v>0</v>
      </c>
      <c r="DT31" s="22">
        <v>0</v>
      </c>
      <c r="DU31" s="23">
        <f>SUM(DJ31:DT31)</f>
        <v>6</v>
      </c>
      <c r="DV31" s="23">
        <f>SUM(DJ31,DK31,2.3*DL31,2.3*DM31,2.3*DN31,2.3*DO31,2*DP31,2*DQ31,DR31,0.4*DS31,0.2*DT31)</f>
        <v>7.3</v>
      </c>
      <c r="DW31" s="13">
        <f>$A31</f>
        <v>0.46875000000000033</v>
      </c>
      <c r="DX31" s="24"/>
      <c r="DY31" s="25"/>
      <c r="DZ31" s="25"/>
      <c r="EA31" s="25"/>
      <c r="EB31" s="25"/>
      <c r="EC31" s="25"/>
      <c r="ED31" s="25"/>
      <c r="EE31" s="25"/>
      <c r="EF31" s="25"/>
      <c r="EG31" s="25"/>
      <c r="EH31" s="26"/>
      <c r="EI31" s="27">
        <f>SUM(DX31:EH31)</f>
        <v>0</v>
      </c>
      <c r="EJ31" s="27">
        <f>SUM(DX31,DY31,2.3*DZ31,2.3*EA31,2.3*EB31,2.3*EC31,2*ED31,2*EE31,EF31,0.4*EG31,0.2*EH31)</f>
        <v>0</v>
      </c>
      <c r="EK31" s="13">
        <f>$A31</f>
        <v>0.46875000000000033</v>
      </c>
      <c r="EL31" s="20">
        <v>6</v>
      </c>
      <c r="EM31" s="21">
        <v>3</v>
      </c>
      <c r="EN31" s="21">
        <v>0</v>
      </c>
      <c r="EO31" s="21">
        <v>0</v>
      </c>
      <c r="EP31" s="21">
        <v>0</v>
      </c>
      <c r="EQ31" s="21">
        <v>0</v>
      </c>
      <c r="ER31" s="21">
        <v>0</v>
      </c>
      <c r="ES31" s="21">
        <v>0</v>
      </c>
      <c r="ET31" s="21">
        <v>0</v>
      </c>
      <c r="EU31" s="21">
        <v>0</v>
      </c>
      <c r="EV31" s="22">
        <v>1</v>
      </c>
      <c r="EW31" s="23">
        <f>SUM(EL31:EV31)</f>
        <v>10</v>
      </c>
      <c r="EX31" s="23">
        <f>SUM(EL31,EM31,2.3*EN31,2.3*EO31,2.3*EP31,2.3*EQ31,2*ER31,2*ES31,ET31,0.4*EU31,0.2*EV31)</f>
        <v>9.1999999999999993</v>
      </c>
      <c r="EY31" s="13">
        <f>$A31</f>
        <v>0.46875000000000033</v>
      </c>
      <c r="EZ31" s="20">
        <v>52</v>
      </c>
      <c r="FA31" s="21">
        <v>5</v>
      </c>
      <c r="FB31" s="21">
        <v>2</v>
      </c>
      <c r="FC31" s="21">
        <v>0</v>
      </c>
      <c r="FD31" s="21">
        <v>0</v>
      </c>
      <c r="FE31" s="21">
        <v>0</v>
      </c>
      <c r="FF31" s="21">
        <v>0</v>
      </c>
      <c r="FG31" s="21">
        <v>0</v>
      </c>
      <c r="FH31" s="21">
        <v>12</v>
      </c>
      <c r="FI31" s="21">
        <v>1</v>
      </c>
      <c r="FJ31" s="22">
        <v>2</v>
      </c>
      <c r="FK31" s="23">
        <f>SUM(EZ31:FJ31)</f>
        <v>74</v>
      </c>
      <c r="FL31" s="23">
        <f>SUM(EZ31,FA31,2.3*FB31,2.3*FC31,2.3*FD31,2.3*FE31,2*FF31,2*FG31,FH31,0.4*FI31,0.2*FJ31)</f>
        <v>74.400000000000006</v>
      </c>
      <c r="FM31" s="13">
        <f>$A31</f>
        <v>0.46875000000000033</v>
      </c>
      <c r="FN31" s="20">
        <v>4</v>
      </c>
      <c r="FO31" s="21">
        <v>0</v>
      </c>
      <c r="FP31" s="21">
        <v>0</v>
      </c>
      <c r="FQ31" s="21">
        <v>0</v>
      </c>
      <c r="FR31" s="21">
        <v>0</v>
      </c>
      <c r="FS31" s="21">
        <v>0</v>
      </c>
      <c r="FT31" s="21">
        <v>0</v>
      </c>
      <c r="FU31" s="21">
        <v>0</v>
      </c>
      <c r="FV31" s="21">
        <v>2</v>
      </c>
      <c r="FW31" s="21">
        <v>0</v>
      </c>
      <c r="FX31" s="22">
        <v>0</v>
      </c>
      <c r="FY31" s="23">
        <f>SUM(FN31:FX31)</f>
        <v>6</v>
      </c>
      <c r="FZ31" s="23">
        <f>SUM(FN31,FO31,2.3*FP31,2.3*FQ31,2.3*FR31,2.3*FS31,2*FT31,2*FU31,FV31,0.4*FW31,0.2*FX31)</f>
        <v>6</v>
      </c>
      <c r="GA31" s="13">
        <f>$A31</f>
        <v>0.46875000000000033</v>
      </c>
      <c r="GB31" s="20">
        <v>2</v>
      </c>
      <c r="GC31" s="21">
        <v>0</v>
      </c>
      <c r="GD31" s="21">
        <v>0</v>
      </c>
      <c r="GE31" s="21">
        <v>0</v>
      </c>
      <c r="GF31" s="21">
        <v>0</v>
      </c>
      <c r="GG31" s="21">
        <v>0</v>
      </c>
      <c r="GH31" s="21">
        <v>0</v>
      </c>
      <c r="GI31" s="21">
        <v>0</v>
      </c>
      <c r="GJ31" s="21">
        <v>1</v>
      </c>
      <c r="GK31" s="21">
        <v>0</v>
      </c>
      <c r="GL31" s="22">
        <v>0</v>
      </c>
      <c r="GM31" s="23">
        <f>SUM(GB31:GL31)</f>
        <v>3</v>
      </c>
      <c r="GN31" s="23">
        <f>SUM(GB31,GC31,2.3*GD31,2.3*GE31,2.3*GF31,2.3*GG31,2*GH31,2*GI31,GJ31,0.4*GK31,0.2*GL31)</f>
        <v>3</v>
      </c>
      <c r="GO31" s="13">
        <f>$A31</f>
        <v>0.46875000000000033</v>
      </c>
      <c r="GP31" s="24"/>
      <c r="GQ31" s="25"/>
      <c r="GR31" s="25"/>
      <c r="GS31" s="25"/>
      <c r="GT31" s="25"/>
      <c r="GU31" s="25"/>
      <c r="GV31" s="25"/>
      <c r="GW31" s="25"/>
      <c r="GX31" s="25"/>
      <c r="GY31" s="25"/>
      <c r="GZ31" s="26"/>
      <c r="HA31" s="27">
        <f>SUM(GP31:GZ31)</f>
        <v>0</v>
      </c>
      <c r="HB31" s="27">
        <f>SUM(GP31,GQ31,2.3*GR31,2.3*GS31,2.3*GT31,2.3*GU31,2*GV31,2*GW31,GX31,0.4*GY31,0.2*GZ31)</f>
        <v>0</v>
      </c>
      <c r="HC31" s="13">
        <f>$A31</f>
        <v>0.46875000000000033</v>
      </c>
      <c r="HD31" s="20">
        <v>9</v>
      </c>
      <c r="HE31" s="21">
        <v>1</v>
      </c>
      <c r="HF31" s="21">
        <v>2</v>
      </c>
      <c r="HG31" s="21">
        <v>0</v>
      </c>
      <c r="HH31" s="21">
        <v>0</v>
      </c>
      <c r="HI31" s="21">
        <v>0</v>
      </c>
      <c r="HJ31" s="21">
        <v>0</v>
      </c>
      <c r="HK31" s="21">
        <v>0</v>
      </c>
      <c r="HL31" s="21">
        <v>0</v>
      </c>
      <c r="HM31" s="21">
        <v>0</v>
      </c>
      <c r="HN31" s="22">
        <v>0</v>
      </c>
      <c r="HO31" s="23">
        <f>SUM(HD31:HN31)</f>
        <v>12</v>
      </c>
      <c r="HP31" s="23">
        <f>SUM(HD31,HE31,2.3*HF31,2.3*HG31,2.3*HH31,2.3*HI31,2*HJ31,2*HK31,HL31,0.4*HM31,0.2*HN31)</f>
        <v>14.6</v>
      </c>
      <c r="HQ31" s="13">
        <f>$A31</f>
        <v>0.46875000000000033</v>
      </c>
      <c r="HR31" s="20">
        <v>0</v>
      </c>
      <c r="HS31" s="21">
        <v>1</v>
      </c>
      <c r="HT31" s="21">
        <v>1</v>
      </c>
      <c r="HU31" s="21">
        <v>0</v>
      </c>
      <c r="HV31" s="21">
        <v>0</v>
      </c>
      <c r="HW31" s="21">
        <v>0</v>
      </c>
      <c r="HX31" s="21">
        <v>0</v>
      </c>
      <c r="HY31" s="21">
        <v>0</v>
      </c>
      <c r="HZ31" s="21">
        <v>1</v>
      </c>
      <c r="IA31" s="21">
        <v>0</v>
      </c>
      <c r="IB31" s="22">
        <v>1</v>
      </c>
      <c r="IC31" s="23">
        <f>SUM(HR31:IB31)</f>
        <v>4</v>
      </c>
      <c r="ID31" s="23">
        <f>SUM(HR31,HS31,2.3*HT31,2.3*HU31,2.3*HV31,2.3*HW31,2*HX31,2*HY31,HZ31,0.4*IA31,0.2*IB31)</f>
        <v>4.5</v>
      </c>
      <c r="IE31" s="13">
        <f>$A31</f>
        <v>0.46875000000000033</v>
      </c>
      <c r="IF31" s="20">
        <v>1</v>
      </c>
      <c r="IG31" s="21">
        <v>2</v>
      </c>
      <c r="IH31" s="21">
        <v>0</v>
      </c>
      <c r="II31" s="21">
        <v>0</v>
      </c>
      <c r="IJ31" s="21">
        <v>0</v>
      </c>
      <c r="IK31" s="21">
        <v>0</v>
      </c>
      <c r="IL31" s="21">
        <v>0</v>
      </c>
      <c r="IM31" s="21">
        <v>0</v>
      </c>
      <c r="IN31" s="21">
        <v>1</v>
      </c>
      <c r="IO31" s="21">
        <v>0</v>
      </c>
      <c r="IP31" s="22">
        <v>1</v>
      </c>
      <c r="IQ31" s="23">
        <f>SUM(IF31:IP31)</f>
        <v>5</v>
      </c>
      <c r="IR31" s="23">
        <f>SUM(IF31,IG31,2.3*IH31,2.3*II31,2.3*IJ31,2.3*IK31,2*IL31,2*IM31,IN31,0.4*IO31,0.2*IP31)</f>
        <v>4.2</v>
      </c>
    </row>
    <row r="32" spans="1:252" ht="13.5" customHeight="1" x14ac:dyDescent="0.3">
      <c r="A32" s="19">
        <f>A31+"00:15"</f>
        <v>0.47916666666666702</v>
      </c>
      <c r="B32" s="20">
        <v>5</v>
      </c>
      <c r="C32" s="21">
        <v>2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1</v>
      </c>
      <c r="K32" s="21">
        <v>0</v>
      </c>
      <c r="L32" s="22">
        <v>0</v>
      </c>
      <c r="M32" s="23">
        <f>SUM(B32:L32)</f>
        <v>8</v>
      </c>
      <c r="N32" s="23">
        <f>SUM(B32,C32,2.3*D32,2.3*E32,2.3*F32,2.3*G32,2*H32,2*I32,J32,0.4*K32,0.2*L32)</f>
        <v>8</v>
      </c>
      <c r="O32" s="13">
        <f>$A32</f>
        <v>0.47916666666666702</v>
      </c>
      <c r="P32" s="20">
        <v>3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2">
        <v>0</v>
      </c>
      <c r="AA32" s="23">
        <f>SUM(P32:Z32)</f>
        <v>3</v>
      </c>
      <c r="AB32" s="23">
        <f>SUM(P32,Q32,2.3*R32,2.3*S32,2.3*T32,2.3*U32,2*V32,2*W32,X32,0.4*Y32,0.2*Z32)</f>
        <v>3</v>
      </c>
      <c r="AC32" s="13">
        <f>$A32</f>
        <v>0.47916666666666702</v>
      </c>
      <c r="AD32" s="20">
        <v>65</v>
      </c>
      <c r="AE32" s="21">
        <v>9</v>
      </c>
      <c r="AF32" s="21">
        <v>2</v>
      </c>
      <c r="AG32" s="21">
        <v>0</v>
      </c>
      <c r="AH32" s="21">
        <v>0</v>
      </c>
      <c r="AI32" s="21">
        <v>0</v>
      </c>
      <c r="AJ32" s="21">
        <v>0</v>
      </c>
      <c r="AK32" s="21">
        <v>1</v>
      </c>
      <c r="AL32" s="21">
        <v>18</v>
      </c>
      <c r="AM32" s="21">
        <v>1</v>
      </c>
      <c r="AN32" s="22">
        <v>3</v>
      </c>
      <c r="AO32" s="23">
        <f>SUM(AD32:AN32)</f>
        <v>99</v>
      </c>
      <c r="AP32" s="23">
        <f>SUM(AD32,AE32,2.3*AF32,2.3*AG32,2.3*AH32,2.3*AI32,2*AJ32,2*AK32,AL32,0.4*AM32,0.2*AN32)</f>
        <v>99.6</v>
      </c>
      <c r="AQ32" s="13">
        <f>$A32</f>
        <v>0.47916666666666702</v>
      </c>
      <c r="AR32" s="20">
        <v>11</v>
      </c>
      <c r="AS32" s="21">
        <v>1</v>
      </c>
      <c r="AT32" s="21">
        <v>0</v>
      </c>
      <c r="AU32" s="21">
        <v>0</v>
      </c>
      <c r="AV32" s="21">
        <v>0</v>
      </c>
      <c r="AW32" s="21">
        <v>0</v>
      </c>
      <c r="AX32" s="21">
        <v>0</v>
      </c>
      <c r="AY32" s="21">
        <v>0</v>
      </c>
      <c r="AZ32" s="21">
        <v>1</v>
      </c>
      <c r="BA32" s="21">
        <v>0</v>
      </c>
      <c r="BB32" s="22">
        <v>0</v>
      </c>
      <c r="BC32" s="23">
        <f>SUM(AR32:BB32)</f>
        <v>13</v>
      </c>
      <c r="BD32" s="23">
        <f>SUM(AR32,AS32,2.3*AT32,2.3*AU32,2.3*AV32,2.3*AW32,2*AX32,2*AY32,AZ32,0.4*BA32,0.2*BB32)</f>
        <v>13</v>
      </c>
      <c r="BE32" s="13">
        <f>$A32</f>
        <v>0.47916666666666702</v>
      </c>
      <c r="BF32" s="24"/>
      <c r="BG32" s="25"/>
      <c r="BH32" s="25"/>
      <c r="BI32" s="25"/>
      <c r="BJ32" s="25"/>
      <c r="BK32" s="25"/>
      <c r="BL32" s="25"/>
      <c r="BM32" s="25"/>
      <c r="BN32" s="25"/>
      <c r="BO32" s="25"/>
      <c r="BP32" s="26"/>
      <c r="BQ32" s="27">
        <f>SUM(BF32:BP32)</f>
        <v>0</v>
      </c>
      <c r="BR32" s="27">
        <f>SUM(BF32,BG32,2.3*BH32,2.3*BI32,2.3*BJ32,2.3*BK32,2*BL32,2*BM32,BN32,0.4*BO32,0.2*BP32)</f>
        <v>0</v>
      </c>
      <c r="BS32" s="13">
        <f>$A32</f>
        <v>0.47916666666666702</v>
      </c>
      <c r="BT32" s="20">
        <v>12</v>
      </c>
      <c r="BU32" s="21">
        <v>6</v>
      </c>
      <c r="BV32" s="21">
        <v>1</v>
      </c>
      <c r="BW32" s="21">
        <v>0</v>
      </c>
      <c r="BX32" s="21">
        <v>0</v>
      </c>
      <c r="BY32" s="21">
        <v>0</v>
      </c>
      <c r="BZ32" s="21">
        <v>0</v>
      </c>
      <c r="CA32" s="21">
        <v>0</v>
      </c>
      <c r="CB32" s="21">
        <v>2</v>
      </c>
      <c r="CC32" s="21">
        <v>0</v>
      </c>
      <c r="CD32" s="22">
        <v>0</v>
      </c>
      <c r="CE32" s="23">
        <f>SUM(BT32:CD32)</f>
        <v>21</v>
      </c>
      <c r="CF32" s="23">
        <f>SUM(BT32,BU32,2.3*BV32,2.3*BW32,2.3*BX32,2.3*BY32,2*BZ32,2*CA32,CB32,0.4*CC32,0.2*CD32)</f>
        <v>22.3</v>
      </c>
      <c r="CG32" s="13">
        <f>$A32</f>
        <v>0.47916666666666702</v>
      </c>
      <c r="CH32" s="20">
        <v>17</v>
      </c>
      <c r="CI32" s="21">
        <v>12</v>
      </c>
      <c r="CJ32" s="21">
        <v>1</v>
      </c>
      <c r="CK32" s="21">
        <v>0</v>
      </c>
      <c r="CL32" s="21">
        <v>0</v>
      </c>
      <c r="CM32" s="21">
        <v>0</v>
      </c>
      <c r="CN32" s="21">
        <v>0</v>
      </c>
      <c r="CO32" s="21">
        <v>0</v>
      </c>
      <c r="CP32" s="21">
        <v>3</v>
      </c>
      <c r="CQ32" s="21">
        <v>0</v>
      </c>
      <c r="CR32" s="22">
        <v>1</v>
      </c>
      <c r="CS32" s="23">
        <f>SUM(CH32:CR32)</f>
        <v>34</v>
      </c>
      <c r="CT32" s="23">
        <f>SUM(CH32,CI32,2.3*CJ32,2.3*CK32,2.3*CL32,2.3*CM32,2*CN32,2*CO32,CP32,0.4*CQ32,0.2*CR32)</f>
        <v>34.5</v>
      </c>
      <c r="CU32" s="13">
        <f>$A32</f>
        <v>0.47916666666666702</v>
      </c>
      <c r="CV32" s="20">
        <v>5</v>
      </c>
      <c r="CW32" s="21">
        <v>3</v>
      </c>
      <c r="CX32" s="21">
        <v>1</v>
      </c>
      <c r="CY32" s="21">
        <v>0</v>
      </c>
      <c r="CZ32" s="21">
        <v>0</v>
      </c>
      <c r="DA32" s="21">
        <v>0</v>
      </c>
      <c r="DB32" s="21">
        <v>0</v>
      </c>
      <c r="DC32" s="21">
        <v>0</v>
      </c>
      <c r="DD32" s="21">
        <v>0</v>
      </c>
      <c r="DE32" s="21">
        <v>0</v>
      </c>
      <c r="DF32" s="22">
        <v>0</v>
      </c>
      <c r="DG32" s="23">
        <f>SUM(CV32:DF32)</f>
        <v>9</v>
      </c>
      <c r="DH32" s="23">
        <f>SUM(CV32,CW32,2.3*CX32,2.3*CY32,2.3*CZ32,2.3*DA32,2*DB32,2*DC32,DD32,0.4*DE32,0.2*DF32)</f>
        <v>10.3</v>
      </c>
      <c r="DI32" s="13">
        <f>$A32</f>
        <v>0.47916666666666702</v>
      </c>
      <c r="DJ32" s="20">
        <v>3</v>
      </c>
      <c r="DK32" s="21">
        <v>2</v>
      </c>
      <c r="DL32" s="21">
        <v>0</v>
      </c>
      <c r="DM32" s="21">
        <v>0</v>
      </c>
      <c r="DN32" s="21">
        <v>0</v>
      </c>
      <c r="DO32" s="21">
        <v>0</v>
      </c>
      <c r="DP32" s="21">
        <v>0</v>
      </c>
      <c r="DQ32" s="21">
        <v>0</v>
      </c>
      <c r="DR32" s="21">
        <v>1</v>
      </c>
      <c r="DS32" s="21">
        <v>1</v>
      </c>
      <c r="DT32" s="22">
        <v>0</v>
      </c>
      <c r="DU32" s="23">
        <f>SUM(DJ32:DT32)</f>
        <v>7</v>
      </c>
      <c r="DV32" s="23">
        <f>SUM(DJ32,DK32,2.3*DL32,2.3*DM32,2.3*DN32,2.3*DO32,2*DP32,2*DQ32,DR32,0.4*DS32,0.2*DT32)</f>
        <v>6.4</v>
      </c>
      <c r="DW32" s="13">
        <f>$A32</f>
        <v>0.47916666666666702</v>
      </c>
      <c r="DX32" s="24"/>
      <c r="DY32" s="25"/>
      <c r="DZ32" s="25"/>
      <c r="EA32" s="25"/>
      <c r="EB32" s="25"/>
      <c r="EC32" s="25"/>
      <c r="ED32" s="25"/>
      <c r="EE32" s="25"/>
      <c r="EF32" s="25"/>
      <c r="EG32" s="25"/>
      <c r="EH32" s="26"/>
      <c r="EI32" s="27">
        <f>SUM(DX32:EH32)</f>
        <v>0</v>
      </c>
      <c r="EJ32" s="27">
        <f>SUM(DX32,DY32,2.3*DZ32,2.3*EA32,2.3*EB32,2.3*EC32,2*ED32,2*EE32,EF32,0.4*EG32,0.2*EH32)</f>
        <v>0</v>
      </c>
      <c r="EK32" s="13">
        <f>$A32</f>
        <v>0.47916666666666702</v>
      </c>
      <c r="EL32" s="20">
        <v>5</v>
      </c>
      <c r="EM32" s="21">
        <v>0</v>
      </c>
      <c r="EN32" s="21">
        <v>0</v>
      </c>
      <c r="EO32" s="21">
        <v>0</v>
      </c>
      <c r="EP32" s="21">
        <v>0</v>
      </c>
      <c r="EQ32" s="21">
        <v>0</v>
      </c>
      <c r="ER32" s="21">
        <v>0</v>
      </c>
      <c r="ES32" s="21">
        <v>0</v>
      </c>
      <c r="ET32" s="21">
        <v>0</v>
      </c>
      <c r="EU32" s="21">
        <v>0</v>
      </c>
      <c r="EV32" s="22">
        <v>0</v>
      </c>
      <c r="EW32" s="23">
        <f>SUM(EL32:EV32)</f>
        <v>5</v>
      </c>
      <c r="EX32" s="23">
        <f>SUM(EL32,EM32,2.3*EN32,2.3*EO32,2.3*EP32,2.3*EQ32,2*ER32,2*ES32,ET32,0.4*EU32,0.2*EV32)</f>
        <v>5</v>
      </c>
      <c r="EY32" s="13">
        <f>$A32</f>
        <v>0.47916666666666702</v>
      </c>
      <c r="EZ32" s="20">
        <v>55</v>
      </c>
      <c r="FA32" s="21">
        <v>9</v>
      </c>
      <c r="FB32" s="21">
        <v>0</v>
      </c>
      <c r="FC32" s="21">
        <v>0</v>
      </c>
      <c r="FD32" s="21">
        <v>0</v>
      </c>
      <c r="FE32" s="21">
        <v>0</v>
      </c>
      <c r="FF32" s="21">
        <v>0</v>
      </c>
      <c r="FG32" s="21">
        <v>0</v>
      </c>
      <c r="FH32" s="21">
        <v>11</v>
      </c>
      <c r="FI32" s="21">
        <v>0</v>
      </c>
      <c r="FJ32" s="22">
        <v>1</v>
      </c>
      <c r="FK32" s="23">
        <f>SUM(EZ32:FJ32)</f>
        <v>76</v>
      </c>
      <c r="FL32" s="23">
        <f>SUM(EZ32,FA32,2.3*FB32,2.3*FC32,2.3*FD32,2.3*FE32,2*FF32,2*FG32,FH32,0.4*FI32,0.2*FJ32)</f>
        <v>75.2</v>
      </c>
      <c r="FM32" s="13">
        <f>$A32</f>
        <v>0.47916666666666702</v>
      </c>
      <c r="FN32" s="20">
        <v>5</v>
      </c>
      <c r="FO32" s="21">
        <v>3</v>
      </c>
      <c r="FP32" s="21">
        <v>0</v>
      </c>
      <c r="FQ32" s="21">
        <v>0</v>
      </c>
      <c r="FR32" s="21">
        <v>0</v>
      </c>
      <c r="FS32" s="21">
        <v>0</v>
      </c>
      <c r="FT32" s="21">
        <v>0</v>
      </c>
      <c r="FU32" s="21">
        <v>0</v>
      </c>
      <c r="FV32" s="21">
        <v>0</v>
      </c>
      <c r="FW32" s="21">
        <v>0</v>
      </c>
      <c r="FX32" s="22">
        <v>3</v>
      </c>
      <c r="FY32" s="23">
        <f>SUM(FN32:FX32)</f>
        <v>11</v>
      </c>
      <c r="FZ32" s="23">
        <f>SUM(FN32,FO32,2.3*FP32,2.3*FQ32,2.3*FR32,2.3*FS32,2*FT32,2*FU32,FV32,0.4*FW32,0.2*FX32)</f>
        <v>8.6</v>
      </c>
      <c r="GA32" s="13">
        <f>$A32</f>
        <v>0.47916666666666702</v>
      </c>
      <c r="GB32" s="20">
        <v>6</v>
      </c>
      <c r="GC32" s="21">
        <v>1</v>
      </c>
      <c r="GD32" s="21">
        <v>0</v>
      </c>
      <c r="GE32" s="21">
        <v>0</v>
      </c>
      <c r="GF32" s="21">
        <v>0</v>
      </c>
      <c r="GG32" s="21">
        <v>0</v>
      </c>
      <c r="GH32" s="21">
        <v>0</v>
      </c>
      <c r="GI32" s="21">
        <v>0</v>
      </c>
      <c r="GJ32" s="21">
        <v>2</v>
      </c>
      <c r="GK32" s="21">
        <v>0</v>
      </c>
      <c r="GL32" s="22">
        <v>0</v>
      </c>
      <c r="GM32" s="23">
        <f>SUM(GB32:GL32)</f>
        <v>9</v>
      </c>
      <c r="GN32" s="23">
        <f>SUM(GB32,GC32,2.3*GD32,2.3*GE32,2.3*GF32,2.3*GG32,2*GH32,2*GI32,GJ32,0.4*GK32,0.2*GL32)</f>
        <v>9</v>
      </c>
      <c r="GO32" s="13">
        <f>$A32</f>
        <v>0.47916666666666702</v>
      </c>
      <c r="GP32" s="24"/>
      <c r="GQ32" s="25"/>
      <c r="GR32" s="25"/>
      <c r="GS32" s="25"/>
      <c r="GT32" s="25"/>
      <c r="GU32" s="25"/>
      <c r="GV32" s="25"/>
      <c r="GW32" s="25"/>
      <c r="GX32" s="25"/>
      <c r="GY32" s="25"/>
      <c r="GZ32" s="26"/>
      <c r="HA32" s="27">
        <f>SUM(GP32:GZ32)</f>
        <v>0</v>
      </c>
      <c r="HB32" s="27">
        <f>SUM(GP32,GQ32,2.3*GR32,2.3*GS32,2.3*GT32,2.3*GU32,2*GV32,2*GW32,GX32,0.4*GY32,0.2*GZ32)</f>
        <v>0</v>
      </c>
      <c r="HC32" s="13">
        <f>$A32</f>
        <v>0.47916666666666702</v>
      </c>
      <c r="HD32" s="20">
        <v>9</v>
      </c>
      <c r="HE32" s="21">
        <v>0</v>
      </c>
      <c r="HF32" s="21">
        <v>0</v>
      </c>
      <c r="HG32" s="21">
        <v>0</v>
      </c>
      <c r="HH32" s="21">
        <v>0</v>
      </c>
      <c r="HI32" s="21">
        <v>0</v>
      </c>
      <c r="HJ32" s="21">
        <v>0</v>
      </c>
      <c r="HK32" s="21">
        <v>0</v>
      </c>
      <c r="HL32" s="21">
        <v>0</v>
      </c>
      <c r="HM32" s="21">
        <v>0</v>
      </c>
      <c r="HN32" s="22">
        <v>0</v>
      </c>
      <c r="HO32" s="23">
        <f>SUM(HD32:HN32)</f>
        <v>9</v>
      </c>
      <c r="HP32" s="23">
        <f>SUM(HD32,HE32,2.3*HF32,2.3*HG32,2.3*HH32,2.3*HI32,2*HJ32,2*HK32,HL32,0.4*HM32,0.2*HN32)</f>
        <v>9</v>
      </c>
      <c r="HQ32" s="13">
        <f>$A32</f>
        <v>0.47916666666666702</v>
      </c>
      <c r="HR32" s="20">
        <v>3</v>
      </c>
      <c r="HS32" s="21">
        <v>0</v>
      </c>
      <c r="HT32" s="21">
        <v>0</v>
      </c>
      <c r="HU32" s="21">
        <v>0</v>
      </c>
      <c r="HV32" s="21">
        <v>0</v>
      </c>
      <c r="HW32" s="21">
        <v>0</v>
      </c>
      <c r="HX32" s="21">
        <v>0</v>
      </c>
      <c r="HY32" s="21">
        <v>0</v>
      </c>
      <c r="HZ32" s="21">
        <v>0</v>
      </c>
      <c r="IA32" s="21">
        <v>0</v>
      </c>
      <c r="IB32" s="22">
        <v>0</v>
      </c>
      <c r="IC32" s="23">
        <f>SUM(HR32:IB32)</f>
        <v>3</v>
      </c>
      <c r="ID32" s="23">
        <f>SUM(HR32,HS32,2.3*HT32,2.3*HU32,2.3*HV32,2.3*HW32,2*HX32,2*HY32,HZ32,0.4*IA32,0.2*IB32)</f>
        <v>3</v>
      </c>
      <c r="IE32" s="13">
        <f>$A32</f>
        <v>0.47916666666666702</v>
      </c>
      <c r="IF32" s="20">
        <v>1</v>
      </c>
      <c r="IG32" s="21">
        <v>1</v>
      </c>
      <c r="IH32" s="21">
        <v>0</v>
      </c>
      <c r="II32" s="21">
        <v>0</v>
      </c>
      <c r="IJ32" s="21">
        <v>0</v>
      </c>
      <c r="IK32" s="21">
        <v>0</v>
      </c>
      <c r="IL32" s="21">
        <v>0</v>
      </c>
      <c r="IM32" s="21">
        <v>0</v>
      </c>
      <c r="IN32" s="21">
        <v>0</v>
      </c>
      <c r="IO32" s="21">
        <v>0</v>
      </c>
      <c r="IP32" s="22">
        <v>0</v>
      </c>
      <c r="IQ32" s="23">
        <f>SUM(IF32:IP32)</f>
        <v>2</v>
      </c>
      <c r="IR32" s="23">
        <f>SUM(IF32,IG32,2.3*IH32,2.3*II32,2.3*IJ32,2.3*IK32,2*IL32,2*IM32,IN32,0.4*IO32,0.2*IP32)</f>
        <v>2</v>
      </c>
    </row>
    <row r="33" spans="1:252" ht="13.5" customHeight="1" x14ac:dyDescent="0.3">
      <c r="A33" s="28">
        <f>A32+"00:15"</f>
        <v>0.4895833333333337</v>
      </c>
      <c r="B33" s="29">
        <v>8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3</v>
      </c>
      <c r="K33" s="30">
        <v>0</v>
      </c>
      <c r="L33" s="31">
        <v>0</v>
      </c>
      <c r="M33" s="32">
        <f>SUM(B33:L33)</f>
        <v>11</v>
      </c>
      <c r="N33" s="32">
        <f>SUM(B33,C33,2.3*D33,2.3*E33,2.3*F33,2.3*G33,2*H33,2*I33,J33,0.4*K33,0.2*L33)</f>
        <v>11</v>
      </c>
      <c r="O33" s="33">
        <f>$A33</f>
        <v>0.4895833333333337</v>
      </c>
      <c r="P33" s="29">
        <v>5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1">
        <v>1</v>
      </c>
      <c r="AA33" s="32">
        <f>SUM(P33:Z33)</f>
        <v>6</v>
      </c>
      <c r="AB33" s="32">
        <f>SUM(P33,Q33,2.3*R33,2.3*S33,2.3*T33,2.3*U33,2*V33,2*W33,X33,0.4*Y33,0.2*Z33)</f>
        <v>5.2</v>
      </c>
      <c r="AC33" s="33">
        <f>$A33</f>
        <v>0.4895833333333337</v>
      </c>
      <c r="AD33" s="29">
        <v>60</v>
      </c>
      <c r="AE33" s="30">
        <v>11</v>
      </c>
      <c r="AF33" s="30">
        <v>1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15</v>
      </c>
      <c r="AM33" s="30">
        <v>0</v>
      </c>
      <c r="AN33" s="31">
        <v>5</v>
      </c>
      <c r="AO33" s="32">
        <f>SUM(AD33:AN33)</f>
        <v>92</v>
      </c>
      <c r="AP33" s="32">
        <f>SUM(AD33,AE33,2.3*AF33,2.3*AG33,2.3*AH33,2.3*AI33,2*AJ33,2*AK33,AL33,0.4*AM33,0.2*AN33)</f>
        <v>89.3</v>
      </c>
      <c r="AQ33" s="33">
        <f>$A33</f>
        <v>0.4895833333333337</v>
      </c>
      <c r="AR33" s="29">
        <v>5</v>
      </c>
      <c r="AS33" s="30">
        <v>8</v>
      </c>
      <c r="AT33" s="30">
        <v>1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4</v>
      </c>
      <c r="BA33" s="30">
        <v>0</v>
      </c>
      <c r="BB33" s="31">
        <v>0</v>
      </c>
      <c r="BC33" s="32">
        <f>SUM(AR33:BB33)</f>
        <v>18</v>
      </c>
      <c r="BD33" s="32">
        <f>SUM(AR33,AS33,2.3*AT33,2.3*AU33,2.3*AV33,2.3*AW33,2*AX33,2*AY33,AZ33,0.4*BA33,0.2*BB33)</f>
        <v>19.3</v>
      </c>
      <c r="BE33" s="33">
        <f>$A33</f>
        <v>0.4895833333333337</v>
      </c>
      <c r="BF33" s="34"/>
      <c r="BG33" s="35"/>
      <c r="BH33" s="35"/>
      <c r="BI33" s="35"/>
      <c r="BJ33" s="35"/>
      <c r="BK33" s="35"/>
      <c r="BL33" s="35"/>
      <c r="BM33" s="35"/>
      <c r="BN33" s="35"/>
      <c r="BO33" s="35"/>
      <c r="BP33" s="36"/>
      <c r="BQ33" s="37">
        <f>SUM(BF33:BP33)</f>
        <v>0</v>
      </c>
      <c r="BR33" s="37">
        <f>SUM(BF33,BG33,2.3*BH33,2.3*BI33,2.3*BJ33,2.3*BK33,2*BL33,2*BM33,BN33,0.4*BO33,0.2*BP33)</f>
        <v>0</v>
      </c>
      <c r="BS33" s="33">
        <f>$A33</f>
        <v>0.4895833333333337</v>
      </c>
      <c r="BT33" s="29">
        <v>17</v>
      </c>
      <c r="BU33" s="30">
        <v>5</v>
      </c>
      <c r="BV33" s="30">
        <v>0</v>
      </c>
      <c r="BW33" s="30">
        <v>0</v>
      </c>
      <c r="BX33" s="30">
        <v>0</v>
      </c>
      <c r="BY33" s="30">
        <v>0</v>
      </c>
      <c r="BZ33" s="30">
        <v>0</v>
      </c>
      <c r="CA33" s="30">
        <v>0</v>
      </c>
      <c r="CB33" s="30">
        <v>1</v>
      </c>
      <c r="CC33" s="30">
        <v>1</v>
      </c>
      <c r="CD33" s="31">
        <v>0</v>
      </c>
      <c r="CE33" s="32">
        <f>SUM(BT33:CD33)</f>
        <v>24</v>
      </c>
      <c r="CF33" s="32">
        <f>SUM(BT33,BU33,2.3*BV33,2.3*BW33,2.3*BX33,2.3*BY33,2*BZ33,2*CA33,CB33,0.4*CC33,0.2*CD33)</f>
        <v>23.4</v>
      </c>
      <c r="CG33" s="33">
        <f>$A33</f>
        <v>0.4895833333333337</v>
      </c>
      <c r="CH33" s="29">
        <v>18</v>
      </c>
      <c r="CI33" s="30">
        <v>7</v>
      </c>
      <c r="CJ33" s="30">
        <v>1</v>
      </c>
      <c r="CK33" s="30">
        <v>0</v>
      </c>
      <c r="CL33" s="30">
        <v>0</v>
      </c>
      <c r="CM33" s="30">
        <v>0</v>
      </c>
      <c r="CN33" s="30">
        <v>0</v>
      </c>
      <c r="CO33" s="30">
        <v>0</v>
      </c>
      <c r="CP33" s="30">
        <v>3</v>
      </c>
      <c r="CQ33" s="30">
        <v>0</v>
      </c>
      <c r="CR33" s="31">
        <v>1</v>
      </c>
      <c r="CS33" s="32">
        <f>SUM(CH33:CR33)</f>
        <v>30</v>
      </c>
      <c r="CT33" s="32">
        <f>SUM(CH33,CI33,2.3*CJ33,2.3*CK33,2.3*CL33,2.3*CM33,2*CN33,2*CO33,CP33,0.4*CQ33,0.2*CR33)</f>
        <v>30.5</v>
      </c>
      <c r="CU33" s="33">
        <f>$A33</f>
        <v>0.4895833333333337</v>
      </c>
      <c r="CV33" s="29">
        <v>8</v>
      </c>
      <c r="CW33" s="30">
        <v>1</v>
      </c>
      <c r="CX33" s="30">
        <v>0</v>
      </c>
      <c r="CY33" s="30">
        <v>0</v>
      </c>
      <c r="CZ33" s="30">
        <v>0</v>
      </c>
      <c r="DA33" s="30">
        <v>0</v>
      </c>
      <c r="DB33" s="30">
        <v>0</v>
      </c>
      <c r="DC33" s="30">
        <v>0</v>
      </c>
      <c r="DD33" s="30">
        <v>0</v>
      </c>
      <c r="DE33" s="30">
        <v>0</v>
      </c>
      <c r="DF33" s="31">
        <v>0</v>
      </c>
      <c r="DG33" s="32">
        <f>SUM(CV33:DF33)</f>
        <v>9</v>
      </c>
      <c r="DH33" s="32">
        <f>SUM(CV33,CW33,2.3*CX33,2.3*CY33,2.3*CZ33,2.3*DA33,2*DB33,2*DC33,DD33,0.4*DE33,0.2*DF33)</f>
        <v>9</v>
      </c>
      <c r="DI33" s="33">
        <f>$A33</f>
        <v>0.4895833333333337</v>
      </c>
      <c r="DJ33" s="29">
        <v>4</v>
      </c>
      <c r="DK33" s="30">
        <v>1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1">
        <v>0</v>
      </c>
      <c r="DU33" s="32">
        <f>SUM(DJ33:DT33)</f>
        <v>5</v>
      </c>
      <c r="DV33" s="32">
        <f>SUM(DJ33,DK33,2.3*DL33,2.3*DM33,2.3*DN33,2.3*DO33,2*DP33,2*DQ33,DR33,0.4*DS33,0.2*DT33)</f>
        <v>5</v>
      </c>
      <c r="DW33" s="33">
        <f>$A33</f>
        <v>0.4895833333333337</v>
      </c>
      <c r="DX33" s="34"/>
      <c r="DY33" s="35"/>
      <c r="DZ33" s="35"/>
      <c r="EA33" s="35"/>
      <c r="EB33" s="35"/>
      <c r="EC33" s="35"/>
      <c r="ED33" s="35"/>
      <c r="EE33" s="35"/>
      <c r="EF33" s="35"/>
      <c r="EG33" s="35"/>
      <c r="EH33" s="36"/>
      <c r="EI33" s="37">
        <f>SUM(DX33:EH33)</f>
        <v>0</v>
      </c>
      <c r="EJ33" s="37">
        <f>SUM(DX33,DY33,2.3*DZ33,2.3*EA33,2.3*EB33,2.3*EC33,2*ED33,2*EE33,EF33,0.4*EG33,0.2*EH33)</f>
        <v>0</v>
      </c>
      <c r="EK33" s="33">
        <f>$A33</f>
        <v>0.4895833333333337</v>
      </c>
      <c r="EL33" s="29">
        <v>11</v>
      </c>
      <c r="EM33" s="30">
        <v>0</v>
      </c>
      <c r="EN33" s="30">
        <v>0</v>
      </c>
      <c r="EO33" s="30">
        <v>0</v>
      </c>
      <c r="EP33" s="30">
        <v>0</v>
      </c>
      <c r="EQ33" s="30">
        <v>0</v>
      </c>
      <c r="ER33" s="30">
        <v>0</v>
      </c>
      <c r="ES33" s="30">
        <v>0</v>
      </c>
      <c r="ET33" s="30">
        <v>0</v>
      </c>
      <c r="EU33" s="30">
        <v>0</v>
      </c>
      <c r="EV33" s="31">
        <v>0</v>
      </c>
      <c r="EW33" s="32">
        <f>SUM(EL33:EV33)</f>
        <v>11</v>
      </c>
      <c r="EX33" s="32">
        <f>SUM(EL33,EM33,2.3*EN33,2.3*EO33,2.3*EP33,2.3*EQ33,2*ER33,2*ES33,ET33,0.4*EU33,0.2*EV33)</f>
        <v>11</v>
      </c>
      <c r="EY33" s="33">
        <f>$A33</f>
        <v>0.4895833333333337</v>
      </c>
      <c r="EZ33" s="29">
        <v>39</v>
      </c>
      <c r="FA33" s="30">
        <v>10</v>
      </c>
      <c r="FB33" s="30">
        <v>2</v>
      </c>
      <c r="FC33" s="30">
        <v>0</v>
      </c>
      <c r="FD33" s="30">
        <v>0</v>
      </c>
      <c r="FE33" s="30">
        <v>0</v>
      </c>
      <c r="FF33" s="30">
        <v>0</v>
      </c>
      <c r="FG33" s="30">
        <v>0</v>
      </c>
      <c r="FH33" s="30">
        <v>10</v>
      </c>
      <c r="FI33" s="30">
        <v>0</v>
      </c>
      <c r="FJ33" s="31">
        <v>4</v>
      </c>
      <c r="FK33" s="32">
        <f>SUM(EZ33:FJ33)</f>
        <v>65</v>
      </c>
      <c r="FL33" s="32">
        <f>SUM(EZ33,FA33,2.3*FB33,2.3*FC33,2.3*FD33,2.3*FE33,2*FF33,2*FG33,FH33,0.4*FI33,0.2*FJ33)</f>
        <v>64.400000000000006</v>
      </c>
      <c r="FM33" s="33">
        <f>$A33</f>
        <v>0.4895833333333337</v>
      </c>
      <c r="FN33" s="29">
        <v>8</v>
      </c>
      <c r="FO33" s="30">
        <v>2</v>
      </c>
      <c r="FP33" s="30">
        <v>0</v>
      </c>
      <c r="FQ33" s="30">
        <v>0</v>
      </c>
      <c r="FR33" s="30">
        <v>0</v>
      </c>
      <c r="FS33" s="30">
        <v>0</v>
      </c>
      <c r="FT33" s="30">
        <v>0</v>
      </c>
      <c r="FU33" s="30">
        <v>0</v>
      </c>
      <c r="FV33" s="30">
        <v>0</v>
      </c>
      <c r="FW33" s="30">
        <v>0</v>
      </c>
      <c r="FX33" s="31">
        <v>0</v>
      </c>
      <c r="FY33" s="32">
        <f>SUM(FN33:FX33)</f>
        <v>10</v>
      </c>
      <c r="FZ33" s="32">
        <f>SUM(FN33,FO33,2.3*FP33,2.3*FQ33,2.3*FR33,2.3*FS33,2*FT33,2*FU33,FV33,0.4*FW33,0.2*FX33)</f>
        <v>10</v>
      </c>
      <c r="GA33" s="33">
        <f>$A33</f>
        <v>0.4895833333333337</v>
      </c>
      <c r="GB33" s="29">
        <v>6</v>
      </c>
      <c r="GC33" s="30">
        <v>1</v>
      </c>
      <c r="GD33" s="30">
        <v>1</v>
      </c>
      <c r="GE33" s="30">
        <v>0</v>
      </c>
      <c r="GF33" s="30">
        <v>0</v>
      </c>
      <c r="GG33" s="30">
        <v>0</v>
      </c>
      <c r="GH33" s="30">
        <v>0</v>
      </c>
      <c r="GI33" s="30">
        <v>0</v>
      </c>
      <c r="GJ33" s="30">
        <v>0</v>
      </c>
      <c r="GK33" s="30">
        <v>0</v>
      </c>
      <c r="GL33" s="31">
        <v>0</v>
      </c>
      <c r="GM33" s="32">
        <f>SUM(GB33:GL33)</f>
        <v>8</v>
      </c>
      <c r="GN33" s="32">
        <f>SUM(GB33,GC33,2.3*GD33,2.3*GE33,2.3*GF33,2.3*GG33,2*GH33,2*GI33,GJ33,0.4*GK33,0.2*GL33)</f>
        <v>9.3000000000000007</v>
      </c>
      <c r="GO33" s="33">
        <f>$A33</f>
        <v>0.4895833333333337</v>
      </c>
      <c r="GP33" s="34"/>
      <c r="GQ33" s="35"/>
      <c r="GR33" s="35"/>
      <c r="GS33" s="35"/>
      <c r="GT33" s="35"/>
      <c r="GU33" s="35"/>
      <c r="GV33" s="35"/>
      <c r="GW33" s="35"/>
      <c r="GX33" s="35"/>
      <c r="GY33" s="35"/>
      <c r="GZ33" s="36"/>
      <c r="HA33" s="37">
        <f>SUM(GP33:GZ33)</f>
        <v>0</v>
      </c>
      <c r="HB33" s="37">
        <f>SUM(GP33,GQ33,2.3*GR33,2.3*GS33,2.3*GT33,2.3*GU33,2*GV33,2*GW33,GX33,0.4*GY33,0.2*GZ33)</f>
        <v>0</v>
      </c>
      <c r="HC33" s="33">
        <f>$A33</f>
        <v>0.4895833333333337</v>
      </c>
      <c r="HD33" s="29">
        <v>7</v>
      </c>
      <c r="HE33" s="30">
        <v>0</v>
      </c>
      <c r="HF33" s="30">
        <v>0</v>
      </c>
      <c r="HG33" s="30">
        <v>0</v>
      </c>
      <c r="HH33" s="30">
        <v>0</v>
      </c>
      <c r="HI33" s="30">
        <v>0</v>
      </c>
      <c r="HJ33" s="30">
        <v>0</v>
      </c>
      <c r="HK33" s="30">
        <v>0</v>
      </c>
      <c r="HL33" s="30">
        <v>2</v>
      </c>
      <c r="HM33" s="30">
        <v>0</v>
      </c>
      <c r="HN33" s="31">
        <v>0</v>
      </c>
      <c r="HO33" s="32">
        <f>SUM(HD33:HN33)</f>
        <v>9</v>
      </c>
      <c r="HP33" s="32">
        <f>SUM(HD33,HE33,2.3*HF33,2.3*HG33,2.3*HH33,2.3*HI33,2*HJ33,2*HK33,HL33,0.4*HM33,0.2*HN33)</f>
        <v>9</v>
      </c>
      <c r="HQ33" s="33">
        <f>$A33</f>
        <v>0.4895833333333337</v>
      </c>
      <c r="HR33" s="29">
        <v>3</v>
      </c>
      <c r="HS33" s="30">
        <v>1</v>
      </c>
      <c r="HT33" s="30">
        <v>0</v>
      </c>
      <c r="HU33" s="30">
        <v>0</v>
      </c>
      <c r="HV33" s="30">
        <v>0</v>
      </c>
      <c r="HW33" s="30">
        <v>0</v>
      </c>
      <c r="HX33" s="30">
        <v>0</v>
      </c>
      <c r="HY33" s="30">
        <v>0</v>
      </c>
      <c r="HZ33" s="30">
        <v>0</v>
      </c>
      <c r="IA33" s="30">
        <v>0</v>
      </c>
      <c r="IB33" s="31">
        <v>2</v>
      </c>
      <c r="IC33" s="32">
        <f>SUM(HR33:IB33)</f>
        <v>6</v>
      </c>
      <c r="ID33" s="32">
        <f>SUM(HR33,HS33,2.3*HT33,2.3*HU33,2.3*HV33,2.3*HW33,2*HX33,2*HY33,HZ33,0.4*IA33,0.2*IB33)</f>
        <v>4.4000000000000004</v>
      </c>
      <c r="IE33" s="33">
        <f>$A33</f>
        <v>0.4895833333333337</v>
      </c>
      <c r="IF33" s="29">
        <v>5</v>
      </c>
      <c r="IG33" s="30">
        <v>2</v>
      </c>
      <c r="IH33" s="30">
        <v>0</v>
      </c>
      <c r="II33" s="30">
        <v>0</v>
      </c>
      <c r="IJ33" s="30">
        <v>0</v>
      </c>
      <c r="IK33" s="30">
        <v>0</v>
      </c>
      <c r="IL33" s="30">
        <v>0</v>
      </c>
      <c r="IM33" s="30">
        <v>0</v>
      </c>
      <c r="IN33" s="30">
        <v>1</v>
      </c>
      <c r="IO33" s="30">
        <v>0</v>
      </c>
      <c r="IP33" s="31">
        <v>1</v>
      </c>
      <c r="IQ33" s="32">
        <f>SUM(IF33:IP33)</f>
        <v>9</v>
      </c>
      <c r="IR33" s="32">
        <f>SUM(IF33,IG33,2.3*IH33,2.3*II33,2.3*IJ33,2.3*IK33,2*IL33,2*IM33,IN33,0.4*IO33,0.2*IP33)</f>
        <v>8.1999999999999993</v>
      </c>
    </row>
    <row r="34" spans="1:252" s="47" customFormat="1" ht="12" customHeight="1" x14ac:dyDescent="0.4">
      <c r="A34" s="38" t="s">
        <v>20</v>
      </c>
      <c r="B34" s="39">
        <f t="shared" ref="B34:N34" si="90">SUM(B30:B33)</f>
        <v>25</v>
      </c>
      <c r="C34" s="40">
        <f t="shared" si="90"/>
        <v>7</v>
      </c>
      <c r="D34" s="40">
        <f t="shared" si="90"/>
        <v>1</v>
      </c>
      <c r="E34" s="40">
        <f t="shared" si="90"/>
        <v>0</v>
      </c>
      <c r="F34" s="40">
        <f t="shared" si="90"/>
        <v>0</v>
      </c>
      <c r="G34" s="40">
        <f t="shared" si="90"/>
        <v>0</v>
      </c>
      <c r="H34" s="40">
        <f t="shared" si="90"/>
        <v>0</v>
      </c>
      <c r="I34" s="40">
        <f t="shared" si="90"/>
        <v>0</v>
      </c>
      <c r="J34" s="40">
        <f t="shared" si="90"/>
        <v>8</v>
      </c>
      <c r="K34" s="40">
        <f t="shared" si="90"/>
        <v>0</v>
      </c>
      <c r="L34" s="41">
        <f t="shared" si="90"/>
        <v>2</v>
      </c>
      <c r="M34" s="42">
        <f t="shared" si="90"/>
        <v>43</v>
      </c>
      <c r="N34" s="42">
        <f t="shared" si="90"/>
        <v>42.7</v>
      </c>
      <c r="O34" s="38" t="s">
        <v>20</v>
      </c>
      <c r="P34" s="39">
        <f t="shared" ref="P34:AB34" si="91">SUM(P30:P33)</f>
        <v>19</v>
      </c>
      <c r="Q34" s="40">
        <f t="shared" si="91"/>
        <v>1</v>
      </c>
      <c r="R34" s="40">
        <f t="shared" si="91"/>
        <v>1</v>
      </c>
      <c r="S34" s="40">
        <f t="shared" si="91"/>
        <v>0</v>
      </c>
      <c r="T34" s="40">
        <f t="shared" si="91"/>
        <v>0</v>
      </c>
      <c r="U34" s="40">
        <f t="shared" si="91"/>
        <v>0</v>
      </c>
      <c r="V34" s="40">
        <f t="shared" si="91"/>
        <v>0</v>
      </c>
      <c r="W34" s="40">
        <f t="shared" si="91"/>
        <v>0</v>
      </c>
      <c r="X34" s="40">
        <f t="shared" si="91"/>
        <v>1</v>
      </c>
      <c r="Y34" s="40">
        <f t="shared" si="91"/>
        <v>0</v>
      </c>
      <c r="Z34" s="41">
        <f t="shared" si="91"/>
        <v>2</v>
      </c>
      <c r="AA34" s="42">
        <f t="shared" si="91"/>
        <v>24</v>
      </c>
      <c r="AB34" s="42">
        <f t="shared" si="91"/>
        <v>23.7</v>
      </c>
      <c r="AC34" s="38" t="s">
        <v>20</v>
      </c>
      <c r="AD34" s="39">
        <f t="shared" ref="AD34:AP34" si="92">SUM(AD30:AD33)</f>
        <v>243</v>
      </c>
      <c r="AE34" s="40">
        <f t="shared" si="92"/>
        <v>43</v>
      </c>
      <c r="AF34" s="40">
        <f t="shared" si="92"/>
        <v>5</v>
      </c>
      <c r="AG34" s="40">
        <f t="shared" si="92"/>
        <v>1</v>
      </c>
      <c r="AH34" s="40">
        <f t="shared" si="92"/>
        <v>0</v>
      </c>
      <c r="AI34" s="40">
        <f t="shared" si="92"/>
        <v>0</v>
      </c>
      <c r="AJ34" s="40">
        <f t="shared" si="92"/>
        <v>0</v>
      </c>
      <c r="AK34" s="40">
        <f t="shared" si="92"/>
        <v>1</v>
      </c>
      <c r="AL34" s="40">
        <f t="shared" si="92"/>
        <v>60</v>
      </c>
      <c r="AM34" s="40">
        <f t="shared" si="92"/>
        <v>1</v>
      </c>
      <c r="AN34" s="41">
        <f t="shared" si="92"/>
        <v>11</v>
      </c>
      <c r="AO34" s="42">
        <f t="shared" si="92"/>
        <v>365</v>
      </c>
      <c r="AP34" s="42">
        <f t="shared" si="92"/>
        <v>364.40000000000003</v>
      </c>
      <c r="AQ34" s="38" t="s">
        <v>20</v>
      </c>
      <c r="AR34" s="39">
        <f t="shared" ref="AR34:BD34" si="93">SUM(AR30:AR33)</f>
        <v>33</v>
      </c>
      <c r="AS34" s="40">
        <f t="shared" si="93"/>
        <v>13</v>
      </c>
      <c r="AT34" s="40">
        <f t="shared" si="93"/>
        <v>4</v>
      </c>
      <c r="AU34" s="40">
        <f t="shared" si="93"/>
        <v>1</v>
      </c>
      <c r="AV34" s="40">
        <f t="shared" si="93"/>
        <v>0</v>
      </c>
      <c r="AW34" s="40">
        <f t="shared" si="93"/>
        <v>0</v>
      </c>
      <c r="AX34" s="40">
        <f t="shared" si="93"/>
        <v>0</v>
      </c>
      <c r="AY34" s="40">
        <f t="shared" si="93"/>
        <v>0</v>
      </c>
      <c r="AZ34" s="40">
        <f t="shared" si="93"/>
        <v>9</v>
      </c>
      <c r="BA34" s="40">
        <f t="shared" si="93"/>
        <v>0</v>
      </c>
      <c r="BB34" s="41">
        <f t="shared" si="93"/>
        <v>0</v>
      </c>
      <c r="BC34" s="42">
        <f t="shared" si="93"/>
        <v>60</v>
      </c>
      <c r="BD34" s="42">
        <f t="shared" si="93"/>
        <v>66.5</v>
      </c>
      <c r="BE34" s="38" t="s">
        <v>20</v>
      </c>
      <c r="BF34" s="43">
        <f t="shared" ref="BF34:BR34" si="94">SUM(BF30:BF33)</f>
        <v>0</v>
      </c>
      <c r="BG34" s="44">
        <f t="shared" si="94"/>
        <v>0</v>
      </c>
      <c r="BH34" s="44">
        <f t="shared" si="94"/>
        <v>0</v>
      </c>
      <c r="BI34" s="44">
        <f t="shared" si="94"/>
        <v>0</v>
      </c>
      <c r="BJ34" s="44">
        <f t="shared" si="94"/>
        <v>0</v>
      </c>
      <c r="BK34" s="44">
        <f t="shared" si="94"/>
        <v>0</v>
      </c>
      <c r="BL34" s="44">
        <f t="shared" si="94"/>
        <v>0</v>
      </c>
      <c r="BM34" s="44">
        <f t="shared" si="94"/>
        <v>0</v>
      </c>
      <c r="BN34" s="44">
        <f t="shared" si="94"/>
        <v>0</v>
      </c>
      <c r="BO34" s="44">
        <f t="shared" si="94"/>
        <v>0</v>
      </c>
      <c r="BP34" s="45">
        <f t="shared" si="94"/>
        <v>0</v>
      </c>
      <c r="BQ34" s="46">
        <f t="shared" si="94"/>
        <v>0</v>
      </c>
      <c r="BR34" s="46">
        <f t="shared" si="94"/>
        <v>0</v>
      </c>
      <c r="BS34" s="38" t="s">
        <v>20</v>
      </c>
      <c r="BT34" s="39">
        <f t="shared" ref="BT34:CF34" si="95">SUM(BT30:BT33)</f>
        <v>49</v>
      </c>
      <c r="BU34" s="40">
        <f t="shared" si="95"/>
        <v>16</v>
      </c>
      <c r="BV34" s="40">
        <f t="shared" si="95"/>
        <v>1</v>
      </c>
      <c r="BW34" s="40">
        <f t="shared" si="95"/>
        <v>0</v>
      </c>
      <c r="BX34" s="40">
        <f t="shared" si="95"/>
        <v>0</v>
      </c>
      <c r="BY34" s="40">
        <f t="shared" si="95"/>
        <v>0</v>
      </c>
      <c r="BZ34" s="40">
        <f t="shared" si="95"/>
        <v>0</v>
      </c>
      <c r="CA34" s="40">
        <f t="shared" si="95"/>
        <v>0</v>
      </c>
      <c r="CB34" s="40">
        <f t="shared" si="95"/>
        <v>5</v>
      </c>
      <c r="CC34" s="40">
        <f t="shared" si="95"/>
        <v>1</v>
      </c>
      <c r="CD34" s="41">
        <f t="shared" si="95"/>
        <v>3</v>
      </c>
      <c r="CE34" s="42">
        <f t="shared" si="95"/>
        <v>75</v>
      </c>
      <c r="CF34" s="42">
        <f t="shared" si="95"/>
        <v>73.300000000000011</v>
      </c>
      <c r="CG34" s="38" t="s">
        <v>20</v>
      </c>
      <c r="CH34" s="39">
        <f t="shared" ref="CH34:CT34" si="96">SUM(CH30:CH33)</f>
        <v>62</v>
      </c>
      <c r="CI34" s="40">
        <f t="shared" si="96"/>
        <v>30</v>
      </c>
      <c r="CJ34" s="40">
        <f t="shared" si="96"/>
        <v>3</v>
      </c>
      <c r="CK34" s="40">
        <f t="shared" si="96"/>
        <v>0</v>
      </c>
      <c r="CL34" s="40">
        <f t="shared" si="96"/>
        <v>0</v>
      </c>
      <c r="CM34" s="40">
        <f t="shared" si="96"/>
        <v>0</v>
      </c>
      <c r="CN34" s="40">
        <f t="shared" si="96"/>
        <v>0</v>
      </c>
      <c r="CO34" s="40">
        <f t="shared" si="96"/>
        <v>0</v>
      </c>
      <c r="CP34" s="40">
        <f t="shared" si="96"/>
        <v>13</v>
      </c>
      <c r="CQ34" s="40">
        <f t="shared" si="96"/>
        <v>0</v>
      </c>
      <c r="CR34" s="41">
        <f t="shared" si="96"/>
        <v>9</v>
      </c>
      <c r="CS34" s="42">
        <f t="shared" si="96"/>
        <v>117</v>
      </c>
      <c r="CT34" s="42">
        <f t="shared" si="96"/>
        <v>113.7</v>
      </c>
      <c r="CU34" s="38" t="s">
        <v>20</v>
      </c>
      <c r="CV34" s="39">
        <f t="shared" ref="CV34:DH34" si="97">SUM(CV30:CV33)</f>
        <v>28</v>
      </c>
      <c r="CW34" s="40">
        <f t="shared" si="97"/>
        <v>5</v>
      </c>
      <c r="CX34" s="40">
        <f t="shared" si="97"/>
        <v>1</v>
      </c>
      <c r="CY34" s="40">
        <f t="shared" si="97"/>
        <v>0</v>
      </c>
      <c r="CZ34" s="40">
        <f t="shared" si="97"/>
        <v>0</v>
      </c>
      <c r="DA34" s="40">
        <f t="shared" si="97"/>
        <v>0</v>
      </c>
      <c r="DB34" s="40">
        <f t="shared" si="97"/>
        <v>0</v>
      </c>
      <c r="DC34" s="40">
        <f t="shared" si="97"/>
        <v>0</v>
      </c>
      <c r="DD34" s="40">
        <f t="shared" si="97"/>
        <v>1</v>
      </c>
      <c r="DE34" s="40">
        <f t="shared" si="97"/>
        <v>0</v>
      </c>
      <c r="DF34" s="41">
        <f t="shared" si="97"/>
        <v>2</v>
      </c>
      <c r="DG34" s="42">
        <f t="shared" si="97"/>
        <v>37</v>
      </c>
      <c r="DH34" s="42">
        <f t="shared" si="97"/>
        <v>36.700000000000003</v>
      </c>
      <c r="DI34" s="38" t="s">
        <v>20</v>
      </c>
      <c r="DJ34" s="39">
        <f t="shared" ref="DJ34:DV34" si="98">SUM(DJ30:DJ33)</f>
        <v>15</v>
      </c>
      <c r="DK34" s="40">
        <f t="shared" si="98"/>
        <v>5</v>
      </c>
      <c r="DL34" s="40">
        <f t="shared" si="98"/>
        <v>1</v>
      </c>
      <c r="DM34" s="40">
        <f t="shared" si="98"/>
        <v>0</v>
      </c>
      <c r="DN34" s="40">
        <f t="shared" si="98"/>
        <v>0</v>
      </c>
      <c r="DO34" s="40">
        <f t="shared" si="98"/>
        <v>0</v>
      </c>
      <c r="DP34" s="40">
        <f t="shared" si="98"/>
        <v>0</v>
      </c>
      <c r="DQ34" s="40">
        <f t="shared" si="98"/>
        <v>0</v>
      </c>
      <c r="DR34" s="40">
        <f t="shared" si="98"/>
        <v>1</v>
      </c>
      <c r="DS34" s="40">
        <f t="shared" si="98"/>
        <v>1</v>
      </c>
      <c r="DT34" s="41">
        <f t="shared" si="98"/>
        <v>0</v>
      </c>
      <c r="DU34" s="42">
        <f t="shared" si="98"/>
        <v>23</v>
      </c>
      <c r="DV34" s="42">
        <f t="shared" si="98"/>
        <v>23.700000000000003</v>
      </c>
      <c r="DW34" s="38" t="s">
        <v>20</v>
      </c>
      <c r="DX34" s="43">
        <f t="shared" ref="DX34:EJ34" si="99">SUM(DX30:DX33)</f>
        <v>0</v>
      </c>
      <c r="DY34" s="44">
        <f t="shared" si="99"/>
        <v>0</v>
      </c>
      <c r="DZ34" s="44">
        <f t="shared" si="99"/>
        <v>0</v>
      </c>
      <c r="EA34" s="44">
        <f t="shared" si="99"/>
        <v>0</v>
      </c>
      <c r="EB34" s="44">
        <f t="shared" si="99"/>
        <v>0</v>
      </c>
      <c r="EC34" s="44">
        <f t="shared" si="99"/>
        <v>0</v>
      </c>
      <c r="ED34" s="44">
        <f t="shared" si="99"/>
        <v>0</v>
      </c>
      <c r="EE34" s="44">
        <f t="shared" si="99"/>
        <v>0</v>
      </c>
      <c r="EF34" s="44">
        <f t="shared" si="99"/>
        <v>0</v>
      </c>
      <c r="EG34" s="44">
        <f t="shared" si="99"/>
        <v>0</v>
      </c>
      <c r="EH34" s="45">
        <f t="shared" si="99"/>
        <v>0</v>
      </c>
      <c r="EI34" s="46">
        <f t="shared" si="99"/>
        <v>0</v>
      </c>
      <c r="EJ34" s="46">
        <f t="shared" si="99"/>
        <v>0</v>
      </c>
      <c r="EK34" s="38" t="s">
        <v>20</v>
      </c>
      <c r="EL34" s="39">
        <f t="shared" ref="EL34:EX34" si="100">SUM(EL30:EL33)</f>
        <v>25</v>
      </c>
      <c r="EM34" s="40">
        <f t="shared" si="100"/>
        <v>4</v>
      </c>
      <c r="EN34" s="40">
        <f t="shared" si="100"/>
        <v>0</v>
      </c>
      <c r="EO34" s="40">
        <f t="shared" si="100"/>
        <v>0</v>
      </c>
      <c r="EP34" s="40">
        <f t="shared" si="100"/>
        <v>0</v>
      </c>
      <c r="EQ34" s="40">
        <f t="shared" si="100"/>
        <v>0</v>
      </c>
      <c r="ER34" s="40">
        <f t="shared" si="100"/>
        <v>0</v>
      </c>
      <c r="ES34" s="40">
        <f t="shared" si="100"/>
        <v>0</v>
      </c>
      <c r="ET34" s="40">
        <f t="shared" si="100"/>
        <v>0</v>
      </c>
      <c r="EU34" s="40">
        <f t="shared" si="100"/>
        <v>0</v>
      </c>
      <c r="EV34" s="41">
        <f t="shared" si="100"/>
        <v>1</v>
      </c>
      <c r="EW34" s="42">
        <f t="shared" si="100"/>
        <v>30</v>
      </c>
      <c r="EX34" s="42">
        <f t="shared" si="100"/>
        <v>29.2</v>
      </c>
      <c r="EY34" s="38" t="s">
        <v>20</v>
      </c>
      <c r="EZ34" s="39">
        <f t="shared" ref="EZ34:FL34" si="101">SUM(EZ30:EZ33)</f>
        <v>189</v>
      </c>
      <c r="FA34" s="40">
        <f t="shared" si="101"/>
        <v>33</v>
      </c>
      <c r="FB34" s="40">
        <f t="shared" si="101"/>
        <v>6</v>
      </c>
      <c r="FC34" s="40">
        <f t="shared" si="101"/>
        <v>1</v>
      </c>
      <c r="FD34" s="40">
        <f t="shared" si="101"/>
        <v>0</v>
      </c>
      <c r="FE34" s="40">
        <f t="shared" si="101"/>
        <v>0</v>
      </c>
      <c r="FF34" s="40">
        <f t="shared" si="101"/>
        <v>0</v>
      </c>
      <c r="FG34" s="40">
        <f t="shared" si="101"/>
        <v>0</v>
      </c>
      <c r="FH34" s="40">
        <f t="shared" si="101"/>
        <v>42</v>
      </c>
      <c r="FI34" s="40">
        <f t="shared" si="101"/>
        <v>2</v>
      </c>
      <c r="FJ34" s="41">
        <f t="shared" si="101"/>
        <v>12</v>
      </c>
      <c r="FK34" s="42">
        <f t="shared" si="101"/>
        <v>285</v>
      </c>
      <c r="FL34" s="42">
        <f t="shared" si="101"/>
        <v>283.30000000000007</v>
      </c>
      <c r="FM34" s="38" t="s">
        <v>20</v>
      </c>
      <c r="FN34" s="39">
        <f t="shared" ref="FN34:FZ34" si="102">SUM(FN30:FN33)</f>
        <v>25</v>
      </c>
      <c r="FO34" s="40">
        <f t="shared" si="102"/>
        <v>8</v>
      </c>
      <c r="FP34" s="40">
        <f t="shared" si="102"/>
        <v>0</v>
      </c>
      <c r="FQ34" s="40">
        <f t="shared" si="102"/>
        <v>0</v>
      </c>
      <c r="FR34" s="40">
        <f t="shared" si="102"/>
        <v>0</v>
      </c>
      <c r="FS34" s="40">
        <f t="shared" si="102"/>
        <v>0</v>
      </c>
      <c r="FT34" s="40">
        <f t="shared" si="102"/>
        <v>0</v>
      </c>
      <c r="FU34" s="40">
        <f t="shared" si="102"/>
        <v>0</v>
      </c>
      <c r="FV34" s="40">
        <f t="shared" si="102"/>
        <v>4</v>
      </c>
      <c r="FW34" s="40">
        <f t="shared" si="102"/>
        <v>1</v>
      </c>
      <c r="FX34" s="41">
        <f t="shared" si="102"/>
        <v>3</v>
      </c>
      <c r="FY34" s="42">
        <f t="shared" si="102"/>
        <v>41</v>
      </c>
      <c r="FZ34" s="42">
        <f t="shared" si="102"/>
        <v>38</v>
      </c>
      <c r="GA34" s="38" t="s">
        <v>20</v>
      </c>
      <c r="GB34" s="39">
        <f t="shared" ref="GB34:GN34" si="103">SUM(GB30:GB33)</f>
        <v>21</v>
      </c>
      <c r="GC34" s="40">
        <f t="shared" si="103"/>
        <v>4</v>
      </c>
      <c r="GD34" s="40">
        <f t="shared" si="103"/>
        <v>3</v>
      </c>
      <c r="GE34" s="40">
        <f t="shared" si="103"/>
        <v>0</v>
      </c>
      <c r="GF34" s="40">
        <f t="shared" si="103"/>
        <v>0</v>
      </c>
      <c r="GG34" s="40">
        <f t="shared" si="103"/>
        <v>0</v>
      </c>
      <c r="GH34" s="40">
        <f t="shared" si="103"/>
        <v>0</v>
      </c>
      <c r="GI34" s="40">
        <f t="shared" si="103"/>
        <v>0</v>
      </c>
      <c r="GJ34" s="40">
        <f t="shared" si="103"/>
        <v>5</v>
      </c>
      <c r="GK34" s="40">
        <f t="shared" si="103"/>
        <v>0</v>
      </c>
      <c r="GL34" s="41">
        <f t="shared" si="103"/>
        <v>0</v>
      </c>
      <c r="GM34" s="42">
        <f t="shared" si="103"/>
        <v>33</v>
      </c>
      <c r="GN34" s="42">
        <f t="shared" si="103"/>
        <v>36.900000000000006</v>
      </c>
      <c r="GO34" s="38" t="s">
        <v>20</v>
      </c>
      <c r="GP34" s="43">
        <f t="shared" ref="GP34:HB34" si="104">SUM(GP30:GP33)</f>
        <v>0</v>
      </c>
      <c r="GQ34" s="44">
        <f t="shared" si="104"/>
        <v>0</v>
      </c>
      <c r="GR34" s="44">
        <f t="shared" si="104"/>
        <v>0</v>
      </c>
      <c r="GS34" s="44">
        <f t="shared" si="104"/>
        <v>0</v>
      </c>
      <c r="GT34" s="44">
        <f t="shared" si="104"/>
        <v>0</v>
      </c>
      <c r="GU34" s="44">
        <f t="shared" si="104"/>
        <v>0</v>
      </c>
      <c r="GV34" s="44">
        <f t="shared" si="104"/>
        <v>0</v>
      </c>
      <c r="GW34" s="44">
        <f t="shared" si="104"/>
        <v>0</v>
      </c>
      <c r="GX34" s="44">
        <f t="shared" si="104"/>
        <v>0</v>
      </c>
      <c r="GY34" s="44">
        <f t="shared" si="104"/>
        <v>0</v>
      </c>
      <c r="GZ34" s="45">
        <f t="shared" si="104"/>
        <v>0</v>
      </c>
      <c r="HA34" s="46">
        <f t="shared" si="104"/>
        <v>0</v>
      </c>
      <c r="HB34" s="46">
        <f t="shared" si="104"/>
        <v>0</v>
      </c>
      <c r="HC34" s="38" t="s">
        <v>20</v>
      </c>
      <c r="HD34" s="39">
        <f t="shared" ref="HD34:HP34" si="105">SUM(HD30:HD33)</f>
        <v>31</v>
      </c>
      <c r="HE34" s="40">
        <f t="shared" si="105"/>
        <v>2</v>
      </c>
      <c r="HF34" s="40">
        <f t="shared" si="105"/>
        <v>2</v>
      </c>
      <c r="HG34" s="40">
        <f t="shared" si="105"/>
        <v>0</v>
      </c>
      <c r="HH34" s="40">
        <f t="shared" si="105"/>
        <v>0</v>
      </c>
      <c r="HI34" s="40">
        <f t="shared" si="105"/>
        <v>0</v>
      </c>
      <c r="HJ34" s="40">
        <f t="shared" si="105"/>
        <v>0</v>
      </c>
      <c r="HK34" s="40">
        <f t="shared" si="105"/>
        <v>0</v>
      </c>
      <c r="HL34" s="40">
        <f t="shared" si="105"/>
        <v>2</v>
      </c>
      <c r="HM34" s="40">
        <f t="shared" si="105"/>
        <v>0</v>
      </c>
      <c r="HN34" s="41">
        <f t="shared" si="105"/>
        <v>0</v>
      </c>
      <c r="HO34" s="42">
        <f t="shared" si="105"/>
        <v>37</v>
      </c>
      <c r="HP34" s="42">
        <f t="shared" si="105"/>
        <v>39.6</v>
      </c>
      <c r="HQ34" s="38" t="s">
        <v>20</v>
      </c>
      <c r="HR34" s="39">
        <f t="shared" ref="HR34:ID34" si="106">SUM(HR30:HR33)</f>
        <v>12</v>
      </c>
      <c r="HS34" s="40">
        <f t="shared" si="106"/>
        <v>4</v>
      </c>
      <c r="HT34" s="40">
        <f t="shared" si="106"/>
        <v>1</v>
      </c>
      <c r="HU34" s="40">
        <f t="shared" si="106"/>
        <v>0</v>
      </c>
      <c r="HV34" s="40">
        <f t="shared" si="106"/>
        <v>0</v>
      </c>
      <c r="HW34" s="40">
        <f t="shared" si="106"/>
        <v>0</v>
      </c>
      <c r="HX34" s="40">
        <f t="shared" si="106"/>
        <v>0</v>
      </c>
      <c r="HY34" s="40">
        <f t="shared" si="106"/>
        <v>0</v>
      </c>
      <c r="HZ34" s="40">
        <f t="shared" si="106"/>
        <v>1</v>
      </c>
      <c r="IA34" s="40">
        <f t="shared" si="106"/>
        <v>0</v>
      </c>
      <c r="IB34" s="41">
        <f t="shared" si="106"/>
        <v>3</v>
      </c>
      <c r="IC34" s="42">
        <f t="shared" si="106"/>
        <v>21</v>
      </c>
      <c r="ID34" s="42">
        <f t="shared" si="106"/>
        <v>19.899999999999999</v>
      </c>
      <c r="IE34" s="38" t="s">
        <v>20</v>
      </c>
      <c r="IF34" s="39">
        <f t="shared" ref="IF34:IR34" si="107">SUM(IF30:IF33)</f>
        <v>14</v>
      </c>
      <c r="IG34" s="40">
        <f t="shared" si="107"/>
        <v>8</v>
      </c>
      <c r="IH34" s="40">
        <f t="shared" si="107"/>
        <v>0</v>
      </c>
      <c r="II34" s="40">
        <f t="shared" si="107"/>
        <v>0</v>
      </c>
      <c r="IJ34" s="40">
        <f t="shared" si="107"/>
        <v>0</v>
      </c>
      <c r="IK34" s="40">
        <f t="shared" si="107"/>
        <v>0</v>
      </c>
      <c r="IL34" s="40">
        <f t="shared" si="107"/>
        <v>0</v>
      </c>
      <c r="IM34" s="40">
        <f t="shared" si="107"/>
        <v>0</v>
      </c>
      <c r="IN34" s="40">
        <f t="shared" si="107"/>
        <v>2</v>
      </c>
      <c r="IO34" s="40">
        <f t="shared" si="107"/>
        <v>0</v>
      </c>
      <c r="IP34" s="41">
        <f t="shared" si="107"/>
        <v>3</v>
      </c>
      <c r="IQ34" s="42">
        <f t="shared" si="107"/>
        <v>27</v>
      </c>
      <c r="IR34" s="42">
        <f t="shared" si="107"/>
        <v>24.599999999999998</v>
      </c>
    </row>
    <row r="35" spans="1:252" ht="13.5" customHeight="1" x14ac:dyDescent="0.3">
      <c r="A35" s="13">
        <f>A33+"00:15"</f>
        <v>0.50000000000000033</v>
      </c>
      <c r="B35" s="9">
        <v>3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2</v>
      </c>
      <c r="K35" s="10">
        <v>0</v>
      </c>
      <c r="L35" s="11">
        <v>0</v>
      </c>
      <c r="M35" s="12">
        <f>SUM(B35:L35)</f>
        <v>5</v>
      </c>
      <c r="N35" s="12">
        <f>SUM(B35,C35,2.3*D35,2.3*E35,2.3*F35,2.3*G35,2*H35,2*I35,J35,0.4*K35,0.2*L35)</f>
        <v>5</v>
      </c>
      <c r="O35" s="13">
        <f>$A35</f>
        <v>0.50000000000000033</v>
      </c>
      <c r="P35" s="9">
        <v>4</v>
      </c>
      <c r="Q35" s="10">
        <v>2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1">
        <v>0</v>
      </c>
      <c r="AA35" s="12">
        <f>SUM(P35:Z35)</f>
        <v>6</v>
      </c>
      <c r="AB35" s="12">
        <f>SUM(P35,Q35,2.3*R35,2.3*S35,2.3*T35,2.3*U35,2*V35,2*W35,X35,0.4*Y35,0.2*Z35)</f>
        <v>6</v>
      </c>
      <c r="AC35" s="13">
        <f>$A35</f>
        <v>0.50000000000000033</v>
      </c>
      <c r="AD35" s="9">
        <v>64</v>
      </c>
      <c r="AE35" s="10">
        <v>13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18</v>
      </c>
      <c r="AM35" s="10">
        <v>2</v>
      </c>
      <c r="AN35" s="11">
        <v>0</v>
      </c>
      <c r="AO35" s="12">
        <f>SUM(AD35:AN35)</f>
        <v>97</v>
      </c>
      <c r="AP35" s="12">
        <f>SUM(AD35,AE35,2.3*AF35,2.3*AG35,2.3*AH35,2.3*AI35,2*AJ35,2*AK35,AL35,0.4*AM35,0.2*AN35)</f>
        <v>95.8</v>
      </c>
      <c r="AQ35" s="13">
        <f>$A35</f>
        <v>0.50000000000000033</v>
      </c>
      <c r="AR35" s="9">
        <v>13</v>
      </c>
      <c r="AS35" s="10">
        <v>2</v>
      </c>
      <c r="AT35" s="10">
        <v>2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5</v>
      </c>
      <c r="BA35" s="10">
        <v>0</v>
      </c>
      <c r="BB35" s="11">
        <v>0</v>
      </c>
      <c r="BC35" s="12">
        <f>SUM(AR35:BB35)</f>
        <v>22</v>
      </c>
      <c r="BD35" s="12">
        <f>SUM(AR35,AS35,2.3*AT35,2.3*AU35,2.3*AV35,2.3*AW35,2*AX35,2*AY35,AZ35,0.4*BA35,0.2*BB35)</f>
        <v>24.6</v>
      </c>
      <c r="BE35" s="13">
        <f>$A35</f>
        <v>0.50000000000000033</v>
      </c>
      <c r="BF35" s="14"/>
      <c r="BG35" s="15"/>
      <c r="BH35" s="15"/>
      <c r="BI35" s="15"/>
      <c r="BJ35" s="15"/>
      <c r="BK35" s="15"/>
      <c r="BL35" s="15"/>
      <c r="BM35" s="15"/>
      <c r="BN35" s="15"/>
      <c r="BO35" s="15"/>
      <c r="BP35" s="16"/>
      <c r="BQ35" s="17">
        <f>SUM(BF35:BP35)</f>
        <v>0</v>
      </c>
      <c r="BR35" s="17">
        <f>SUM(BF35,BG35,2.3*BH35,2.3*BI35,2.3*BJ35,2.3*BK35,2*BL35,2*BM35,BN35,0.4*BO35,0.2*BP35)</f>
        <v>0</v>
      </c>
      <c r="BS35" s="13">
        <f>$A35</f>
        <v>0.50000000000000033</v>
      </c>
      <c r="BT35" s="9">
        <v>17</v>
      </c>
      <c r="BU35" s="10">
        <v>2</v>
      </c>
      <c r="BV35" s="10">
        <v>0</v>
      </c>
      <c r="BW35" s="10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2</v>
      </c>
      <c r="CC35" s="10">
        <v>0</v>
      </c>
      <c r="CD35" s="11">
        <v>0</v>
      </c>
      <c r="CE35" s="12">
        <f>SUM(BT35:CD35)</f>
        <v>21</v>
      </c>
      <c r="CF35" s="12">
        <f>SUM(BT35,BU35,2.3*BV35,2.3*BW35,2.3*BX35,2.3*BY35,2*BZ35,2*CA35,CB35,0.4*CC35,0.2*CD35)</f>
        <v>21</v>
      </c>
      <c r="CG35" s="13">
        <f>$A35</f>
        <v>0.50000000000000033</v>
      </c>
      <c r="CH35" s="9">
        <v>22</v>
      </c>
      <c r="CI35" s="10">
        <v>5</v>
      </c>
      <c r="CJ35" s="10">
        <v>1</v>
      </c>
      <c r="CK35" s="10">
        <v>0</v>
      </c>
      <c r="CL35" s="10">
        <v>0</v>
      </c>
      <c r="CM35" s="10">
        <v>0</v>
      </c>
      <c r="CN35" s="10">
        <v>0</v>
      </c>
      <c r="CO35" s="10">
        <v>1</v>
      </c>
      <c r="CP35" s="10">
        <v>1</v>
      </c>
      <c r="CQ35" s="10">
        <v>1</v>
      </c>
      <c r="CR35" s="11">
        <v>7</v>
      </c>
      <c r="CS35" s="12">
        <f>SUM(CH35:CR35)</f>
        <v>38</v>
      </c>
      <c r="CT35" s="12">
        <f>SUM(CH35,CI35,2.3*CJ35,2.3*CK35,2.3*CL35,2.3*CM35,2*CN35,2*CO35,CP35,0.4*CQ35,0.2*CR35)</f>
        <v>34.099999999999994</v>
      </c>
      <c r="CU35" s="13">
        <f>$A35</f>
        <v>0.50000000000000033</v>
      </c>
      <c r="CV35" s="9">
        <v>6</v>
      </c>
      <c r="CW35" s="10">
        <v>2</v>
      </c>
      <c r="CX35" s="10">
        <v>0</v>
      </c>
      <c r="CY35" s="10">
        <v>1</v>
      </c>
      <c r="CZ35" s="10">
        <v>0</v>
      </c>
      <c r="DA35" s="10">
        <v>0</v>
      </c>
      <c r="DB35" s="10">
        <v>0</v>
      </c>
      <c r="DC35" s="10">
        <v>0</v>
      </c>
      <c r="DD35" s="10">
        <v>1</v>
      </c>
      <c r="DE35" s="10">
        <v>0</v>
      </c>
      <c r="DF35" s="11">
        <v>4</v>
      </c>
      <c r="DG35" s="12">
        <f>SUM(CV35:DF35)</f>
        <v>14</v>
      </c>
      <c r="DH35" s="12">
        <f>SUM(CV35,CW35,2.3*CX35,2.3*CY35,2.3*CZ35,2.3*DA35,2*DB35,2*DC35,DD35,0.4*DE35,0.2*DF35)</f>
        <v>12.100000000000001</v>
      </c>
      <c r="DI35" s="13">
        <f>$A35</f>
        <v>0.50000000000000033</v>
      </c>
      <c r="DJ35" s="9">
        <v>5</v>
      </c>
      <c r="DK35" s="10">
        <v>1</v>
      </c>
      <c r="DL35" s="10">
        <v>0</v>
      </c>
      <c r="DM35" s="10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1">
        <v>0</v>
      </c>
      <c r="DU35" s="12">
        <f>SUM(DJ35:DT35)</f>
        <v>6</v>
      </c>
      <c r="DV35" s="12">
        <f>SUM(DJ35,DK35,2.3*DL35,2.3*DM35,2.3*DN35,2.3*DO35,2*DP35,2*DQ35,DR35,0.4*DS35,0.2*DT35)</f>
        <v>6</v>
      </c>
      <c r="DW35" s="13">
        <f>$A35</f>
        <v>0.50000000000000033</v>
      </c>
      <c r="DX35" s="14"/>
      <c r="DY35" s="15"/>
      <c r="DZ35" s="15"/>
      <c r="EA35" s="15"/>
      <c r="EB35" s="15"/>
      <c r="EC35" s="15"/>
      <c r="ED35" s="15"/>
      <c r="EE35" s="15"/>
      <c r="EF35" s="15"/>
      <c r="EG35" s="15"/>
      <c r="EH35" s="16"/>
      <c r="EI35" s="17">
        <f>SUM(DX35:EH35)</f>
        <v>0</v>
      </c>
      <c r="EJ35" s="17">
        <f>SUM(DX35,DY35,2.3*DZ35,2.3*EA35,2.3*EB35,2.3*EC35,2*ED35,2*EE35,EF35,0.4*EG35,0.2*EH35)</f>
        <v>0</v>
      </c>
      <c r="EK35" s="13">
        <f>$A35</f>
        <v>0.50000000000000033</v>
      </c>
      <c r="EL35" s="9">
        <v>5</v>
      </c>
      <c r="EM35" s="10">
        <v>3</v>
      </c>
      <c r="EN35" s="10">
        <v>0</v>
      </c>
      <c r="EO35" s="10">
        <v>1</v>
      </c>
      <c r="EP35" s="10">
        <v>0</v>
      </c>
      <c r="EQ35" s="10">
        <v>0</v>
      </c>
      <c r="ER35" s="10">
        <v>0</v>
      </c>
      <c r="ES35" s="10">
        <v>0</v>
      </c>
      <c r="ET35" s="10">
        <v>0</v>
      </c>
      <c r="EU35" s="10">
        <v>0</v>
      </c>
      <c r="EV35" s="11">
        <v>0</v>
      </c>
      <c r="EW35" s="12">
        <f>SUM(EL35:EV35)</f>
        <v>9</v>
      </c>
      <c r="EX35" s="12">
        <f>SUM(EL35,EM35,2.3*EN35,2.3*EO35,2.3*EP35,2.3*EQ35,2*ER35,2*ES35,ET35,0.4*EU35,0.2*EV35)</f>
        <v>10.3</v>
      </c>
      <c r="EY35" s="13">
        <f>$A35</f>
        <v>0.50000000000000033</v>
      </c>
      <c r="EZ35" s="9">
        <v>63</v>
      </c>
      <c r="FA35" s="10">
        <v>16</v>
      </c>
      <c r="FB35" s="10">
        <v>2</v>
      </c>
      <c r="FC35" s="10">
        <v>0</v>
      </c>
      <c r="FD35" s="10">
        <v>0</v>
      </c>
      <c r="FE35" s="10">
        <v>0</v>
      </c>
      <c r="FF35" s="10">
        <v>0</v>
      </c>
      <c r="FG35" s="10">
        <v>0</v>
      </c>
      <c r="FH35" s="10">
        <v>15</v>
      </c>
      <c r="FI35" s="10">
        <v>3</v>
      </c>
      <c r="FJ35" s="11">
        <v>2</v>
      </c>
      <c r="FK35" s="12">
        <f>SUM(EZ35:FJ35)</f>
        <v>101</v>
      </c>
      <c r="FL35" s="12">
        <f>SUM(EZ35,FA35,2.3*FB35,2.3*FC35,2.3*FD35,2.3*FE35,2*FF35,2*FG35,FH35,0.4*FI35,0.2*FJ35)</f>
        <v>100.2</v>
      </c>
      <c r="FM35" s="13">
        <f>$A35</f>
        <v>0.50000000000000033</v>
      </c>
      <c r="FN35" s="9">
        <v>7</v>
      </c>
      <c r="FO35" s="10">
        <v>1</v>
      </c>
      <c r="FP35" s="10">
        <v>0</v>
      </c>
      <c r="FQ35" s="10">
        <v>0</v>
      </c>
      <c r="FR35" s="10">
        <v>0</v>
      </c>
      <c r="FS35" s="10">
        <v>0</v>
      </c>
      <c r="FT35" s="10">
        <v>0</v>
      </c>
      <c r="FU35" s="10">
        <v>0</v>
      </c>
      <c r="FV35" s="10">
        <v>1</v>
      </c>
      <c r="FW35" s="10">
        <v>0</v>
      </c>
      <c r="FX35" s="11">
        <v>0</v>
      </c>
      <c r="FY35" s="12">
        <f>SUM(FN35:FX35)</f>
        <v>9</v>
      </c>
      <c r="FZ35" s="12">
        <f>SUM(FN35,FO35,2.3*FP35,2.3*FQ35,2.3*FR35,2.3*FS35,2*FT35,2*FU35,FV35,0.4*FW35,0.2*FX35)</f>
        <v>9</v>
      </c>
      <c r="GA35" s="13">
        <f>$A35</f>
        <v>0.50000000000000033</v>
      </c>
      <c r="GB35" s="9">
        <v>5</v>
      </c>
      <c r="GC35" s="10">
        <v>0</v>
      </c>
      <c r="GD35" s="10">
        <v>0</v>
      </c>
      <c r="GE35" s="10">
        <v>0</v>
      </c>
      <c r="GF35" s="10">
        <v>0</v>
      </c>
      <c r="GG35" s="10">
        <v>0</v>
      </c>
      <c r="GH35" s="10">
        <v>0</v>
      </c>
      <c r="GI35" s="10">
        <v>0</v>
      </c>
      <c r="GJ35" s="10">
        <v>2</v>
      </c>
      <c r="GK35" s="10">
        <v>0</v>
      </c>
      <c r="GL35" s="11">
        <v>1</v>
      </c>
      <c r="GM35" s="12">
        <f>SUM(GB35:GL35)</f>
        <v>8</v>
      </c>
      <c r="GN35" s="12">
        <f>SUM(GB35,GC35,2.3*GD35,2.3*GE35,2.3*GF35,2.3*GG35,2*GH35,2*GI35,GJ35,0.4*GK35,0.2*GL35)</f>
        <v>7.2</v>
      </c>
      <c r="GO35" s="13">
        <f>$A35</f>
        <v>0.50000000000000033</v>
      </c>
      <c r="GP35" s="14"/>
      <c r="GQ35" s="15"/>
      <c r="GR35" s="15"/>
      <c r="GS35" s="15"/>
      <c r="GT35" s="15"/>
      <c r="GU35" s="15"/>
      <c r="GV35" s="15"/>
      <c r="GW35" s="15"/>
      <c r="GX35" s="15"/>
      <c r="GY35" s="15"/>
      <c r="GZ35" s="16"/>
      <c r="HA35" s="17">
        <f>SUM(GP35:GZ35)</f>
        <v>0</v>
      </c>
      <c r="HB35" s="17">
        <f>SUM(GP35,GQ35,2.3*GR35,2.3*GS35,2.3*GT35,2.3*GU35,2*GV35,2*GW35,GX35,0.4*GY35,0.2*GZ35)</f>
        <v>0</v>
      </c>
      <c r="HC35" s="13">
        <f>$A35</f>
        <v>0.50000000000000033</v>
      </c>
      <c r="HD35" s="9">
        <v>9</v>
      </c>
      <c r="HE35" s="10">
        <v>0</v>
      </c>
      <c r="HF35" s="10">
        <v>0</v>
      </c>
      <c r="HG35" s="10">
        <v>0</v>
      </c>
      <c r="HH35" s="10">
        <v>0</v>
      </c>
      <c r="HI35" s="10">
        <v>0</v>
      </c>
      <c r="HJ35" s="10">
        <v>0</v>
      </c>
      <c r="HK35" s="10">
        <v>0</v>
      </c>
      <c r="HL35" s="10">
        <v>1</v>
      </c>
      <c r="HM35" s="10">
        <v>0</v>
      </c>
      <c r="HN35" s="11">
        <v>0</v>
      </c>
      <c r="HO35" s="12">
        <f>SUM(HD35:HN35)</f>
        <v>10</v>
      </c>
      <c r="HP35" s="12">
        <f>SUM(HD35,HE35,2.3*HF35,2.3*HG35,2.3*HH35,2.3*HI35,2*HJ35,2*HK35,HL35,0.4*HM35,0.2*HN35)</f>
        <v>10</v>
      </c>
      <c r="HQ35" s="13">
        <f>$A35</f>
        <v>0.50000000000000033</v>
      </c>
      <c r="HR35" s="9">
        <v>4</v>
      </c>
      <c r="HS35" s="10">
        <v>2</v>
      </c>
      <c r="HT35" s="10">
        <v>1</v>
      </c>
      <c r="HU35" s="10">
        <v>0</v>
      </c>
      <c r="HV35" s="10">
        <v>0</v>
      </c>
      <c r="HW35" s="10">
        <v>0</v>
      </c>
      <c r="HX35" s="10">
        <v>0</v>
      </c>
      <c r="HY35" s="10">
        <v>0</v>
      </c>
      <c r="HZ35" s="10">
        <v>0</v>
      </c>
      <c r="IA35" s="10">
        <v>0</v>
      </c>
      <c r="IB35" s="11">
        <v>0</v>
      </c>
      <c r="IC35" s="12">
        <f>SUM(HR35:IB35)</f>
        <v>7</v>
      </c>
      <c r="ID35" s="12">
        <f>SUM(HR35,HS35,2.3*HT35,2.3*HU35,2.3*HV35,2.3*HW35,2*HX35,2*HY35,HZ35,0.4*IA35,0.2*IB35)</f>
        <v>8.3000000000000007</v>
      </c>
      <c r="IE35" s="13">
        <f>$A35</f>
        <v>0.50000000000000033</v>
      </c>
      <c r="IF35" s="9">
        <v>8</v>
      </c>
      <c r="IG35" s="10">
        <v>1</v>
      </c>
      <c r="IH35" s="10">
        <v>0</v>
      </c>
      <c r="II35" s="10">
        <v>1</v>
      </c>
      <c r="IJ35" s="10">
        <v>0</v>
      </c>
      <c r="IK35" s="10">
        <v>0</v>
      </c>
      <c r="IL35" s="10">
        <v>0</v>
      </c>
      <c r="IM35" s="10">
        <v>0</v>
      </c>
      <c r="IN35" s="10">
        <v>0</v>
      </c>
      <c r="IO35" s="10">
        <v>0</v>
      </c>
      <c r="IP35" s="11">
        <v>0</v>
      </c>
      <c r="IQ35" s="12">
        <f>SUM(IF35:IP35)</f>
        <v>10</v>
      </c>
      <c r="IR35" s="12">
        <f>SUM(IF35,IG35,2.3*IH35,2.3*II35,2.3*IJ35,2.3*IK35,2*IL35,2*IM35,IN35,0.4*IO35,0.2*IP35)</f>
        <v>11.3</v>
      </c>
    </row>
    <row r="36" spans="1:252" ht="13.5" customHeight="1" x14ac:dyDescent="0.3">
      <c r="A36" s="19">
        <f>A35+"00:15"</f>
        <v>0.51041666666666696</v>
      </c>
      <c r="B36" s="20">
        <v>8</v>
      </c>
      <c r="C36" s="21">
        <v>3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2</v>
      </c>
      <c r="K36" s="21">
        <v>0</v>
      </c>
      <c r="L36" s="22">
        <v>2</v>
      </c>
      <c r="M36" s="23">
        <f>SUM(B36:L36)</f>
        <v>15</v>
      </c>
      <c r="N36" s="23">
        <f>SUM(B36,C36,2.3*D36,2.3*E36,2.3*F36,2.3*G36,2*H36,2*I36,J36,0.4*K36,0.2*L36)</f>
        <v>13.4</v>
      </c>
      <c r="O36" s="13">
        <f>$A36</f>
        <v>0.51041666666666696</v>
      </c>
      <c r="P36" s="20">
        <v>5</v>
      </c>
      <c r="Q36" s="21">
        <v>1</v>
      </c>
      <c r="R36" s="21">
        <v>1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2">
        <v>1</v>
      </c>
      <c r="AA36" s="23">
        <f>SUM(P36:Z36)</f>
        <v>8</v>
      </c>
      <c r="AB36" s="23">
        <f>SUM(P36,Q36,2.3*R36,2.3*S36,2.3*T36,2.3*U36,2*V36,2*W36,X36,0.4*Y36,0.2*Z36)</f>
        <v>8.5</v>
      </c>
      <c r="AC36" s="13">
        <f>$A36</f>
        <v>0.51041666666666696</v>
      </c>
      <c r="AD36" s="20">
        <v>52</v>
      </c>
      <c r="AE36" s="21">
        <v>9</v>
      </c>
      <c r="AF36" s="21">
        <v>2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14</v>
      </c>
      <c r="AM36" s="21">
        <v>1</v>
      </c>
      <c r="AN36" s="22">
        <v>1</v>
      </c>
      <c r="AO36" s="23">
        <f>SUM(AD36:AN36)</f>
        <v>79</v>
      </c>
      <c r="AP36" s="23">
        <f>SUM(AD36,AE36,2.3*AF36,2.3*AG36,2.3*AH36,2.3*AI36,2*AJ36,2*AK36,AL36,0.4*AM36,0.2*AN36)</f>
        <v>80.2</v>
      </c>
      <c r="AQ36" s="13">
        <f>$A36</f>
        <v>0.51041666666666696</v>
      </c>
      <c r="AR36" s="20">
        <v>10</v>
      </c>
      <c r="AS36" s="21">
        <v>2</v>
      </c>
      <c r="AT36" s="21">
        <v>1</v>
      </c>
      <c r="AU36" s="21">
        <v>0</v>
      </c>
      <c r="AV36" s="21">
        <v>0</v>
      </c>
      <c r="AW36" s="21">
        <v>0</v>
      </c>
      <c r="AX36" s="21">
        <v>0</v>
      </c>
      <c r="AY36" s="21">
        <v>0</v>
      </c>
      <c r="AZ36" s="21">
        <v>3</v>
      </c>
      <c r="BA36" s="21">
        <v>0</v>
      </c>
      <c r="BB36" s="22">
        <v>0</v>
      </c>
      <c r="BC36" s="23">
        <f>SUM(AR36:BB36)</f>
        <v>16</v>
      </c>
      <c r="BD36" s="23">
        <f>SUM(AR36,AS36,2.3*AT36,2.3*AU36,2.3*AV36,2.3*AW36,2*AX36,2*AY36,AZ36,0.4*BA36,0.2*BB36)</f>
        <v>17.3</v>
      </c>
      <c r="BE36" s="13">
        <f>$A36</f>
        <v>0.51041666666666696</v>
      </c>
      <c r="BF36" s="24"/>
      <c r="BG36" s="25"/>
      <c r="BH36" s="25"/>
      <c r="BI36" s="25"/>
      <c r="BJ36" s="25"/>
      <c r="BK36" s="25"/>
      <c r="BL36" s="25"/>
      <c r="BM36" s="25"/>
      <c r="BN36" s="25"/>
      <c r="BO36" s="25"/>
      <c r="BP36" s="26"/>
      <c r="BQ36" s="27">
        <f>SUM(BF36:BP36)</f>
        <v>0</v>
      </c>
      <c r="BR36" s="27">
        <f>SUM(BF36,BG36,2.3*BH36,2.3*BI36,2.3*BJ36,2.3*BK36,2*BL36,2*BM36,BN36,0.4*BO36,0.2*BP36)</f>
        <v>0</v>
      </c>
      <c r="BS36" s="13">
        <f>$A36</f>
        <v>0.51041666666666696</v>
      </c>
      <c r="BT36" s="20">
        <v>16</v>
      </c>
      <c r="BU36" s="21">
        <v>4</v>
      </c>
      <c r="BV36" s="21">
        <v>0</v>
      </c>
      <c r="BW36" s="21">
        <v>0</v>
      </c>
      <c r="BX36" s="21">
        <v>0</v>
      </c>
      <c r="BY36" s="21">
        <v>0</v>
      </c>
      <c r="BZ36" s="21">
        <v>0</v>
      </c>
      <c r="CA36" s="21">
        <v>0</v>
      </c>
      <c r="CB36" s="21">
        <v>1</v>
      </c>
      <c r="CC36" s="21">
        <v>0</v>
      </c>
      <c r="CD36" s="22">
        <v>2</v>
      </c>
      <c r="CE36" s="23">
        <f>SUM(BT36:CD36)</f>
        <v>23</v>
      </c>
      <c r="CF36" s="23">
        <f>SUM(BT36,BU36,2.3*BV36,2.3*BW36,2.3*BX36,2.3*BY36,2*BZ36,2*CA36,CB36,0.4*CC36,0.2*CD36)</f>
        <v>21.4</v>
      </c>
      <c r="CG36" s="13">
        <f>$A36</f>
        <v>0.51041666666666696</v>
      </c>
      <c r="CH36" s="20">
        <v>18</v>
      </c>
      <c r="CI36" s="21">
        <v>5</v>
      </c>
      <c r="CJ36" s="21">
        <v>0</v>
      </c>
      <c r="CK36" s="21">
        <v>0</v>
      </c>
      <c r="CL36" s="21">
        <v>0</v>
      </c>
      <c r="CM36" s="21">
        <v>0</v>
      </c>
      <c r="CN36" s="21">
        <v>0</v>
      </c>
      <c r="CO36" s="21">
        <v>0</v>
      </c>
      <c r="CP36" s="21">
        <v>4</v>
      </c>
      <c r="CQ36" s="21">
        <v>1</v>
      </c>
      <c r="CR36" s="22">
        <v>0</v>
      </c>
      <c r="CS36" s="23">
        <f>SUM(CH36:CR36)</f>
        <v>28</v>
      </c>
      <c r="CT36" s="23">
        <f>SUM(CH36,CI36,2.3*CJ36,2.3*CK36,2.3*CL36,2.3*CM36,2*CN36,2*CO36,CP36,0.4*CQ36,0.2*CR36)</f>
        <v>27.4</v>
      </c>
      <c r="CU36" s="13">
        <f>$A36</f>
        <v>0.51041666666666696</v>
      </c>
      <c r="CV36" s="20">
        <v>2</v>
      </c>
      <c r="CW36" s="21">
        <v>1</v>
      </c>
      <c r="CX36" s="21">
        <v>0</v>
      </c>
      <c r="CY36" s="21">
        <v>0</v>
      </c>
      <c r="CZ36" s="21">
        <v>0</v>
      </c>
      <c r="DA36" s="21">
        <v>0</v>
      </c>
      <c r="DB36" s="21">
        <v>0</v>
      </c>
      <c r="DC36" s="21">
        <v>0</v>
      </c>
      <c r="DD36" s="21">
        <v>1</v>
      </c>
      <c r="DE36" s="21">
        <v>0</v>
      </c>
      <c r="DF36" s="22">
        <v>0</v>
      </c>
      <c r="DG36" s="23">
        <f>SUM(CV36:DF36)</f>
        <v>4</v>
      </c>
      <c r="DH36" s="23">
        <f>SUM(CV36,CW36,2.3*CX36,2.3*CY36,2.3*CZ36,2.3*DA36,2*DB36,2*DC36,DD36,0.4*DE36,0.2*DF36)</f>
        <v>4</v>
      </c>
      <c r="DI36" s="13">
        <f>$A36</f>
        <v>0.51041666666666696</v>
      </c>
      <c r="DJ36" s="20">
        <v>7</v>
      </c>
      <c r="DK36" s="21">
        <v>0</v>
      </c>
      <c r="DL36" s="21">
        <v>0</v>
      </c>
      <c r="DM36" s="21">
        <v>0</v>
      </c>
      <c r="DN36" s="21">
        <v>1</v>
      </c>
      <c r="DO36" s="21">
        <v>0</v>
      </c>
      <c r="DP36" s="21">
        <v>0</v>
      </c>
      <c r="DQ36" s="21">
        <v>0</v>
      </c>
      <c r="DR36" s="21">
        <v>0</v>
      </c>
      <c r="DS36" s="21">
        <v>1</v>
      </c>
      <c r="DT36" s="22">
        <v>0</v>
      </c>
      <c r="DU36" s="23">
        <f>SUM(DJ36:DT36)</f>
        <v>9</v>
      </c>
      <c r="DV36" s="23">
        <f>SUM(DJ36,DK36,2.3*DL36,2.3*DM36,2.3*DN36,2.3*DO36,2*DP36,2*DQ36,DR36,0.4*DS36,0.2*DT36)</f>
        <v>9.7000000000000011</v>
      </c>
      <c r="DW36" s="13">
        <f>$A36</f>
        <v>0.51041666666666696</v>
      </c>
      <c r="DX36" s="24"/>
      <c r="DY36" s="25"/>
      <c r="DZ36" s="25"/>
      <c r="EA36" s="25"/>
      <c r="EB36" s="25"/>
      <c r="EC36" s="25"/>
      <c r="ED36" s="25"/>
      <c r="EE36" s="25"/>
      <c r="EF36" s="25"/>
      <c r="EG36" s="25"/>
      <c r="EH36" s="26"/>
      <c r="EI36" s="27">
        <f>SUM(DX36:EH36)</f>
        <v>0</v>
      </c>
      <c r="EJ36" s="27">
        <f>SUM(DX36,DY36,2.3*DZ36,2.3*EA36,2.3*EB36,2.3*EC36,2*ED36,2*EE36,EF36,0.4*EG36,0.2*EH36)</f>
        <v>0</v>
      </c>
      <c r="EK36" s="13">
        <f>$A36</f>
        <v>0.51041666666666696</v>
      </c>
      <c r="EL36" s="20">
        <v>5</v>
      </c>
      <c r="EM36" s="21">
        <v>2</v>
      </c>
      <c r="EN36" s="21">
        <v>0</v>
      </c>
      <c r="EO36" s="21">
        <v>0</v>
      </c>
      <c r="EP36" s="21">
        <v>0</v>
      </c>
      <c r="EQ36" s="21">
        <v>0</v>
      </c>
      <c r="ER36" s="21">
        <v>0</v>
      </c>
      <c r="ES36" s="21">
        <v>0</v>
      </c>
      <c r="ET36" s="21">
        <v>1</v>
      </c>
      <c r="EU36" s="21">
        <v>0</v>
      </c>
      <c r="EV36" s="22">
        <v>0</v>
      </c>
      <c r="EW36" s="23">
        <f>SUM(EL36:EV36)</f>
        <v>8</v>
      </c>
      <c r="EX36" s="23">
        <f>SUM(EL36,EM36,2.3*EN36,2.3*EO36,2.3*EP36,2.3*EQ36,2*ER36,2*ES36,ET36,0.4*EU36,0.2*EV36)</f>
        <v>8</v>
      </c>
      <c r="EY36" s="13">
        <f>$A36</f>
        <v>0.51041666666666696</v>
      </c>
      <c r="EZ36" s="20">
        <v>62</v>
      </c>
      <c r="FA36" s="21">
        <v>12</v>
      </c>
      <c r="FB36" s="21">
        <v>1</v>
      </c>
      <c r="FC36" s="21">
        <v>1</v>
      </c>
      <c r="FD36" s="21">
        <v>0</v>
      </c>
      <c r="FE36" s="21">
        <v>0</v>
      </c>
      <c r="FF36" s="21">
        <v>0</v>
      </c>
      <c r="FG36" s="21">
        <v>0</v>
      </c>
      <c r="FH36" s="21">
        <v>6</v>
      </c>
      <c r="FI36" s="21">
        <v>2</v>
      </c>
      <c r="FJ36" s="22">
        <v>4</v>
      </c>
      <c r="FK36" s="23">
        <f>SUM(EZ36:FJ36)</f>
        <v>88</v>
      </c>
      <c r="FL36" s="23">
        <f>SUM(EZ36,FA36,2.3*FB36,2.3*FC36,2.3*FD36,2.3*FE36,2*FF36,2*FG36,FH36,0.4*FI36,0.2*FJ36)</f>
        <v>86.199999999999989</v>
      </c>
      <c r="FM36" s="13">
        <f>$A36</f>
        <v>0.51041666666666696</v>
      </c>
      <c r="FN36" s="20">
        <v>8</v>
      </c>
      <c r="FO36" s="21">
        <v>2</v>
      </c>
      <c r="FP36" s="21">
        <v>0</v>
      </c>
      <c r="FQ36" s="21">
        <v>0</v>
      </c>
      <c r="FR36" s="21">
        <v>0</v>
      </c>
      <c r="FS36" s="21">
        <v>0</v>
      </c>
      <c r="FT36" s="21">
        <v>0</v>
      </c>
      <c r="FU36" s="21">
        <v>0</v>
      </c>
      <c r="FV36" s="21">
        <v>1</v>
      </c>
      <c r="FW36" s="21">
        <v>1</v>
      </c>
      <c r="FX36" s="22">
        <v>1</v>
      </c>
      <c r="FY36" s="23">
        <f>SUM(FN36:FX36)</f>
        <v>13</v>
      </c>
      <c r="FZ36" s="23">
        <f>SUM(FN36,FO36,2.3*FP36,2.3*FQ36,2.3*FR36,2.3*FS36,2*FT36,2*FU36,FV36,0.4*FW36,0.2*FX36)</f>
        <v>11.6</v>
      </c>
      <c r="GA36" s="13">
        <f>$A36</f>
        <v>0.51041666666666696</v>
      </c>
      <c r="GB36" s="20">
        <v>5</v>
      </c>
      <c r="GC36" s="21">
        <v>1</v>
      </c>
      <c r="GD36" s="21">
        <v>0</v>
      </c>
      <c r="GE36" s="21">
        <v>0</v>
      </c>
      <c r="GF36" s="21">
        <v>0</v>
      </c>
      <c r="GG36" s="21">
        <v>0</v>
      </c>
      <c r="GH36" s="21">
        <v>0</v>
      </c>
      <c r="GI36" s="21">
        <v>0</v>
      </c>
      <c r="GJ36" s="21">
        <v>0</v>
      </c>
      <c r="GK36" s="21">
        <v>0</v>
      </c>
      <c r="GL36" s="22">
        <v>0</v>
      </c>
      <c r="GM36" s="23">
        <f>SUM(GB36:GL36)</f>
        <v>6</v>
      </c>
      <c r="GN36" s="23">
        <f>SUM(GB36,GC36,2.3*GD36,2.3*GE36,2.3*GF36,2.3*GG36,2*GH36,2*GI36,GJ36,0.4*GK36,0.2*GL36)</f>
        <v>6</v>
      </c>
      <c r="GO36" s="13">
        <f>$A36</f>
        <v>0.51041666666666696</v>
      </c>
      <c r="GP36" s="24"/>
      <c r="GQ36" s="25"/>
      <c r="GR36" s="25"/>
      <c r="GS36" s="25"/>
      <c r="GT36" s="25"/>
      <c r="GU36" s="25"/>
      <c r="GV36" s="25"/>
      <c r="GW36" s="25"/>
      <c r="GX36" s="25"/>
      <c r="GY36" s="25"/>
      <c r="GZ36" s="26"/>
      <c r="HA36" s="27">
        <f>SUM(GP36:GZ36)</f>
        <v>0</v>
      </c>
      <c r="HB36" s="27">
        <f>SUM(GP36,GQ36,2.3*GR36,2.3*GS36,2.3*GT36,2.3*GU36,2*GV36,2*GW36,GX36,0.4*GY36,0.2*GZ36)</f>
        <v>0</v>
      </c>
      <c r="HC36" s="13">
        <f>$A36</f>
        <v>0.51041666666666696</v>
      </c>
      <c r="HD36" s="20">
        <v>8</v>
      </c>
      <c r="HE36" s="21">
        <v>3</v>
      </c>
      <c r="HF36" s="21">
        <v>1</v>
      </c>
      <c r="HG36" s="21">
        <v>0</v>
      </c>
      <c r="HH36" s="21">
        <v>0</v>
      </c>
      <c r="HI36" s="21">
        <v>0</v>
      </c>
      <c r="HJ36" s="21">
        <v>0</v>
      </c>
      <c r="HK36" s="21">
        <v>0</v>
      </c>
      <c r="HL36" s="21">
        <v>0</v>
      </c>
      <c r="HM36" s="21">
        <v>0</v>
      </c>
      <c r="HN36" s="22">
        <v>0</v>
      </c>
      <c r="HO36" s="23">
        <f>SUM(HD36:HN36)</f>
        <v>12</v>
      </c>
      <c r="HP36" s="23">
        <f>SUM(HD36,HE36,2.3*HF36,2.3*HG36,2.3*HH36,2.3*HI36,2*HJ36,2*HK36,HL36,0.4*HM36,0.2*HN36)</f>
        <v>13.3</v>
      </c>
      <c r="HQ36" s="13">
        <f>$A36</f>
        <v>0.51041666666666696</v>
      </c>
      <c r="HR36" s="20">
        <v>3</v>
      </c>
      <c r="HS36" s="21">
        <v>4</v>
      </c>
      <c r="HT36" s="21">
        <v>1</v>
      </c>
      <c r="HU36" s="21">
        <v>0</v>
      </c>
      <c r="HV36" s="21">
        <v>0</v>
      </c>
      <c r="HW36" s="21">
        <v>0</v>
      </c>
      <c r="HX36" s="21">
        <v>0</v>
      </c>
      <c r="HY36" s="21">
        <v>0</v>
      </c>
      <c r="HZ36" s="21">
        <v>0</v>
      </c>
      <c r="IA36" s="21">
        <v>0</v>
      </c>
      <c r="IB36" s="22">
        <v>1</v>
      </c>
      <c r="IC36" s="23">
        <f>SUM(HR36:IB36)</f>
        <v>9</v>
      </c>
      <c r="ID36" s="23">
        <f>SUM(HR36,HS36,2.3*HT36,2.3*HU36,2.3*HV36,2.3*HW36,2*HX36,2*HY36,HZ36,0.4*IA36,0.2*IB36)</f>
        <v>9.5</v>
      </c>
      <c r="IE36" s="13">
        <f>$A36</f>
        <v>0.51041666666666696</v>
      </c>
      <c r="IF36" s="20">
        <v>11</v>
      </c>
      <c r="IG36" s="21">
        <v>0</v>
      </c>
      <c r="IH36" s="21">
        <v>0</v>
      </c>
      <c r="II36" s="21">
        <v>0</v>
      </c>
      <c r="IJ36" s="21">
        <v>0</v>
      </c>
      <c r="IK36" s="21">
        <v>0</v>
      </c>
      <c r="IL36" s="21">
        <v>0</v>
      </c>
      <c r="IM36" s="21">
        <v>0</v>
      </c>
      <c r="IN36" s="21">
        <v>2</v>
      </c>
      <c r="IO36" s="21">
        <v>0</v>
      </c>
      <c r="IP36" s="22">
        <v>1</v>
      </c>
      <c r="IQ36" s="23">
        <f>SUM(IF36:IP36)</f>
        <v>14</v>
      </c>
      <c r="IR36" s="23">
        <f>SUM(IF36,IG36,2.3*IH36,2.3*II36,2.3*IJ36,2.3*IK36,2*IL36,2*IM36,IN36,0.4*IO36,0.2*IP36)</f>
        <v>13.2</v>
      </c>
    </row>
    <row r="37" spans="1:252" ht="13.5" customHeight="1" x14ac:dyDescent="0.3">
      <c r="A37" s="19">
        <f>A36+"00:15"</f>
        <v>0.52083333333333359</v>
      </c>
      <c r="B37" s="20">
        <v>8</v>
      </c>
      <c r="C37" s="21">
        <v>2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4</v>
      </c>
      <c r="K37" s="21">
        <v>0</v>
      </c>
      <c r="L37" s="22">
        <v>0</v>
      </c>
      <c r="M37" s="23">
        <f>SUM(B37:L37)</f>
        <v>14</v>
      </c>
      <c r="N37" s="23">
        <f>SUM(B37,C37,2.3*D37,2.3*E37,2.3*F37,2.3*G37,2*H37,2*I37,J37,0.4*K37,0.2*L37)</f>
        <v>14</v>
      </c>
      <c r="O37" s="13">
        <f>$A37</f>
        <v>0.52083333333333359</v>
      </c>
      <c r="P37" s="20">
        <v>2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2">
        <v>0</v>
      </c>
      <c r="AA37" s="23">
        <f>SUM(P37:Z37)</f>
        <v>2</v>
      </c>
      <c r="AB37" s="23">
        <f>SUM(P37,Q37,2.3*R37,2.3*S37,2.3*T37,2.3*U37,2*V37,2*W37,X37,0.4*Y37,0.2*Z37)</f>
        <v>2</v>
      </c>
      <c r="AC37" s="13">
        <f>$A37</f>
        <v>0.52083333333333359</v>
      </c>
      <c r="AD37" s="20">
        <v>77</v>
      </c>
      <c r="AE37" s="21">
        <v>7</v>
      </c>
      <c r="AF37" s="21">
        <v>1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  <c r="AL37" s="21">
        <v>19</v>
      </c>
      <c r="AM37" s="21">
        <v>1</v>
      </c>
      <c r="AN37" s="22">
        <v>0</v>
      </c>
      <c r="AO37" s="23">
        <f>SUM(AD37:AN37)</f>
        <v>105</v>
      </c>
      <c r="AP37" s="23">
        <f>SUM(AD37,AE37,2.3*AF37,2.3*AG37,2.3*AH37,2.3*AI37,2*AJ37,2*AK37,AL37,0.4*AM37,0.2*AN37)</f>
        <v>105.7</v>
      </c>
      <c r="AQ37" s="13">
        <f>$A37</f>
        <v>0.52083333333333359</v>
      </c>
      <c r="AR37" s="20">
        <v>14</v>
      </c>
      <c r="AS37" s="21">
        <v>5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1</v>
      </c>
      <c r="BA37" s="21">
        <v>1</v>
      </c>
      <c r="BB37" s="22">
        <v>0</v>
      </c>
      <c r="BC37" s="23">
        <f>SUM(AR37:BB37)</f>
        <v>21</v>
      </c>
      <c r="BD37" s="23">
        <f>SUM(AR37,AS37,2.3*AT37,2.3*AU37,2.3*AV37,2.3*AW37,2*AX37,2*AY37,AZ37,0.4*BA37,0.2*BB37)</f>
        <v>20.399999999999999</v>
      </c>
      <c r="BE37" s="13">
        <f>$A37</f>
        <v>0.52083333333333359</v>
      </c>
      <c r="BF37" s="24"/>
      <c r="BG37" s="25"/>
      <c r="BH37" s="25"/>
      <c r="BI37" s="25"/>
      <c r="BJ37" s="25"/>
      <c r="BK37" s="25"/>
      <c r="BL37" s="25"/>
      <c r="BM37" s="25"/>
      <c r="BN37" s="25"/>
      <c r="BO37" s="25"/>
      <c r="BP37" s="26"/>
      <c r="BQ37" s="27">
        <f>SUM(BF37:BP37)</f>
        <v>0</v>
      </c>
      <c r="BR37" s="27">
        <f>SUM(BF37,BG37,2.3*BH37,2.3*BI37,2.3*BJ37,2.3*BK37,2*BL37,2*BM37,BN37,0.4*BO37,0.2*BP37)</f>
        <v>0</v>
      </c>
      <c r="BS37" s="13">
        <f>$A37</f>
        <v>0.52083333333333359</v>
      </c>
      <c r="BT37" s="20">
        <v>10</v>
      </c>
      <c r="BU37" s="21">
        <v>3</v>
      </c>
      <c r="BV37" s="21">
        <v>0</v>
      </c>
      <c r="BW37" s="21">
        <v>0</v>
      </c>
      <c r="BX37" s="21">
        <v>0</v>
      </c>
      <c r="BY37" s="21">
        <v>0</v>
      </c>
      <c r="BZ37" s="21">
        <v>0</v>
      </c>
      <c r="CA37" s="21">
        <v>0</v>
      </c>
      <c r="CB37" s="21">
        <v>3</v>
      </c>
      <c r="CC37" s="21">
        <v>0</v>
      </c>
      <c r="CD37" s="22">
        <v>1</v>
      </c>
      <c r="CE37" s="23">
        <f>SUM(BT37:CD37)</f>
        <v>17</v>
      </c>
      <c r="CF37" s="23">
        <f>SUM(BT37,BU37,2.3*BV37,2.3*BW37,2.3*BX37,2.3*BY37,2*BZ37,2*CA37,CB37,0.4*CC37,0.2*CD37)</f>
        <v>16.2</v>
      </c>
      <c r="CG37" s="13">
        <f>$A37</f>
        <v>0.52083333333333359</v>
      </c>
      <c r="CH37" s="20">
        <v>21</v>
      </c>
      <c r="CI37" s="21">
        <v>3</v>
      </c>
      <c r="CJ37" s="21">
        <v>0</v>
      </c>
      <c r="CK37" s="21">
        <v>0</v>
      </c>
      <c r="CL37" s="21">
        <v>0</v>
      </c>
      <c r="CM37" s="21">
        <v>0</v>
      </c>
      <c r="CN37" s="21">
        <v>0</v>
      </c>
      <c r="CO37" s="21">
        <v>1</v>
      </c>
      <c r="CP37" s="21">
        <v>4</v>
      </c>
      <c r="CQ37" s="21">
        <v>0</v>
      </c>
      <c r="CR37" s="22">
        <v>2</v>
      </c>
      <c r="CS37" s="23">
        <f>SUM(CH37:CR37)</f>
        <v>31</v>
      </c>
      <c r="CT37" s="23">
        <f>SUM(CH37,CI37,2.3*CJ37,2.3*CK37,2.3*CL37,2.3*CM37,2*CN37,2*CO37,CP37,0.4*CQ37,0.2*CR37)</f>
        <v>30.4</v>
      </c>
      <c r="CU37" s="13">
        <f>$A37</f>
        <v>0.52083333333333359</v>
      </c>
      <c r="CV37" s="20">
        <v>9</v>
      </c>
      <c r="CW37" s="21">
        <v>1</v>
      </c>
      <c r="CX37" s="21">
        <v>0</v>
      </c>
      <c r="CY37" s="21">
        <v>0</v>
      </c>
      <c r="CZ37" s="21">
        <v>0</v>
      </c>
      <c r="DA37" s="21">
        <v>0</v>
      </c>
      <c r="DB37" s="21">
        <v>0</v>
      </c>
      <c r="DC37" s="21">
        <v>0</v>
      </c>
      <c r="DD37" s="21">
        <v>0</v>
      </c>
      <c r="DE37" s="21">
        <v>1</v>
      </c>
      <c r="DF37" s="22">
        <v>1</v>
      </c>
      <c r="DG37" s="23">
        <f>SUM(CV37:DF37)</f>
        <v>12</v>
      </c>
      <c r="DH37" s="23">
        <f>SUM(CV37,CW37,2.3*CX37,2.3*CY37,2.3*CZ37,2.3*DA37,2*DB37,2*DC37,DD37,0.4*DE37,0.2*DF37)</f>
        <v>10.6</v>
      </c>
      <c r="DI37" s="13">
        <f>$A37</f>
        <v>0.52083333333333359</v>
      </c>
      <c r="DJ37" s="20">
        <v>3</v>
      </c>
      <c r="DK37" s="21">
        <v>1</v>
      </c>
      <c r="DL37" s="21">
        <v>0</v>
      </c>
      <c r="DM37" s="21">
        <v>0</v>
      </c>
      <c r="DN37" s="21">
        <v>0</v>
      </c>
      <c r="DO37" s="21">
        <v>0</v>
      </c>
      <c r="DP37" s="21">
        <v>0</v>
      </c>
      <c r="DQ37" s="21">
        <v>0</v>
      </c>
      <c r="DR37" s="21">
        <v>1</v>
      </c>
      <c r="DS37" s="21">
        <v>0</v>
      </c>
      <c r="DT37" s="22">
        <v>0</v>
      </c>
      <c r="DU37" s="23">
        <f>SUM(DJ37:DT37)</f>
        <v>5</v>
      </c>
      <c r="DV37" s="23">
        <f>SUM(DJ37,DK37,2.3*DL37,2.3*DM37,2.3*DN37,2.3*DO37,2*DP37,2*DQ37,DR37,0.4*DS37,0.2*DT37)</f>
        <v>5</v>
      </c>
      <c r="DW37" s="13">
        <f>$A37</f>
        <v>0.52083333333333359</v>
      </c>
      <c r="DX37" s="24"/>
      <c r="DY37" s="25"/>
      <c r="DZ37" s="25"/>
      <c r="EA37" s="25"/>
      <c r="EB37" s="25"/>
      <c r="EC37" s="25"/>
      <c r="ED37" s="25"/>
      <c r="EE37" s="25"/>
      <c r="EF37" s="25"/>
      <c r="EG37" s="25"/>
      <c r="EH37" s="26"/>
      <c r="EI37" s="27">
        <f>SUM(DX37:EH37)</f>
        <v>0</v>
      </c>
      <c r="EJ37" s="27">
        <f>SUM(DX37,DY37,2.3*DZ37,2.3*EA37,2.3*EB37,2.3*EC37,2*ED37,2*EE37,EF37,0.4*EG37,0.2*EH37)</f>
        <v>0</v>
      </c>
      <c r="EK37" s="13">
        <f>$A37</f>
        <v>0.52083333333333359</v>
      </c>
      <c r="EL37" s="20">
        <v>8</v>
      </c>
      <c r="EM37" s="21">
        <v>0</v>
      </c>
      <c r="EN37" s="21">
        <v>0</v>
      </c>
      <c r="EO37" s="21">
        <v>0</v>
      </c>
      <c r="EP37" s="21">
        <v>0</v>
      </c>
      <c r="EQ37" s="21">
        <v>0</v>
      </c>
      <c r="ER37" s="21">
        <v>0</v>
      </c>
      <c r="ES37" s="21">
        <v>0</v>
      </c>
      <c r="ET37" s="21">
        <v>0</v>
      </c>
      <c r="EU37" s="21">
        <v>0</v>
      </c>
      <c r="EV37" s="22">
        <v>0</v>
      </c>
      <c r="EW37" s="23">
        <f>SUM(EL37:EV37)</f>
        <v>8</v>
      </c>
      <c r="EX37" s="23">
        <f>SUM(EL37,EM37,2.3*EN37,2.3*EO37,2.3*EP37,2.3*EQ37,2*ER37,2*ES37,ET37,0.4*EU37,0.2*EV37)</f>
        <v>8</v>
      </c>
      <c r="EY37" s="13">
        <f>$A37</f>
        <v>0.52083333333333359</v>
      </c>
      <c r="EZ37" s="20">
        <v>46</v>
      </c>
      <c r="FA37" s="21">
        <v>17</v>
      </c>
      <c r="FB37" s="21">
        <v>2</v>
      </c>
      <c r="FC37" s="21">
        <v>0</v>
      </c>
      <c r="FD37" s="21">
        <v>0</v>
      </c>
      <c r="FE37" s="21">
        <v>0</v>
      </c>
      <c r="FF37" s="21">
        <v>0</v>
      </c>
      <c r="FG37" s="21">
        <v>0</v>
      </c>
      <c r="FH37" s="21">
        <v>14</v>
      </c>
      <c r="FI37" s="21">
        <v>2</v>
      </c>
      <c r="FJ37" s="22">
        <v>5</v>
      </c>
      <c r="FK37" s="23">
        <f>SUM(EZ37:FJ37)</f>
        <v>86</v>
      </c>
      <c r="FL37" s="23">
        <f>SUM(EZ37,FA37,2.3*FB37,2.3*FC37,2.3*FD37,2.3*FE37,2*FF37,2*FG37,FH37,0.4*FI37,0.2*FJ37)</f>
        <v>83.399999999999991</v>
      </c>
      <c r="FM37" s="13">
        <f>$A37</f>
        <v>0.52083333333333359</v>
      </c>
      <c r="FN37" s="20">
        <v>11</v>
      </c>
      <c r="FO37" s="21">
        <v>0</v>
      </c>
      <c r="FP37" s="21">
        <v>0</v>
      </c>
      <c r="FQ37" s="21">
        <v>0</v>
      </c>
      <c r="FR37" s="21">
        <v>0</v>
      </c>
      <c r="FS37" s="21">
        <v>0</v>
      </c>
      <c r="FT37" s="21">
        <v>0</v>
      </c>
      <c r="FU37" s="21">
        <v>0</v>
      </c>
      <c r="FV37" s="21">
        <v>3</v>
      </c>
      <c r="FW37" s="21">
        <v>0</v>
      </c>
      <c r="FX37" s="22">
        <v>0</v>
      </c>
      <c r="FY37" s="23">
        <f>SUM(FN37:FX37)</f>
        <v>14</v>
      </c>
      <c r="FZ37" s="23">
        <f>SUM(FN37,FO37,2.3*FP37,2.3*FQ37,2.3*FR37,2.3*FS37,2*FT37,2*FU37,FV37,0.4*FW37,0.2*FX37)</f>
        <v>14</v>
      </c>
      <c r="GA37" s="13">
        <f>$A37</f>
        <v>0.52083333333333359</v>
      </c>
      <c r="GB37" s="20">
        <v>15</v>
      </c>
      <c r="GC37" s="21">
        <v>0</v>
      </c>
      <c r="GD37" s="21">
        <v>0</v>
      </c>
      <c r="GE37" s="21">
        <v>0</v>
      </c>
      <c r="GF37" s="21">
        <v>0</v>
      </c>
      <c r="GG37" s="21">
        <v>0</v>
      </c>
      <c r="GH37" s="21">
        <v>0</v>
      </c>
      <c r="GI37" s="21">
        <v>0</v>
      </c>
      <c r="GJ37" s="21">
        <v>1</v>
      </c>
      <c r="GK37" s="21">
        <v>0</v>
      </c>
      <c r="GL37" s="22">
        <v>0</v>
      </c>
      <c r="GM37" s="23">
        <f>SUM(GB37:GL37)</f>
        <v>16</v>
      </c>
      <c r="GN37" s="23">
        <f>SUM(GB37,GC37,2.3*GD37,2.3*GE37,2.3*GF37,2.3*GG37,2*GH37,2*GI37,GJ37,0.4*GK37,0.2*GL37)</f>
        <v>16</v>
      </c>
      <c r="GO37" s="13">
        <f>$A37</f>
        <v>0.52083333333333359</v>
      </c>
      <c r="GP37" s="24"/>
      <c r="GQ37" s="25"/>
      <c r="GR37" s="25"/>
      <c r="GS37" s="25"/>
      <c r="GT37" s="25"/>
      <c r="GU37" s="25"/>
      <c r="GV37" s="25"/>
      <c r="GW37" s="25"/>
      <c r="GX37" s="25"/>
      <c r="GY37" s="25"/>
      <c r="GZ37" s="26"/>
      <c r="HA37" s="27">
        <f>SUM(GP37:GZ37)</f>
        <v>0</v>
      </c>
      <c r="HB37" s="27">
        <f>SUM(GP37,GQ37,2.3*GR37,2.3*GS37,2.3*GT37,2.3*GU37,2*GV37,2*GW37,GX37,0.4*GY37,0.2*GZ37)</f>
        <v>0</v>
      </c>
      <c r="HC37" s="13">
        <f>$A37</f>
        <v>0.52083333333333359</v>
      </c>
      <c r="HD37" s="20">
        <v>7</v>
      </c>
      <c r="HE37" s="21">
        <v>0</v>
      </c>
      <c r="HF37" s="21">
        <v>0</v>
      </c>
      <c r="HG37" s="21">
        <v>0</v>
      </c>
      <c r="HH37" s="21">
        <v>0</v>
      </c>
      <c r="HI37" s="21">
        <v>0</v>
      </c>
      <c r="HJ37" s="21">
        <v>0</v>
      </c>
      <c r="HK37" s="21">
        <v>0</v>
      </c>
      <c r="HL37" s="21">
        <v>0</v>
      </c>
      <c r="HM37" s="21">
        <v>0</v>
      </c>
      <c r="HN37" s="22">
        <v>0</v>
      </c>
      <c r="HO37" s="23">
        <f>SUM(HD37:HN37)</f>
        <v>7</v>
      </c>
      <c r="HP37" s="23">
        <f>SUM(HD37,HE37,2.3*HF37,2.3*HG37,2.3*HH37,2.3*HI37,2*HJ37,2*HK37,HL37,0.4*HM37,0.2*HN37)</f>
        <v>7</v>
      </c>
      <c r="HQ37" s="13">
        <f>$A37</f>
        <v>0.52083333333333359</v>
      </c>
      <c r="HR37" s="20">
        <v>3</v>
      </c>
      <c r="HS37" s="21">
        <v>1</v>
      </c>
      <c r="HT37" s="21">
        <v>1</v>
      </c>
      <c r="HU37" s="21">
        <v>0</v>
      </c>
      <c r="HV37" s="21">
        <v>0</v>
      </c>
      <c r="HW37" s="21">
        <v>0</v>
      </c>
      <c r="HX37" s="21">
        <v>0</v>
      </c>
      <c r="HY37" s="21">
        <v>0</v>
      </c>
      <c r="HZ37" s="21">
        <v>0</v>
      </c>
      <c r="IA37" s="21">
        <v>0</v>
      </c>
      <c r="IB37" s="22">
        <v>1</v>
      </c>
      <c r="IC37" s="23">
        <f>SUM(HR37:IB37)</f>
        <v>6</v>
      </c>
      <c r="ID37" s="23">
        <f>SUM(HR37,HS37,2.3*HT37,2.3*HU37,2.3*HV37,2.3*HW37,2*HX37,2*HY37,HZ37,0.4*IA37,0.2*IB37)</f>
        <v>6.5</v>
      </c>
      <c r="IE37" s="13">
        <f>$A37</f>
        <v>0.52083333333333359</v>
      </c>
      <c r="IF37" s="20">
        <v>5</v>
      </c>
      <c r="IG37" s="21">
        <v>0</v>
      </c>
      <c r="IH37" s="21">
        <v>0</v>
      </c>
      <c r="II37" s="21">
        <v>0</v>
      </c>
      <c r="IJ37" s="21">
        <v>0</v>
      </c>
      <c r="IK37" s="21">
        <v>0</v>
      </c>
      <c r="IL37" s="21">
        <v>0</v>
      </c>
      <c r="IM37" s="21">
        <v>0</v>
      </c>
      <c r="IN37" s="21">
        <v>0</v>
      </c>
      <c r="IO37" s="21">
        <v>0</v>
      </c>
      <c r="IP37" s="22">
        <v>0</v>
      </c>
      <c r="IQ37" s="23">
        <f>SUM(IF37:IP37)</f>
        <v>5</v>
      </c>
      <c r="IR37" s="23">
        <f>SUM(IF37,IG37,2.3*IH37,2.3*II37,2.3*IJ37,2.3*IK37,2*IL37,2*IM37,IN37,0.4*IO37,0.2*IP37)</f>
        <v>5</v>
      </c>
    </row>
    <row r="38" spans="1:252" ht="13.5" customHeight="1" x14ac:dyDescent="0.3">
      <c r="A38" s="28">
        <f>A37+"00:15"</f>
        <v>0.53125000000000022</v>
      </c>
      <c r="B38" s="29">
        <v>11</v>
      </c>
      <c r="C38" s="30">
        <v>1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3</v>
      </c>
      <c r="K38" s="30">
        <v>0</v>
      </c>
      <c r="L38" s="31">
        <v>3</v>
      </c>
      <c r="M38" s="32">
        <f>SUM(B38:L38)</f>
        <v>18</v>
      </c>
      <c r="N38" s="32">
        <f>SUM(B38,C38,2.3*D38,2.3*E38,2.3*F38,2.3*G38,2*H38,2*I38,J38,0.4*K38,0.2*L38)</f>
        <v>15.6</v>
      </c>
      <c r="O38" s="33">
        <f>$A38</f>
        <v>0.53125000000000022</v>
      </c>
      <c r="P38" s="29">
        <v>3</v>
      </c>
      <c r="Q38" s="30">
        <v>0</v>
      </c>
      <c r="R38" s="30">
        <v>1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1">
        <v>0</v>
      </c>
      <c r="AA38" s="32">
        <f>SUM(P38:Z38)</f>
        <v>4</v>
      </c>
      <c r="AB38" s="32">
        <f>SUM(P38,Q38,2.3*R38,2.3*S38,2.3*T38,2.3*U38,2*V38,2*W38,X38,0.4*Y38,0.2*Z38)</f>
        <v>5.3</v>
      </c>
      <c r="AC38" s="33">
        <f>$A38</f>
        <v>0.53125000000000022</v>
      </c>
      <c r="AD38" s="29">
        <v>73</v>
      </c>
      <c r="AE38" s="30">
        <v>6</v>
      </c>
      <c r="AF38" s="30">
        <v>1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12</v>
      </c>
      <c r="AM38" s="30">
        <v>2</v>
      </c>
      <c r="AN38" s="31">
        <v>4</v>
      </c>
      <c r="AO38" s="32">
        <f>SUM(AD38:AN38)</f>
        <v>98</v>
      </c>
      <c r="AP38" s="32">
        <f>SUM(AD38,AE38,2.3*AF38,2.3*AG38,2.3*AH38,2.3*AI38,2*AJ38,2*AK38,AL38,0.4*AM38,0.2*AN38)</f>
        <v>94.899999999999991</v>
      </c>
      <c r="AQ38" s="33">
        <f>$A38</f>
        <v>0.53125000000000022</v>
      </c>
      <c r="AR38" s="29">
        <v>22</v>
      </c>
      <c r="AS38" s="30">
        <v>1</v>
      </c>
      <c r="AT38" s="30">
        <v>1</v>
      </c>
      <c r="AU38" s="30">
        <v>0</v>
      </c>
      <c r="AV38" s="30">
        <v>0</v>
      </c>
      <c r="AW38" s="30">
        <v>0</v>
      </c>
      <c r="AX38" s="30">
        <v>0</v>
      </c>
      <c r="AY38" s="30">
        <v>0</v>
      </c>
      <c r="AZ38" s="30">
        <v>2</v>
      </c>
      <c r="BA38" s="30">
        <v>0</v>
      </c>
      <c r="BB38" s="31">
        <v>0</v>
      </c>
      <c r="BC38" s="32">
        <f>SUM(AR38:BB38)</f>
        <v>26</v>
      </c>
      <c r="BD38" s="32">
        <f>SUM(AR38,AS38,2.3*AT38,2.3*AU38,2.3*AV38,2.3*AW38,2*AX38,2*AY38,AZ38,0.4*BA38,0.2*BB38)</f>
        <v>27.3</v>
      </c>
      <c r="BE38" s="33">
        <f>$A38</f>
        <v>0.53125000000000022</v>
      </c>
      <c r="BF38" s="34"/>
      <c r="BG38" s="35"/>
      <c r="BH38" s="35"/>
      <c r="BI38" s="35"/>
      <c r="BJ38" s="35"/>
      <c r="BK38" s="35"/>
      <c r="BL38" s="35"/>
      <c r="BM38" s="35"/>
      <c r="BN38" s="35"/>
      <c r="BO38" s="35"/>
      <c r="BP38" s="36"/>
      <c r="BQ38" s="37">
        <f>SUM(BF38:BP38)</f>
        <v>0</v>
      </c>
      <c r="BR38" s="37">
        <f>SUM(BF38,BG38,2.3*BH38,2.3*BI38,2.3*BJ38,2.3*BK38,2*BL38,2*BM38,BN38,0.4*BO38,0.2*BP38)</f>
        <v>0</v>
      </c>
      <c r="BS38" s="33">
        <f>$A38</f>
        <v>0.53125000000000022</v>
      </c>
      <c r="BT38" s="29">
        <v>11</v>
      </c>
      <c r="BU38" s="30">
        <v>2</v>
      </c>
      <c r="BV38" s="30">
        <v>0</v>
      </c>
      <c r="BW38" s="30">
        <v>0</v>
      </c>
      <c r="BX38" s="30">
        <v>1</v>
      </c>
      <c r="BY38" s="30">
        <v>0</v>
      </c>
      <c r="BZ38" s="30">
        <v>0</v>
      </c>
      <c r="CA38" s="30">
        <v>1</v>
      </c>
      <c r="CB38" s="30">
        <v>5</v>
      </c>
      <c r="CC38" s="30">
        <v>0</v>
      </c>
      <c r="CD38" s="31">
        <v>0</v>
      </c>
      <c r="CE38" s="32">
        <f>SUM(BT38:CD38)</f>
        <v>20</v>
      </c>
      <c r="CF38" s="32">
        <f>SUM(BT38,BU38,2.3*BV38,2.3*BW38,2.3*BX38,2.3*BY38,2*BZ38,2*CA38,CB38,0.4*CC38,0.2*CD38)</f>
        <v>22.3</v>
      </c>
      <c r="CG38" s="33">
        <f>$A38</f>
        <v>0.53125000000000022</v>
      </c>
      <c r="CH38" s="29">
        <v>33</v>
      </c>
      <c r="CI38" s="30">
        <v>8</v>
      </c>
      <c r="CJ38" s="30">
        <v>1</v>
      </c>
      <c r="CK38" s="30">
        <v>0</v>
      </c>
      <c r="CL38" s="30">
        <v>1</v>
      </c>
      <c r="CM38" s="30">
        <v>0</v>
      </c>
      <c r="CN38" s="30">
        <v>0</v>
      </c>
      <c r="CO38" s="30">
        <v>0</v>
      </c>
      <c r="CP38" s="30">
        <v>2</v>
      </c>
      <c r="CQ38" s="30">
        <v>1</v>
      </c>
      <c r="CR38" s="31">
        <v>1</v>
      </c>
      <c r="CS38" s="32">
        <f>SUM(CH38:CR38)</f>
        <v>47</v>
      </c>
      <c r="CT38" s="32">
        <f>SUM(CH38,CI38,2.3*CJ38,2.3*CK38,2.3*CL38,2.3*CM38,2*CN38,2*CO38,CP38,0.4*CQ38,0.2*CR38)</f>
        <v>48.199999999999996</v>
      </c>
      <c r="CU38" s="33">
        <f>$A38</f>
        <v>0.53125000000000022</v>
      </c>
      <c r="CV38" s="29">
        <v>4</v>
      </c>
      <c r="CW38" s="30">
        <v>1</v>
      </c>
      <c r="CX38" s="30">
        <v>0</v>
      </c>
      <c r="CY38" s="30">
        <v>0</v>
      </c>
      <c r="CZ38" s="30">
        <v>0</v>
      </c>
      <c r="DA38" s="30">
        <v>0</v>
      </c>
      <c r="DB38" s="30">
        <v>0</v>
      </c>
      <c r="DC38" s="30">
        <v>0</v>
      </c>
      <c r="DD38" s="30">
        <v>1</v>
      </c>
      <c r="DE38" s="30">
        <v>0</v>
      </c>
      <c r="DF38" s="31">
        <v>1</v>
      </c>
      <c r="DG38" s="32">
        <f>SUM(CV38:DF38)</f>
        <v>7</v>
      </c>
      <c r="DH38" s="32">
        <f>SUM(CV38,CW38,2.3*CX38,2.3*CY38,2.3*CZ38,2.3*DA38,2*DB38,2*DC38,DD38,0.4*DE38,0.2*DF38)</f>
        <v>6.2</v>
      </c>
      <c r="DI38" s="33">
        <f>$A38</f>
        <v>0.53125000000000022</v>
      </c>
      <c r="DJ38" s="29">
        <v>4</v>
      </c>
      <c r="DK38" s="30">
        <v>1</v>
      </c>
      <c r="DL38" s="30">
        <v>0</v>
      </c>
      <c r="DM38" s="30">
        <v>0</v>
      </c>
      <c r="DN38" s="30">
        <v>0</v>
      </c>
      <c r="DO38" s="30">
        <v>0</v>
      </c>
      <c r="DP38" s="30">
        <v>0</v>
      </c>
      <c r="DQ38" s="30">
        <v>0</v>
      </c>
      <c r="DR38" s="30">
        <v>0</v>
      </c>
      <c r="DS38" s="30">
        <v>0</v>
      </c>
      <c r="DT38" s="31">
        <v>0</v>
      </c>
      <c r="DU38" s="32">
        <f>SUM(DJ38:DT38)</f>
        <v>5</v>
      </c>
      <c r="DV38" s="32">
        <f>SUM(DJ38,DK38,2.3*DL38,2.3*DM38,2.3*DN38,2.3*DO38,2*DP38,2*DQ38,DR38,0.4*DS38,0.2*DT38)</f>
        <v>5</v>
      </c>
      <c r="DW38" s="33">
        <f>$A38</f>
        <v>0.53125000000000022</v>
      </c>
      <c r="DX38" s="34"/>
      <c r="DY38" s="35"/>
      <c r="DZ38" s="35"/>
      <c r="EA38" s="35"/>
      <c r="EB38" s="35"/>
      <c r="EC38" s="35"/>
      <c r="ED38" s="35"/>
      <c r="EE38" s="35"/>
      <c r="EF38" s="35"/>
      <c r="EG38" s="35"/>
      <c r="EH38" s="36"/>
      <c r="EI38" s="37">
        <f>SUM(DX38:EH38)</f>
        <v>0</v>
      </c>
      <c r="EJ38" s="37">
        <f>SUM(DX38,DY38,2.3*DZ38,2.3*EA38,2.3*EB38,2.3*EC38,2*ED38,2*EE38,EF38,0.4*EG38,0.2*EH38)</f>
        <v>0</v>
      </c>
      <c r="EK38" s="33">
        <f>$A38</f>
        <v>0.53125000000000022</v>
      </c>
      <c r="EL38" s="29">
        <v>5</v>
      </c>
      <c r="EM38" s="30">
        <v>0</v>
      </c>
      <c r="EN38" s="30">
        <v>0</v>
      </c>
      <c r="EO38" s="30">
        <v>0</v>
      </c>
      <c r="EP38" s="30">
        <v>0</v>
      </c>
      <c r="EQ38" s="30">
        <v>0</v>
      </c>
      <c r="ER38" s="30">
        <v>0</v>
      </c>
      <c r="ES38" s="30">
        <v>0</v>
      </c>
      <c r="ET38" s="30">
        <v>0</v>
      </c>
      <c r="EU38" s="30">
        <v>0</v>
      </c>
      <c r="EV38" s="31">
        <v>1</v>
      </c>
      <c r="EW38" s="32">
        <f>SUM(EL38:EV38)</f>
        <v>6</v>
      </c>
      <c r="EX38" s="32">
        <f>SUM(EL38,EM38,2.3*EN38,2.3*EO38,2.3*EP38,2.3*EQ38,2*ER38,2*ES38,ET38,0.4*EU38,0.2*EV38)</f>
        <v>5.2</v>
      </c>
      <c r="EY38" s="33">
        <f>$A38</f>
        <v>0.53125000000000022</v>
      </c>
      <c r="EZ38" s="29">
        <v>58</v>
      </c>
      <c r="FA38" s="30">
        <v>8</v>
      </c>
      <c r="FB38" s="30">
        <v>1</v>
      </c>
      <c r="FC38" s="30">
        <v>0</v>
      </c>
      <c r="FD38" s="30">
        <v>0</v>
      </c>
      <c r="FE38" s="30">
        <v>0</v>
      </c>
      <c r="FF38" s="30">
        <v>0</v>
      </c>
      <c r="FG38" s="30">
        <v>0</v>
      </c>
      <c r="FH38" s="30">
        <v>7</v>
      </c>
      <c r="FI38" s="30">
        <v>1</v>
      </c>
      <c r="FJ38" s="31">
        <v>2</v>
      </c>
      <c r="FK38" s="32">
        <f>SUM(EZ38:FJ38)</f>
        <v>77</v>
      </c>
      <c r="FL38" s="32">
        <f>SUM(EZ38,FA38,2.3*FB38,2.3*FC38,2.3*FD38,2.3*FE38,2*FF38,2*FG38,FH38,0.4*FI38,0.2*FJ38)</f>
        <v>76.100000000000009</v>
      </c>
      <c r="FM38" s="33">
        <f>$A38</f>
        <v>0.53125000000000022</v>
      </c>
      <c r="FN38" s="29">
        <v>10</v>
      </c>
      <c r="FO38" s="30">
        <v>5</v>
      </c>
      <c r="FP38" s="30">
        <v>0</v>
      </c>
      <c r="FQ38" s="30">
        <v>0</v>
      </c>
      <c r="FR38" s="30">
        <v>0</v>
      </c>
      <c r="FS38" s="30">
        <v>0</v>
      </c>
      <c r="FT38" s="30">
        <v>0</v>
      </c>
      <c r="FU38" s="30">
        <v>0</v>
      </c>
      <c r="FV38" s="30">
        <v>1</v>
      </c>
      <c r="FW38" s="30">
        <v>0</v>
      </c>
      <c r="FX38" s="31">
        <v>1</v>
      </c>
      <c r="FY38" s="32">
        <f>SUM(FN38:FX38)</f>
        <v>17</v>
      </c>
      <c r="FZ38" s="32">
        <f>SUM(FN38,FO38,2.3*FP38,2.3*FQ38,2.3*FR38,2.3*FS38,2*FT38,2*FU38,FV38,0.4*FW38,0.2*FX38)</f>
        <v>16.2</v>
      </c>
      <c r="GA38" s="33">
        <f>$A38</f>
        <v>0.53125000000000022</v>
      </c>
      <c r="GB38" s="29">
        <v>9</v>
      </c>
      <c r="GC38" s="30">
        <v>0</v>
      </c>
      <c r="GD38" s="30">
        <v>0</v>
      </c>
      <c r="GE38" s="30">
        <v>0</v>
      </c>
      <c r="GF38" s="30">
        <v>0</v>
      </c>
      <c r="GG38" s="30">
        <v>0</v>
      </c>
      <c r="GH38" s="30">
        <v>0</v>
      </c>
      <c r="GI38" s="30">
        <v>0</v>
      </c>
      <c r="GJ38" s="30">
        <v>1</v>
      </c>
      <c r="GK38" s="30">
        <v>0</v>
      </c>
      <c r="GL38" s="31">
        <v>0</v>
      </c>
      <c r="GM38" s="32">
        <f>SUM(GB38:GL38)</f>
        <v>10</v>
      </c>
      <c r="GN38" s="32">
        <f>SUM(GB38,GC38,2.3*GD38,2.3*GE38,2.3*GF38,2.3*GG38,2*GH38,2*GI38,GJ38,0.4*GK38,0.2*GL38)</f>
        <v>10</v>
      </c>
      <c r="GO38" s="33">
        <f>$A38</f>
        <v>0.53125000000000022</v>
      </c>
      <c r="GP38" s="34"/>
      <c r="GQ38" s="35"/>
      <c r="GR38" s="35"/>
      <c r="GS38" s="35"/>
      <c r="GT38" s="35"/>
      <c r="GU38" s="35"/>
      <c r="GV38" s="35"/>
      <c r="GW38" s="35"/>
      <c r="GX38" s="35"/>
      <c r="GY38" s="35"/>
      <c r="GZ38" s="36"/>
      <c r="HA38" s="37">
        <f>SUM(GP38:GZ38)</f>
        <v>0</v>
      </c>
      <c r="HB38" s="37">
        <f>SUM(GP38,GQ38,2.3*GR38,2.3*GS38,2.3*GT38,2.3*GU38,2*GV38,2*GW38,GX38,0.4*GY38,0.2*GZ38)</f>
        <v>0</v>
      </c>
      <c r="HC38" s="33">
        <f>$A38</f>
        <v>0.53125000000000022</v>
      </c>
      <c r="HD38" s="29">
        <v>10</v>
      </c>
      <c r="HE38" s="30">
        <v>0</v>
      </c>
      <c r="HF38" s="30">
        <v>0</v>
      </c>
      <c r="HG38" s="30">
        <v>0</v>
      </c>
      <c r="HH38" s="30">
        <v>0</v>
      </c>
      <c r="HI38" s="30">
        <v>0</v>
      </c>
      <c r="HJ38" s="30">
        <v>0</v>
      </c>
      <c r="HK38" s="30">
        <v>0</v>
      </c>
      <c r="HL38" s="30">
        <v>0</v>
      </c>
      <c r="HM38" s="30">
        <v>1</v>
      </c>
      <c r="HN38" s="31">
        <v>0</v>
      </c>
      <c r="HO38" s="32">
        <f>SUM(HD38:HN38)</f>
        <v>11</v>
      </c>
      <c r="HP38" s="32">
        <f>SUM(HD38,HE38,2.3*HF38,2.3*HG38,2.3*HH38,2.3*HI38,2*HJ38,2*HK38,HL38,0.4*HM38,0.2*HN38)</f>
        <v>10.4</v>
      </c>
      <c r="HQ38" s="33">
        <f>$A38</f>
        <v>0.53125000000000022</v>
      </c>
      <c r="HR38" s="29">
        <v>4</v>
      </c>
      <c r="HS38" s="30">
        <v>1</v>
      </c>
      <c r="HT38" s="30">
        <v>0</v>
      </c>
      <c r="HU38" s="30">
        <v>0</v>
      </c>
      <c r="HV38" s="30">
        <v>0</v>
      </c>
      <c r="HW38" s="30">
        <v>0</v>
      </c>
      <c r="HX38" s="30">
        <v>0</v>
      </c>
      <c r="HY38" s="30">
        <v>0</v>
      </c>
      <c r="HZ38" s="30">
        <v>1</v>
      </c>
      <c r="IA38" s="30">
        <v>0</v>
      </c>
      <c r="IB38" s="31">
        <v>2</v>
      </c>
      <c r="IC38" s="32">
        <f>SUM(HR38:IB38)</f>
        <v>8</v>
      </c>
      <c r="ID38" s="32">
        <f>SUM(HR38,HS38,2.3*HT38,2.3*HU38,2.3*HV38,2.3*HW38,2*HX38,2*HY38,HZ38,0.4*IA38,0.2*IB38)</f>
        <v>6.4</v>
      </c>
      <c r="IE38" s="33">
        <f>$A38</f>
        <v>0.53125000000000022</v>
      </c>
      <c r="IF38" s="29">
        <v>5</v>
      </c>
      <c r="IG38" s="30">
        <v>0</v>
      </c>
      <c r="IH38" s="30">
        <v>0</v>
      </c>
      <c r="II38" s="30">
        <v>0</v>
      </c>
      <c r="IJ38" s="30">
        <v>0</v>
      </c>
      <c r="IK38" s="30">
        <v>0</v>
      </c>
      <c r="IL38" s="30">
        <v>0</v>
      </c>
      <c r="IM38" s="30">
        <v>0</v>
      </c>
      <c r="IN38" s="30">
        <v>0</v>
      </c>
      <c r="IO38" s="30">
        <v>0</v>
      </c>
      <c r="IP38" s="31">
        <v>1</v>
      </c>
      <c r="IQ38" s="32">
        <f>SUM(IF38:IP38)</f>
        <v>6</v>
      </c>
      <c r="IR38" s="32">
        <f>SUM(IF38,IG38,2.3*IH38,2.3*II38,2.3*IJ38,2.3*IK38,2*IL38,2*IM38,IN38,0.4*IO38,0.2*IP38)</f>
        <v>5.2</v>
      </c>
    </row>
    <row r="39" spans="1:252" s="47" customFormat="1" ht="12" customHeight="1" x14ac:dyDescent="0.4">
      <c r="A39" s="38" t="s">
        <v>20</v>
      </c>
      <c r="B39" s="39">
        <f t="shared" ref="B39:N39" si="108">SUM(B35:B38)</f>
        <v>30</v>
      </c>
      <c r="C39" s="40">
        <f t="shared" si="108"/>
        <v>6</v>
      </c>
      <c r="D39" s="40">
        <f t="shared" si="108"/>
        <v>0</v>
      </c>
      <c r="E39" s="40">
        <f t="shared" si="108"/>
        <v>0</v>
      </c>
      <c r="F39" s="40">
        <f t="shared" si="108"/>
        <v>0</v>
      </c>
      <c r="G39" s="40">
        <f t="shared" si="108"/>
        <v>0</v>
      </c>
      <c r="H39" s="40">
        <f t="shared" si="108"/>
        <v>0</v>
      </c>
      <c r="I39" s="40">
        <f t="shared" si="108"/>
        <v>0</v>
      </c>
      <c r="J39" s="40">
        <f t="shared" si="108"/>
        <v>11</v>
      </c>
      <c r="K39" s="40">
        <f t="shared" si="108"/>
        <v>0</v>
      </c>
      <c r="L39" s="41">
        <f t="shared" si="108"/>
        <v>5</v>
      </c>
      <c r="M39" s="42">
        <f t="shared" si="108"/>
        <v>52</v>
      </c>
      <c r="N39" s="42">
        <f t="shared" si="108"/>
        <v>48</v>
      </c>
      <c r="O39" s="38" t="s">
        <v>20</v>
      </c>
      <c r="P39" s="39">
        <f t="shared" ref="P39:AB39" si="109">SUM(P35:P38)</f>
        <v>14</v>
      </c>
      <c r="Q39" s="40">
        <f t="shared" si="109"/>
        <v>3</v>
      </c>
      <c r="R39" s="40">
        <f t="shared" si="109"/>
        <v>2</v>
      </c>
      <c r="S39" s="40">
        <f t="shared" si="109"/>
        <v>0</v>
      </c>
      <c r="T39" s="40">
        <f t="shared" si="109"/>
        <v>0</v>
      </c>
      <c r="U39" s="40">
        <f t="shared" si="109"/>
        <v>0</v>
      </c>
      <c r="V39" s="40">
        <f t="shared" si="109"/>
        <v>0</v>
      </c>
      <c r="W39" s="40">
        <f t="shared" si="109"/>
        <v>0</v>
      </c>
      <c r="X39" s="40">
        <f t="shared" si="109"/>
        <v>0</v>
      </c>
      <c r="Y39" s="40">
        <f t="shared" si="109"/>
        <v>0</v>
      </c>
      <c r="Z39" s="41">
        <f t="shared" si="109"/>
        <v>1</v>
      </c>
      <c r="AA39" s="42">
        <f t="shared" si="109"/>
        <v>20</v>
      </c>
      <c r="AB39" s="42">
        <f t="shared" si="109"/>
        <v>21.8</v>
      </c>
      <c r="AC39" s="38" t="s">
        <v>20</v>
      </c>
      <c r="AD39" s="39">
        <f t="shared" ref="AD39:AP39" si="110">SUM(AD35:AD38)</f>
        <v>266</v>
      </c>
      <c r="AE39" s="40">
        <f t="shared" si="110"/>
        <v>35</v>
      </c>
      <c r="AF39" s="40">
        <f t="shared" si="110"/>
        <v>4</v>
      </c>
      <c r="AG39" s="40">
        <f t="shared" si="110"/>
        <v>0</v>
      </c>
      <c r="AH39" s="40">
        <f t="shared" si="110"/>
        <v>0</v>
      </c>
      <c r="AI39" s="40">
        <f t="shared" si="110"/>
        <v>0</v>
      </c>
      <c r="AJ39" s="40">
        <f t="shared" si="110"/>
        <v>0</v>
      </c>
      <c r="AK39" s="40">
        <f t="shared" si="110"/>
        <v>0</v>
      </c>
      <c r="AL39" s="40">
        <f t="shared" si="110"/>
        <v>63</v>
      </c>
      <c r="AM39" s="40">
        <f t="shared" si="110"/>
        <v>6</v>
      </c>
      <c r="AN39" s="41">
        <f t="shared" si="110"/>
        <v>5</v>
      </c>
      <c r="AO39" s="42">
        <f t="shared" si="110"/>
        <v>379</v>
      </c>
      <c r="AP39" s="42">
        <f t="shared" si="110"/>
        <v>376.59999999999997</v>
      </c>
      <c r="AQ39" s="38" t="s">
        <v>20</v>
      </c>
      <c r="AR39" s="39">
        <f t="shared" ref="AR39:BD39" si="111">SUM(AR35:AR38)</f>
        <v>59</v>
      </c>
      <c r="AS39" s="40">
        <f t="shared" si="111"/>
        <v>10</v>
      </c>
      <c r="AT39" s="40">
        <f t="shared" si="111"/>
        <v>4</v>
      </c>
      <c r="AU39" s="40">
        <f t="shared" si="111"/>
        <v>0</v>
      </c>
      <c r="AV39" s="40">
        <f t="shared" si="111"/>
        <v>0</v>
      </c>
      <c r="AW39" s="40">
        <f t="shared" si="111"/>
        <v>0</v>
      </c>
      <c r="AX39" s="40">
        <f t="shared" si="111"/>
        <v>0</v>
      </c>
      <c r="AY39" s="40">
        <f t="shared" si="111"/>
        <v>0</v>
      </c>
      <c r="AZ39" s="40">
        <f t="shared" si="111"/>
        <v>11</v>
      </c>
      <c r="BA39" s="40">
        <f t="shared" si="111"/>
        <v>1</v>
      </c>
      <c r="BB39" s="41">
        <f t="shared" si="111"/>
        <v>0</v>
      </c>
      <c r="BC39" s="42">
        <f t="shared" si="111"/>
        <v>85</v>
      </c>
      <c r="BD39" s="42">
        <f t="shared" si="111"/>
        <v>89.600000000000009</v>
      </c>
      <c r="BE39" s="38" t="s">
        <v>20</v>
      </c>
      <c r="BF39" s="43">
        <f t="shared" ref="BF39:BR39" si="112">SUM(BF35:BF38)</f>
        <v>0</v>
      </c>
      <c r="BG39" s="44">
        <f t="shared" si="112"/>
        <v>0</v>
      </c>
      <c r="BH39" s="44">
        <f t="shared" si="112"/>
        <v>0</v>
      </c>
      <c r="BI39" s="44">
        <f t="shared" si="112"/>
        <v>0</v>
      </c>
      <c r="BJ39" s="44">
        <f t="shared" si="112"/>
        <v>0</v>
      </c>
      <c r="BK39" s="44">
        <f t="shared" si="112"/>
        <v>0</v>
      </c>
      <c r="BL39" s="44">
        <f t="shared" si="112"/>
        <v>0</v>
      </c>
      <c r="BM39" s="44">
        <f t="shared" si="112"/>
        <v>0</v>
      </c>
      <c r="BN39" s="44">
        <f t="shared" si="112"/>
        <v>0</v>
      </c>
      <c r="BO39" s="44">
        <f t="shared" si="112"/>
        <v>0</v>
      </c>
      <c r="BP39" s="45">
        <f t="shared" si="112"/>
        <v>0</v>
      </c>
      <c r="BQ39" s="46">
        <f t="shared" si="112"/>
        <v>0</v>
      </c>
      <c r="BR39" s="46">
        <f t="shared" si="112"/>
        <v>0</v>
      </c>
      <c r="BS39" s="38" t="s">
        <v>20</v>
      </c>
      <c r="BT39" s="39">
        <f t="shared" ref="BT39:CF39" si="113">SUM(BT35:BT38)</f>
        <v>54</v>
      </c>
      <c r="BU39" s="40">
        <f t="shared" si="113"/>
        <v>11</v>
      </c>
      <c r="BV39" s="40">
        <f t="shared" si="113"/>
        <v>0</v>
      </c>
      <c r="BW39" s="40">
        <f t="shared" si="113"/>
        <v>0</v>
      </c>
      <c r="BX39" s="40">
        <f t="shared" si="113"/>
        <v>1</v>
      </c>
      <c r="BY39" s="40">
        <f t="shared" si="113"/>
        <v>0</v>
      </c>
      <c r="BZ39" s="40">
        <f t="shared" si="113"/>
        <v>0</v>
      </c>
      <c r="CA39" s="40">
        <f t="shared" si="113"/>
        <v>1</v>
      </c>
      <c r="CB39" s="40">
        <f t="shared" si="113"/>
        <v>11</v>
      </c>
      <c r="CC39" s="40">
        <f t="shared" si="113"/>
        <v>0</v>
      </c>
      <c r="CD39" s="41">
        <f t="shared" si="113"/>
        <v>3</v>
      </c>
      <c r="CE39" s="42">
        <f t="shared" si="113"/>
        <v>81</v>
      </c>
      <c r="CF39" s="42">
        <f t="shared" si="113"/>
        <v>80.899999999999991</v>
      </c>
      <c r="CG39" s="38" t="s">
        <v>20</v>
      </c>
      <c r="CH39" s="39">
        <f t="shared" ref="CH39:CT39" si="114">SUM(CH35:CH38)</f>
        <v>94</v>
      </c>
      <c r="CI39" s="40">
        <f t="shared" si="114"/>
        <v>21</v>
      </c>
      <c r="CJ39" s="40">
        <f t="shared" si="114"/>
        <v>2</v>
      </c>
      <c r="CK39" s="40">
        <f t="shared" si="114"/>
        <v>0</v>
      </c>
      <c r="CL39" s="40">
        <f t="shared" si="114"/>
        <v>1</v>
      </c>
      <c r="CM39" s="40">
        <f t="shared" si="114"/>
        <v>0</v>
      </c>
      <c r="CN39" s="40">
        <f t="shared" si="114"/>
        <v>0</v>
      </c>
      <c r="CO39" s="40">
        <f t="shared" si="114"/>
        <v>2</v>
      </c>
      <c r="CP39" s="40">
        <f t="shared" si="114"/>
        <v>11</v>
      </c>
      <c r="CQ39" s="40">
        <f t="shared" si="114"/>
        <v>3</v>
      </c>
      <c r="CR39" s="41">
        <f t="shared" si="114"/>
        <v>10</v>
      </c>
      <c r="CS39" s="42">
        <f t="shared" si="114"/>
        <v>144</v>
      </c>
      <c r="CT39" s="42">
        <f t="shared" si="114"/>
        <v>140.1</v>
      </c>
      <c r="CU39" s="38" t="s">
        <v>20</v>
      </c>
      <c r="CV39" s="39">
        <f t="shared" ref="CV39:DH39" si="115">SUM(CV35:CV38)</f>
        <v>21</v>
      </c>
      <c r="CW39" s="40">
        <f t="shared" si="115"/>
        <v>5</v>
      </c>
      <c r="CX39" s="40">
        <f t="shared" si="115"/>
        <v>0</v>
      </c>
      <c r="CY39" s="40">
        <f t="shared" si="115"/>
        <v>1</v>
      </c>
      <c r="CZ39" s="40">
        <f t="shared" si="115"/>
        <v>0</v>
      </c>
      <c r="DA39" s="40">
        <f t="shared" si="115"/>
        <v>0</v>
      </c>
      <c r="DB39" s="40">
        <f t="shared" si="115"/>
        <v>0</v>
      </c>
      <c r="DC39" s="40">
        <f t="shared" si="115"/>
        <v>0</v>
      </c>
      <c r="DD39" s="40">
        <f t="shared" si="115"/>
        <v>3</v>
      </c>
      <c r="DE39" s="40">
        <f t="shared" si="115"/>
        <v>1</v>
      </c>
      <c r="DF39" s="41">
        <f t="shared" si="115"/>
        <v>6</v>
      </c>
      <c r="DG39" s="42">
        <f t="shared" si="115"/>
        <v>37</v>
      </c>
      <c r="DH39" s="42">
        <f t="shared" si="115"/>
        <v>32.900000000000006</v>
      </c>
      <c r="DI39" s="38" t="s">
        <v>20</v>
      </c>
      <c r="DJ39" s="39">
        <f t="shared" ref="DJ39:DV39" si="116">SUM(DJ35:DJ38)</f>
        <v>19</v>
      </c>
      <c r="DK39" s="40">
        <f t="shared" si="116"/>
        <v>3</v>
      </c>
      <c r="DL39" s="40">
        <f t="shared" si="116"/>
        <v>0</v>
      </c>
      <c r="DM39" s="40">
        <f t="shared" si="116"/>
        <v>0</v>
      </c>
      <c r="DN39" s="40">
        <f t="shared" si="116"/>
        <v>1</v>
      </c>
      <c r="DO39" s="40">
        <f t="shared" si="116"/>
        <v>0</v>
      </c>
      <c r="DP39" s="40">
        <f t="shared" si="116"/>
        <v>0</v>
      </c>
      <c r="DQ39" s="40">
        <f t="shared" si="116"/>
        <v>0</v>
      </c>
      <c r="DR39" s="40">
        <f t="shared" si="116"/>
        <v>1</v>
      </c>
      <c r="DS39" s="40">
        <f t="shared" si="116"/>
        <v>1</v>
      </c>
      <c r="DT39" s="41">
        <f t="shared" si="116"/>
        <v>0</v>
      </c>
      <c r="DU39" s="42">
        <f t="shared" si="116"/>
        <v>25</v>
      </c>
      <c r="DV39" s="42">
        <f t="shared" si="116"/>
        <v>25.700000000000003</v>
      </c>
      <c r="DW39" s="38" t="s">
        <v>20</v>
      </c>
      <c r="DX39" s="43">
        <f t="shared" ref="DX39:EJ39" si="117">SUM(DX35:DX38)</f>
        <v>0</v>
      </c>
      <c r="DY39" s="44">
        <f t="shared" si="117"/>
        <v>0</v>
      </c>
      <c r="DZ39" s="44">
        <f t="shared" si="117"/>
        <v>0</v>
      </c>
      <c r="EA39" s="44">
        <f t="shared" si="117"/>
        <v>0</v>
      </c>
      <c r="EB39" s="44">
        <f t="shared" si="117"/>
        <v>0</v>
      </c>
      <c r="EC39" s="44">
        <f t="shared" si="117"/>
        <v>0</v>
      </c>
      <c r="ED39" s="44">
        <f t="shared" si="117"/>
        <v>0</v>
      </c>
      <c r="EE39" s="44">
        <f t="shared" si="117"/>
        <v>0</v>
      </c>
      <c r="EF39" s="44">
        <f t="shared" si="117"/>
        <v>0</v>
      </c>
      <c r="EG39" s="44">
        <f t="shared" si="117"/>
        <v>0</v>
      </c>
      <c r="EH39" s="45">
        <f t="shared" si="117"/>
        <v>0</v>
      </c>
      <c r="EI39" s="46">
        <f t="shared" si="117"/>
        <v>0</v>
      </c>
      <c r="EJ39" s="46">
        <f t="shared" si="117"/>
        <v>0</v>
      </c>
      <c r="EK39" s="38" t="s">
        <v>20</v>
      </c>
      <c r="EL39" s="39">
        <f t="shared" ref="EL39:EX39" si="118">SUM(EL35:EL38)</f>
        <v>23</v>
      </c>
      <c r="EM39" s="40">
        <f t="shared" si="118"/>
        <v>5</v>
      </c>
      <c r="EN39" s="40">
        <f t="shared" si="118"/>
        <v>0</v>
      </c>
      <c r="EO39" s="40">
        <f t="shared" si="118"/>
        <v>1</v>
      </c>
      <c r="EP39" s="40">
        <f t="shared" si="118"/>
        <v>0</v>
      </c>
      <c r="EQ39" s="40">
        <f t="shared" si="118"/>
        <v>0</v>
      </c>
      <c r="ER39" s="40">
        <f t="shared" si="118"/>
        <v>0</v>
      </c>
      <c r="ES39" s="40">
        <f t="shared" si="118"/>
        <v>0</v>
      </c>
      <c r="ET39" s="40">
        <f t="shared" si="118"/>
        <v>1</v>
      </c>
      <c r="EU39" s="40">
        <f t="shared" si="118"/>
        <v>0</v>
      </c>
      <c r="EV39" s="41">
        <f t="shared" si="118"/>
        <v>1</v>
      </c>
      <c r="EW39" s="42">
        <f t="shared" si="118"/>
        <v>31</v>
      </c>
      <c r="EX39" s="42">
        <f t="shared" si="118"/>
        <v>31.5</v>
      </c>
      <c r="EY39" s="38" t="s">
        <v>20</v>
      </c>
      <c r="EZ39" s="39">
        <f t="shared" ref="EZ39:FL39" si="119">SUM(EZ35:EZ38)</f>
        <v>229</v>
      </c>
      <c r="FA39" s="40">
        <f t="shared" si="119"/>
        <v>53</v>
      </c>
      <c r="FB39" s="40">
        <f t="shared" si="119"/>
        <v>6</v>
      </c>
      <c r="FC39" s="40">
        <f t="shared" si="119"/>
        <v>1</v>
      </c>
      <c r="FD39" s="40">
        <f t="shared" si="119"/>
        <v>0</v>
      </c>
      <c r="FE39" s="40">
        <f t="shared" si="119"/>
        <v>0</v>
      </c>
      <c r="FF39" s="40">
        <f t="shared" si="119"/>
        <v>0</v>
      </c>
      <c r="FG39" s="40">
        <f t="shared" si="119"/>
        <v>0</v>
      </c>
      <c r="FH39" s="40">
        <f t="shared" si="119"/>
        <v>42</v>
      </c>
      <c r="FI39" s="40">
        <f t="shared" si="119"/>
        <v>8</v>
      </c>
      <c r="FJ39" s="41">
        <f t="shared" si="119"/>
        <v>13</v>
      </c>
      <c r="FK39" s="42">
        <f t="shared" si="119"/>
        <v>352</v>
      </c>
      <c r="FL39" s="42">
        <f t="shared" si="119"/>
        <v>345.9</v>
      </c>
      <c r="FM39" s="38" t="s">
        <v>20</v>
      </c>
      <c r="FN39" s="39">
        <f t="shared" ref="FN39:FZ39" si="120">SUM(FN35:FN38)</f>
        <v>36</v>
      </c>
      <c r="FO39" s="40">
        <f t="shared" si="120"/>
        <v>8</v>
      </c>
      <c r="FP39" s="40">
        <f t="shared" si="120"/>
        <v>0</v>
      </c>
      <c r="FQ39" s="40">
        <f t="shared" si="120"/>
        <v>0</v>
      </c>
      <c r="FR39" s="40">
        <f t="shared" si="120"/>
        <v>0</v>
      </c>
      <c r="FS39" s="40">
        <f t="shared" si="120"/>
        <v>0</v>
      </c>
      <c r="FT39" s="40">
        <f t="shared" si="120"/>
        <v>0</v>
      </c>
      <c r="FU39" s="40">
        <f t="shared" si="120"/>
        <v>0</v>
      </c>
      <c r="FV39" s="40">
        <f t="shared" si="120"/>
        <v>6</v>
      </c>
      <c r="FW39" s="40">
        <f t="shared" si="120"/>
        <v>1</v>
      </c>
      <c r="FX39" s="41">
        <f t="shared" si="120"/>
        <v>2</v>
      </c>
      <c r="FY39" s="42">
        <f t="shared" si="120"/>
        <v>53</v>
      </c>
      <c r="FZ39" s="42">
        <f t="shared" si="120"/>
        <v>50.8</v>
      </c>
      <c r="GA39" s="38" t="s">
        <v>20</v>
      </c>
      <c r="GB39" s="39">
        <f t="shared" ref="GB39:GN39" si="121">SUM(GB35:GB38)</f>
        <v>34</v>
      </c>
      <c r="GC39" s="40">
        <f t="shared" si="121"/>
        <v>1</v>
      </c>
      <c r="GD39" s="40">
        <f t="shared" si="121"/>
        <v>0</v>
      </c>
      <c r="GE39" s="40">
        <f t="shared" si="121"/>
        <v>0</v>
      </c>
      <c r="GF39" s="40">
        <f t="shared" si="121"/>
        <v>0</v>
      </c>
      <c r="GG39" s="40">
        <f t="shared" si="121"/>
        <v>0</v>
      </c>
      <c r="GH39" s="40">
        <f t="shared" si="121"/>
        <v>0</v>
      </c>
      <c r="GI39" s="40">
        <f t="shared" si="121"/>
        <v>0</v>
      </c>
      <c r="GJ39" s="40">
        <f t="shared" si="121"/>
        <v>4</v>
      </c>
      <c r="GK39" s="40">
        <f t="shared" si="121"/>
        <v>0</v>
      </c>
      <c r="GL39" s="41">
        <f t="shared" si="121"/>
        <v>1</v>
      </c>
      <c r="GM39" s="42">
        <f t="shared" si="121"/>
        <v>40</v>
      </c>
      <c r="GN39" s="42">
        <f t="shared" si="121"/>
        <v>39.200000000000003</v>
      </c>
      <c r="GO39" s="38" t="s">
        <v>20</v>
      </c>
      <c r="GP39" s="43">
        <f t="shared" ref="GP39:HB39" si="122">SUM(GP35:GP38)</f>
        <v>0</v>
      </c>
      <c r="GQ39" s="44">
        <f t="shared" si="122"/>
        <v>0</v>
      </c>
      <c r="GR39" s="44">
        <f t="shared" si="122"/>
        <v>0</v>
      </c>
      <c r="GS39" s="44">
        <f t="shared" si="122"/>
        <v>0</v>
      </c>
      <c r="GT39" s="44">
        <f t="shared" si="122"/>
        <v>0</v>
      </c>
      <c r="GU39" s="44">
        <f t="shared" si="122"/>
        <v>0</v>
      </c>
      <c r="GV39" s="44">
        <f t="shared" si="122"/>
        <v>0</v>
      </c>
      <c r="GW39" s="44">
        <f t="shared" si="122"/>
        <v>0</v>
      </c>
      <c r="GX39" s="44">
        <f t="shared" si="122"/>
        <v>0</v>
      </c>
      <c r="GY39" s="44">
        <f t="shared" si="122"/>
        <v>0</v>
      </c>
      <c r="GZ39" s="45">
        <f t="shared" si="122"/>
        <v>0</v>
      </c>
      <c r="HA39" s="46">
        <f t="shared" si="122"/>
        <v>0</v>
      </c>
      <c r="HB39" s="46">
        <f t="shared" si="122"/>
        <v>0</v>
      </c>
      <c r="HC39" s="38" t="s">
        <v>20</v>
      </c>
      <c r="HD39" s="39">
        <f t="shared" ref="HD39:HP39" si="123">SUM(HD35:HD38)</f>
        <v>34</v>
      </c>
      <c r="HE39" s="40">
        <f t="shared" si="123"/>
        <v>3</v>
      </c>
      <c r="HF39" s="40">
        <f t="shared" si="123"/>
        <v>1</v>
      </c>
      <c r="HG39" s="40">
        <f t="shared" si="123"/>
        <v>0</v>
      </c>
      <c r="HH39" s="40">
        <f t="shared" si="123"/>
        <v>0</v>
      </c>
      <c r="HI39" s="40">
        <f t="shared" si="123"/>
        <v>0</v>
      </c>
      <c r="HJ39" s="40">
        <f t="shared" si="123"/>
        <v>0</v>
      </c>
      <c r="HK39" s="40">
        <f t="shared" si="123"/>
        <v>0</v>
      </c>
      <c r="HL39" s="40">
        <f t="shared" si="123"/>
        <v>1</v>
      </c>
      <c r="HM39" s="40">
        <f t="shared" si="123"/>
        <v>1</v>
      </c>
      <c r="HN39" s="41">
        <f t="shared" si="123"/>
        <v>0</v>
      </c>
      <c r="HO39" s="42">
        <f t="shared" si="123"/>
        <v>40</v>
      </c>
      <c r="HP39" s="42">
        <f t="shared" si="123"/>
        <v>40.700000000000003</v>
      </c>
      <c r="HQ39" s="38" t="s">
        <v>20</v>
      </c>
      <c r="HR39" s="39">
        <f t="shared" ref="HR39:ID39" si="124">SUM(HR35:HR38)</f>
        <v>14</v>
      </c>
      <c r="HS39" s="40">
        <f t="shared" si="124"/>
        <v>8</v>
      </c>
      <c r="HT39" s="40">
        <f t="shared" si="124"/>
        <v>3</v>
      </c>
      <c r="HU39" s="40">
        <f t="shared" si="124"/>
        <v>0</v>
      </c>
      <c r="HV39" s="40">
        <f t="shared" si="124"/>
        <v>0</v>
      </c>
      <c r="HW39" s="40">
        <f t="shared" si="124"/>
        <v>0</v>
      </c>
      <c r="HX39" s="40">
        <f t="shared" si="124"/>
        <v>0</v>
      </c>
      <c r="HY39" s="40">
        <f t="shared" si="124"/>
        <v>0</v>
      </c>
      <c r="HZ39" s="40">
        <f t="shared" si="124"/>
        <v>1</v>
      </c>
      <c r="IA39" s="40">
        <f t="shared" si="124"/>
        <v>0</v>
      </c>
      <c r="IB39" s="41">
        <f t="shared" si="124"/>
        <v>4</v>
      </c>
      <c r="IC39" s="42">
        <f t="shared" si="124"/>
        <v>30</v>
      </c>
      <c r="ID39" s="42">
        <f t="shared" si="124"/>
        <v>30.700000000000003</v>
      </c>
      <c r="IE39" s="38" t="s">
        <v>20</v>
      </c>
      <c r="IF39" s="39">
        <f t="shared" ref="IF39:IR39" si="125">SUM(IF35:IF38)</f>
        <v>29</v>
      </c>
      <c r="IG39" s="40">
        <f t="shared" si="125"/>
        <v>1</v>
      </c>
      <c r="IH39" s="40">
        <f t="shared" si="125"/>
        <v>0</v>
      </c>
      <c r="II39" s="40">
        <f t="shared" si="125"/>
        <v>1</v>
      </c>
      <c r="IJ39" s="40">
        <f t="shared" si="125"/>
        <v>0</v>
      </c>
      <c r="IK39" s="40">
        <f t="shared" si="125"/>
        <v>0</v>
      </c>
      <c r="IL39" s="40">
        <f t="shared" si="125"/>
        <v>0</v>
      </c>
      <c r="IM39" s="40">
        <f t="shared" si="125"/>
        <v>0</v>
      </c>
      <c r="IN39" s="40">
        <f t="shared" si="125"/>
        <v>2</v>
      </c>
      <c r="IO39" s="40">
        <f t="shared" si="125"/>
        <v>0</v>
      </c>
      <c r="IP39" s="41">
        <f t="shared" si="125"/>
        <v>2</v>
      </c>
      <c r="IQ39" s="42">
        <f t="shared" si="125"/>
        <v>35</v>
      </c>
      <c r="IR39" s="42">
        <f t="shared" si="125"/>
        <v>34.700000000000003</v>
      </c>
    </row>
    <row r="40" spans="1:252" s="47" customFormat="1" ht="12" customHeight="1" x14ac:dyDescent="0.4">
      <c r="A40" s="38" t="s">
        <v>21</v>
      </c>
      <c r="B40" s="39">
        <f t="shared" ref="B40:N40" si="126">SUM(B29,B34,B39)</f>
        <v>76</v>
      </c>
      <c r="C40" s="40">
        <f t="shared" si="126"/>
        <v>21</v>
      </c>
      <c r="D40" s="40">
        <f t="shared" si="126"/>
        <v>1</v>
      </c>
      <c r="E40" s="40">
        <f t="shared" si="126"/>
        <v>0</v>
      </c>
      <c r="F40" s="40">
        <f t="shared" si="126"/>
        <v>0</v>
      </c>
      <c r="G40" s="40">
        <f t="shared" si="126"/>
        <v>0</v>
      </c>
      <c r="H40" s="40">
        <f t="shared" si="126"/>
        <v>0</v>
      </c>
      <c r="I40" s="40">
        <f t="shared" si="126"/>
        <v>0</v>
      </c>
      <c r="J40" s="40">
        <f t="shared" si="126"/>
        <v>30</v>
      </c>
      <c r="K40" s="40">
        <f t="shared" si="126"/>
        <v>0</v>
      </c>
      <c r="L40" s="41">
        <f t="shared" si="126"/>
        <v>7</v>
      </c>
      <c r="M40" s="42">
        <f t="shared" si="126"/>
        <v>135</v>
      </c>
      <c r="N40" s="42">
        <f t="shared" si="126"/>
        <v>130.69999999999999</v>
      </c>
      <c r="O40" s="38" t="s">
        <v>21</v>
      </c>
      <c r="P40" s="39">
        <f t="shared" ref="P40:AB40" si="127">SUM(P29,P34,P39)</f>
        <v>39</v>
      </c>
      <c r="Q40" s="40">
        <f t="shared" si="127"/>
        <v>7</v>
      </c>
      <c r="R40" s="40">
        <f t="shared" si="127"/>
        <v>3</v>
      </c>
      <c r="S40" s="40">
        <f t="shared" si="127"/>
        <v>0</v>
      </c>
      <c r="T40" s="40">
        <f t="shared" si="127"/>
        <v>0</v>
      </c>
      <c r="U40" s="40">
        <f t="shared" si="127"/>
        <v>0</v>
      </c>
      <c r="V40" s="40">
        <f t="shared" si="127"/>
        <v>0</v>
      </c>
      <c r="W40" s="40">
        <f t="shared" si="127"/>
        <v>0</v>
      </c>
      <c r="X40" s="40">
        <f t="shared" si="127"/>
        <v>2</v>
      </c>
      <c r="Y40" s="40">
        <f t="shared" si="127"/>
        <v>0</v>
      </c>
      <c r="Z40" s="41">
        <f t="shared" si="127"/>
        <v>4</v>
      </c>
      <c r="AA40" s="42">
        <f t="shared" si="127"/>
        <v>55</v>
      </c>
      <c r="AB40" s="42">
        <f t="shared" si="127"/>
        <v>55.7</v>
      </c>
      <c r="AC40" s="38" t="s">
        <v>21</v>
      </c>
      <c r="AD40" s="39">
        <f t="shared" ref="AD40:AP40" si="128">SUM(AD29,AD34,AD39)</f>
        <v>735</v>
      </c>
      <c r="AE40" s="40">
        <f t="shared" si="128"/>
        <v>115</v>
      </c>
      <c r="AF40" s="40">
        <f t="shared" si="128"/>
        <v>18</v>
      </c>
      <c r="AG40" s="40">
        <f t="shared" si="128"/>
        <v>1</v>
      </c>
      <c r="AH40" s="40">
        <f t="shared" si="128"/>
        <v>0</v>
      </c>
      <c r="AI40" s="40">
        <f t="shared" si="128"/>
        <v>0</v>
      </c>
      <c r="AJ40" s="40">
        <f t="shared" si="128"/>
        <v>0</v>
      </c>
      <c r="AK40" s="40">
        <f t="shared" si="128"/>
        <v>1</v>
      </c>
      <c r="AL40" s="40">
        <f t="shared" si="128"/>
        <v>207</v>
      </c>
      <c r="AM40" s="40">
        <f t="shared" si="128"/>
        <v>12</v>
      </c>
      <c r="AN40" s="41">
        <f t="shared" si="128"/>
        <v>24</v>
      </c>
      <c r="AO40" s="42">
        <f t="shared" si="128"/>
        <v>1113</v>
      </c>
      <c r="AP40" s="42">
        <f t="shared" si="128"/>
        <v>1112.3</v>
      </c>
      <c r="AQ40" s="38" t="s">
        <v>21</v>
      </c>
      <c r="AR40" s="39">
        <f t="shared" ref="AR40:BD40" si="129">SUM(AR29,AR34,AR39)</f>
        <v>140</v>
      </c>
      <c r="AS40" s="40">
        <f t="shared" si="129"/>
        <v>32</v>
      </c>
      <c r="AT40" s="40">
        <f t="shared" si="129"/>
        <v>13</v>
      </c>
      <c r="AU40" s="40">
        <f t="shared" si="129"/>
        <v>1</v>
      </c>
      <c r="AV40" s="40">
        <f t="shared" si="129"/>
        <v>0</v>
      </c>
      <c r="AW40" s="40">
        <f t="shared" si="129"/>
        <v>0</v>
      </c>
      <c r="AX40" s="40">
        <f t="shared" si="129"/>
        <v>0</v>
      </c>
      <c r="AY40" s="40">
        <f t="shared" si="129"/>
        <v>0</v>
      </c>
      <c r="AZ40" s="40">
        <f t="shared" si="129"/>
        <v>33</v>
      </c>
      <c r="BA40" s="40">
        <f t="shared" si="129"/>
        <v>1</v>
      </c>
      <c r="BB40" s="41">
        <f t="shared" si="129"/>
        <v>2</v>
      </c>
      <c r="BC40" s="42">
        <f t="shared" si="129"/>
        <v>222</v>
      </c>
      <c r="BD40" s="42">
        <f t="shared" si="129"/>
        <v>238</v>
      </c>
      <c r="BE40" s="38" t="s">
        <v>21</v>
      </c>
      <c r="BF40" s="43">
        <f t="shared" ref="BF40:BR40" si="130">SUM(BF29,BF34,BF39)</f>
        <v>0</v>
      </c>
      <c r="BG40" s="44">
        <f t="shared" si="130"/>
        <v>0</v>
      </c>
      <c r="BH40" s="44">
        <f t="shared" si="130"/>
        <v>0</v>
      </c>
      <c r="BI40" s="44">
        <f t="shared" si="130"/>
        <v>0</v>
      </c>
      <c r="BJ40" s="44">
        <f t="shared" si="130"/>
        <v>0</v>
      </c>
      <c r="BK40" s="44">
        <f t="shared" si="130"/>
        <v>0</v>
      </c>
      <c r="BL40" s="44">
        <f t="shared" si="130"/>
        <v>0</v>
      </c>
      <c r="BM40" s="44">
        <f t="shared" si="130"/>
        <v>0</v>
      </c>
      <c r="BN40" s="44">
        <f t="shared" si="130"/>
        <v>0</v>
      </c>
      <c r="BO40" s="44">
        <f t="shared" si="130"/>
        <v>0</v>
      </c>
      <c r="BP40" s="45">
        <f t="shared" si="130"/>
        <v>0</v>
      </c>
      <c r="BQ40" s="46">
        <f t="shared" si="130"/>
        <v>0</v>
      </c>
      <c r="BR40" s="46">
        <f t="shared" si="130"/>
        <v>0</v>
      </c>
      <c r="BS40" s="38" t="s">
        <v>21</v>
      </c>
      <c r="BT40" s="39">
        <f t="shared" ref="BT40:CF40" si="131">SUM(BT29,BT34,BT39)</f>
        <v>146</v>
      </c>
      <c r="BU40" s="40">
        <f t="shared" si="131"/>
        <v>37</v>
      </c>
      <c r="BV40" s="40">
        <f t="shared" si="131"/>
        <v>4</v>
      </c>
      <c r="BW40" s="40">
        <f t="shared" si="131"/>
        <v>0</v>
      </c>
      <c r="BX40" s="40">
        <f t="shared" si="131"/>
        <v>1</v>
      </c>
      <c r="BY40" s="40">
        <f t="shared" si="131"/>
        <v>0</v>
      </c>
      <c r="BZ40" s="40">
        <f t="shared" si="131"/>
        <v>0</v>
      </c>
      <c r="CA40" s="40">
        <f t="shared" si="131"/>
        <v>1</v>
      </c>
      <c r="CB40" s="40">
        <f t="shared" si="131"/>
        <v>33</v>
      </c>
      <c r="CC40" s="40">
        <f t="shared" si="131"/>
        <v>2</v>
      </c>
      <c r="CD40" s="41">
        <f t="shared" si="131"/>
        <v>7</v>
      </c>
      <c r="CE40" s="42">
        <f t="shared" si="131"/>
        <v>231</v>
      </c>
      <c r="CF40" s="42">
        <f t="shared" si="131"/>
        <v>231.7</v>
      </c>
      <c r="CG40" s="38" t="s">
        <v>21</v>
      </c>
      <c r="CH40" s="39">
        <f t="shared" ref="CH40:CT40" si="132">SUM(CH29,CH34,CH39)</f>
        <v>251</v>
      </c>
      <c r="CI40" s="40">
        <f t="shared" si="132"/>
        <v>66</v>
      </c>
      <c r="CJ40" s="40">
        <f t="shared" si="132"/>
        <v>5</v>
      </c>
      <c r="CK40" s="40">
        <f t="shared" si="132"/>
        <v>0</v>
      </c>
      <c r="CL40" s="40">
        <f t="shared" si="132"/>
        <v>1</v>
      </c>
      <c r="CM40" s="40">
        <f t="shared" si="132"/>
        <v>0</v>
      </c>
      <c r="CN40" s="40">
        <f t="shared" si="132"/>
        <v>0</v>
      </c>
      <c r="CO40" s="40">
        <f t="shared" si="132"/>
        <v>4</v>
      </c>
      <c r="CP40" s="40">
        <f t="shared" si="132"/>
        <v>38</v>
      </c>
      <c r="CQ40" s="40">
        <f t="shared" si="132"/>
        <v>5</v>
      </c>
      <c r="CR40" s="41">
        <f t="shared" si="132"/>
        <v>22</v>
      </c>
      <c r="CS40" s="42">
        <f t="shared" si="132"/>
        <v>392</v>
      </c>
      <c r="CT40" s="42">
        <f t="shared" si="132"/>
        <v>383.20000000000005</v>
      </c>
      <c r="CU40" s="38" t="s">
        <v>21</v>
      </c>
      <c r="CV40" s="39">
        <f t="shared" ref="CV40:DH40" si="133">SUM(CV29,CV34,CV39)</f>
        <v>68</v>
      </c>
      <c r="CW40" s="40">
        <f t="shared" si="133"/>
        <v>14</v>
      </c>
      <c r="CX40" s="40">
        <f t="shared" si="133"/>
        <v>1</v>
      </c>
      <c r="CY40" s="40">
        <f t="shared" si="133"/>
        <v>1</v>
      </c>
      <c r="CZ40" s="40">
        <f t="shared" si="133"/>
        <v>0</v>
      </c>
      <c r="DA40" s="40">
        <f t="shared" si="133"/>
        <v>0</v>
      </c>
      <c r="DB40" s="40">
        <f t="shared" si="133"/>
        <v>0</v>
      </c>
      <c r="DC40" s="40">
        <f t="shared" si="133"/>
        <v>0</v>
      </c>
      <c r="DD40" s="40">
        <f t="shared" si="133"/>
        <v>5</v>
      </c>
      <c r="DE40" s="40">
        <f t="shared" si="133"/>
        <v>1</v>
      </c>
      <c r="DF40" s="41">
        <f t="shared" si="133"/>
        <v>14</v>
      </c>
      <c r="DG40" s="42">
        <f t="shared" si="133"/>
        <v>104</v>
      </c>
      <c r="DH40" s="42">
        <f t="shared" si="133"/>
        <v>94.800000000000011</v>
      </c>
      <c r="DI40" s="38" t="s">
        <v>21</v>
      </c>
      <c r="DJ40" s="39">
        <f t="shared" ref="DJ40:DV40" si="134">SUM(DJ29,DJ34,DJ39)</f>
        <v>55</v>
      </c>
      <c r="DK40" s="40">
        <f t="shared" si="134"/>
        <v>11</v>
      </c>
      <c r="DL40" s="40">
        <f t="shared" si="134"/>
        <v>2</v>
      </c>
      <c r="DM40" s="40">
        <f t="shared" si="134"/>
        <v>0</v>
      </c>
      <c r="DN40" s="40">
        <f t="shared" si="134"/>
        <v>1</v>
      </c>
      <c r="DO40" s="40">
        <f t="shared" si="134"/>
        <v>0</v>
      </c>
      <c r="DP40" s="40">
        <f t="shared" si="134"/>
        <v>0</v>
      </c>
      <c r="DQ40" s="40">
        <f t="shared" si="134"/>
        <v>0</v>
      </c>
      <c r="DR40" s="40">
        <f t="shared" si="134"/>
        <v>3</v>
      </c>
      <c r="DS40" s="40">
        <f t="shared" si="134"/>
        <v>2</v>
      </c>
      <c r="DT40" s="41">
        <f t="shared" si="134"/>
        <v>0</v>
      </c>
      <c r="DU40" s="42">
        <f t="shared" si="134"/>
        <v>74</v>
      </c>
      <c r="DV40" s="42">
        <f t="shared" si="134"/>
        <v>76.7</v>
      </c>
      <c r="DW40" s="38" t="s">
        <v>21</v>
      </c>
      <c r="DX40" s="43">
        <f t="shared" ref="DX40:EJ40" si="135">SUM(DX29,DX34,DX39)</f>
        <v>0</v>
      </c>
      <c r="DY40" s="44">
        <f t="shared" si="135"/>
        <v>0</v>
      </c>
      <c r="DZ40" s="44">
        <f t="shared" si="135"/>
        <v>0</v>
      </c>
      <c r="EA40" s="44">
        <f t="shared" si="135"/>
        <v>0</v>
      </c>
      <c r="EB40" s="44">
        <f t="shared" si="135"/>
        <v>0</v>
      </c>
      <c r="EC40" s="44">
        <f t="shared" si="135"/>
        <v>0</v>
      </c>
      <c r="ED40" s="44">
        <f t="shared" si="135"/>
        <v>0</v>
      </c>
      <c r="EE40" s="44">
        <f t="shared" si="135"/>
        <v>0</v>
      </c>
      <c r="EF40" s="44">
        <f t="shared" si="135"/>
        <v>0</v>
      </c>
      <c r="EG40" s="44">
        <f t="shared" si="135"/>
        <v>0</v>
      </c>
      <c r="EH40" s="45">
        <f t="shared" si="135"/>
        <v>0</v>
      </c>
      <c r="EI40" s="46">
        <f t="shared" si="135"/>
        <v>0</v>
      </c>
      <c r="EJ40" s="46">
        <f t="shared" si="135"/>
        <v>0</v>
      </c>
      <c r="EK40" s="38" t="s">
        <v>21</v>
      </c>
      <c r="EL40" s="39">
        <f t="shared" ref="EL40:EX40" si="136">SUM(EL29,EL34,EL39)</f>
        <v>70</v>
      </c>
      <c r="EM40" s="40">
        <f t="shared" si="136"/>
        <v>16</v>
      </c>
      <c r="EN40" s="40">
        <f t="shared" si="136"/>
        <v>0</v>
      </c>
      <c r="EO40" s="40">
        <f t="shared" si="136"/>
        <v>1</v>
      </c>
      <c r="EP40" s="40">
        <f t="shared" si="136"/>
        <v>0</v>
      </c>
      <c r="EQ40" s="40">
        <f t="shared" si="136"/>
        <v>0</v>
      </c>
      <c r="ER40" s="40">
        <f t="shared" si="136"/>
        <v>0</v>
      </c>
      <c r="ES40" s="40">
        <f t="shared" si="136"/>
        <v>0</v>
      </c>
      <c r="ET40" s="40">
        <f t="shared" si="136"/>
        <v>1</v>
      </c>
      <c r="EU40" s="40">
        <f t="shared" si="136"/>
        <v>1</v>
      </c>
      <c r="EV40" s="41">
        <f t="shared" si="136"/>
        <v>4</v>
      </c>
      <c r="EW40" s="42">
        <f t="shared" si="136"/>
        <v>93</v>
      </c>
      <c r="EX40" s="42">
        <f t="shared" si="136"/>
        <v>90.5</v>
      </c>
      <c r="EY40" s="38" t="s">
        <v>21</v>
      </c>
      <c r="EZ40" s="39">
        <f t="shared" ref="EZ40:FL40" si="137">SUM(EZ29,EZ34,EZ39)</f>
        <v>657</v>
      </c>
      <c r="FA40" s="40">
        <f t="shared" si="137"/>
        <v>134</v>
      </c>
      <c r="FB40" s="40">
        <f t="shared" si="137"/>
        <v>14</v>
      </c>
      <c r="FC40" s="40">
        <f t="shared" si="137"/>
        <v>2</v>
      </c>
      <c r="FD40" s="40">
        <f t="shared" si="137"/>
        <v>0</v>
      </c>
      <c r="FE40" s="40">
        <f t="shared" si="137"/>
        <v>0</v>
      </c>
      <c r="FF40" s="40">
        <f t="shared" si="137"/>
        <v>0</v>
      </c>
      <c r="FG40" s="40">
        <f t="shared" si="137"/>
        <v>1</v>
      </c>
      <c r="FH40" s="40">
        <f t="shared" si="137"/>
        <v>141</v>
      </c>
      <c r="FI40" s="40">
        <f t="shared" si="137"/>
        <v>18</v>
      </c>
      <c r="FJ40" s="41">
        <f t="shared" si="137"/>
        <v>44</v>
      </c>
      <c r="FK40" s="42">
        <f t="shared" si="137"/>
        <v>1011</v>
      </c>
      <c r="FL40" s="42">
        <f t="shared" si="137"/>
        <v>986.80000000000007</v>
      </c>
      <c r="FM40" s="38" t="s">
        <v>21</v>
      </c>
      <c r="FN40" s="39">
        <f t="shared" ref="FN40:FZ40" si="138">SUM(FN29,FN34,FN39)</f>
        <v>97</v>
      </c>
      <c r="FO40" s="40">
        <f t="shared" si="138"/>
        <v>26</v>
      </c>
      <c r="FP40" s="40">
        <f t="shared" si="138"/>
        <v>2</v>
      </c>
      <c r="FQ40" s="40">
        <f t="shared" si="138"/>
        <v>0</v>
      </c>
      <c r="FR40" s="40">
        <f t="shared" si="138"/>
        <v>0</v>
      </c>
      <c r="FS40" s="40">
        <f t="shared" si="138"/>
        <v>0</v>
      </c>
      <c r="FT40" s="40">
        <f t="shared" si="138"/>
        <v>0</v>
      </c>
      <c r="FU40" s="40">
        <f t="shared" si="138"/>
        <v>0</v>
      </c>
      <c r="FV40" s="40">
        <f t="shared" si="138"/>
        <v>19</v>
      </c>
      <c r="FW40" s="40">
        <f t="shared" si="138"/>
        <v>2</v>
      </c>
      <c r="FX40" s="41">
        <f t="shared" si="138"/>
        <v>7</v>
      </c>
      <c r="FY40" s="42">
        <f t="shared" si="138"/>
        <v>153</v>
      </c>
      <c r="FZ40" s="42">
        <f t="shared" si="138"/>
        <v>148.80000000000001</v>
      </c>
      <c r="GA40" s="38" t="s">
        <v>21</v>
      </c>
      <c r="GB40" s="39">
        <f t="shared" ref="GB40:GN40" si="139">SUM(GB29,GB34,GB39)</f>
        <v>66</v>
      </c>
      <c r="GC40" s="40">
        <f t="shared" si="139"/>
        <v>11</v>
      </c>
      <c r="GD40" s="40">
        <f t="shared" si="139"/>
        <v>3</v>
      </c>
      <c r="GE40" s="40">
        <f t="shared" si="139"/>
        <v>0</v>
      </c>
      <c r="GF40" s="40">
        <f t="shared" si="139"/>
        <v>0</v>
      </c>
      <c r="GG40" s="40">
        <f t="shared" si="139"/>
        <v>0</v>
      </c>
      <c r="GH40" s="40">
        <f t="shared" si="139"/>
        <v>0</v>
      </c>
      <c r="GI40" s="40">
        <f t="shared" si="139"/>
        <v>0</v>
      </c>
      <c r="GJ40" s="40">
        <f t="shared" si="139"/>
        <v>16</v>
      </c>
      <c r="GK40" s="40">
        <f t="shared" si="139"/>
        <v>0</v>
      </c>
      <c r="GL40" s="41">
        <f t="shared" si="139"/>
        <v>1</v>
      </c>
      <c r="GM40" s="42">
        <f t="shared" si="139"/>
        <v>97</v>
      </c>
      <c r="GN40" s="42">
        <f t="shared" si="139"/>
        <v>100.10000000000001</v>
      </c>
      <c r="GO40" s="38" t="s">
        <v>21</v>
      </c>
      <c r="GP40" s="43">
        <f t="shared" ref="GP40:HB40" si="140">SUM(GP29,GP34,GP39)</f>
        <v>0</v>
      </c>
      <c r="GQ40" s="44">
        <f t="shared" si="140"/>
        <v>0</v>
      </c>
      <c r="GR40" s="44">
        <f t="shared" si="140"/>
        <v>0</v>
      </c>
      <c r="GS40" s="44">
        <f t="shared" si="140"/>
        <v>0</v>
      </c>
      <c r="GT40" s="44">
        <f t="shared" si="140"/>
        <v>0</v>
      </c>
      <c r="GU40" s="44">
        <f t="shared" si="140"/>
        <v>0</v>
      </c>
      <c r="GV40" s="44">
        <f t="shared" si="140"/>
        <v>0</v>
      </c>
      <c r="GW40" s="44">
        <f t="shared" si="140"/>
        <v>0</v>
      </c>
      <c r="GX40" s="44">
        <f t="shared" si="140"/>
        <v>0</v>
      </c>
      <c r="GY40" s="44">
        <f t="shared" si="140"/>
        <v>0</v>
      </c>
      <c r="GZ40" s="45">
        <f t="shared" si="140"/>
        <v>0</v>
      </c>
      <c r="HA40" s="46">
        <f t="shared" si="140"/>
        <v>0</v>
      </c>
      <c r="HB40" s="46">
        <f t="shared" si="140"/>
        <v>0</v>
      </c>
      <c r="HC40" s="38" t="s">
        <v>21</v>
      </c>
      <c r="HD40" s="39">
        <f t="shared" ref="HD40:HP40" si="141">SUM(HD29,HD34,HD39)</f>
        <v>91</v>
      </c>
      <c r="HE40" s="40">
        <f t="shared" si="141"/>
        <v>12</v>
      </c>
      <c r="HF40" s="40">
        <f t="shared" si="141"/>
        <v>4</v>
      </c>
      <c r="HG40" s="40">
        <f t="shared" si="141"/>
        <v>0</v>
      </c>
      <c r="HH40" s="40">
        <f t="shared" si="141"/>
        <v>0</v>
      </c>
      <c r="HI40" s="40">
        <f t="shared" si="141"/>
        <v>0</v>
      </c>
      <c r="HJ40" s="40">
        <f t="shared" si="141"/>
        <v>0</v>
      </c>
      <c r="HK40" s="40">
        <f t="shared" si="141"/>
        <v>0</v>
      </c>
      <c r="HL40" s="40">
        <f t="shared" si="141"/>
        <v>3</v>
      </c>
      <c r="HM40" s="40">
        <f t="shared" si="141"/>
        <v>1</v>
      </c>
      <c r="HN40" s="41">
        <f t="shared" si="141"/>
        <v>2</v>
      </c>
      <c r="HO40" s="42">
        <f t="shared" si="141"/>
        <v>113</v>
      </c>
      <c r="HP40" s="42">
        <f t="shared" si="141"/>
        <v>116.00000000000001</v>
      </c>
      <c r="HQ40" s="38" t="s">
        <v>21</v>
      </c>
      <c r="HR40" s="39">
        <f t="shared" ref="HR40:ID40" si="142">SUM(HR29,HR34,HR39)</f>
        <v>31</v>
      </c>
      <c r="HS40" s="40">
        <f t="shared" si="142"/>
        <v>15</v>
      </c>
      <c r="HT40" s="40">
        <f t="shared" si="142"/>
        <v>6</v>
      </c>
      <c r="HU40" s="40">
        <f t="shared" si="142"/>
        <v>0</v>
      </c>
      <c r="HV40" s="40">
        <f t="shared" si="142"/>
        <v>0</v>
      </c>
      <c r="HW40" s="40">
        <f t="shared" si="142"/>
        <v>0</v>
      </c>
      <c r="HX40" s="40">
        <f t="shared" si="142"/>
        <v>0</v>
      </c>
      <c r="HY40" s="40">
        <f t="shared" si="142"/>
        <v>0</v>
      </c>
      <c r="HZ40" s="40">
        <f t="shared" si="142"/>
        <v>2</v>
      </c>
      <c r="IA40" s="40">
        <f t="shared" si="142"/>
        <v>0</v>
      </c>
      <c r="IB40" s="41">
        <f t="shared" si="142"/>
        <v>8</v>
      </c>
      <c r="IC40" s="42">
        <f t="shared" si="142"/>
        <v>62</v>
      </c>
      <c r="ID40" s="42">
        <f t="shared" si="142"/>
        <v>63.400000000000006</v>
      </c>
      <c r="IE40" s="38" t="s">
        <v>21</v>
      </c>
      <c r="IF40" s="39">
        <f t="shared" ref="IF40:IR40" si="143">SUM(IF29,IF34,IF39)</f>
        <v>57</v>
      </c>
      <c r="IG40" s="40">
        <f t="shared" si="143"/>
        <v>14</v>
      </c>
      <c r="IH40" s="40">
        <f t="shared" si="143"/>
        <v>1</v>
      </c>
      <c r="II40" s="40">
        <f t="shared" si="143"/>
        <v>1</v>
      </c>
      <c r="IJ40" s="40">
        <f t="shared" si="143"/>
        <v>0</v>
      </c>
      <c r="IK40" s="40">
        <f t="shared" si="143"/>
        <v>0</v>
      </c>
      <c r="IL40" s="40">
        <f t="shared" si="143"/>
        <v>0</v>
      </c>
      <c r="IM40" s="40">
        <f t="shared" si="143"/>
        <v>0</v>
      </c>
      <c r="IN40" s="40">
        <f t="shared" si="143"/>
        <v>5</v>
      </c>
      <c r="IO40" s="40">
        <f t="shared" si="143"/>
        <v>0</v>
      </c>
      <c r="IP40" s="41">
        <f t="shared" si="143"/>
        <v>6</v>
      </c>
      <c r="IQ40" s="42">
        <f t="shared" si="143"/>
        <v>84</v>
      </c>
      <c r="IR40" s="42">
        <f t="shared" si="143"/>
        <v>81.8</v>
      </c>
    </row>
    <row r="41" spans="1:252" ht="13.5" customHeight="1" x14ac:dyDescent="0.3">
      <c r="A41" s="13">
        <f>A38+"00:15"</f>
        <v>0.54166666666666685</v>
      </c>
      <c r="B41" s="9">
        <v>8</v>
      </c>
      <c r="C41" s="10">
        <v>2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1</v>
      </c>
      <c r="J41" s="10">
        <v>5</v>
      </c>
      <c r="K41" s="10">
        <v>0</v>
      </c>
      <c r="L41" s="11">
        <v>0</v>
      </c>
      <c r="M41" s="12">
        <f>SUM(B41:L41)</f>
        <v>16</v>
      </c>
      <c r="N41" s="12">
        <f>SUM(B41,C41,2.3*D41,2.3*E41,2.3*F41,2.3*G41,2*H41,2*I41,J41,0.4*K41,0.2*L41)</f>
        <v>17</v>
      </c>
      <c r="O41" s="13">
        <f>$A41</f>
        <v>0.54166666666666685</v>
      </c>
      <c r="P41" s="9">
        <v>4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1">
        <v>0</v>
      </c>
      <c r="AA41" s="12">
        <f>SUM(P41:Z41)</f>
        <v>4</v>
      </c>
      <c r="AB41" s="12">
        <f>SUM(P41,Q41,2.3*R41,2.3*S41,2.3*T41,2.3*U41,2*V41,2*W41,X41,0.4*Y41,0.2*Z41)</f>
        <v>4</v>
      </c>
      <c r="AC41" s="13">
        <f>$A41</f>
        <v>0.54166666666666685</v>
      </c>
      <c r="AD41" s="9">
        <v>66</v>
      </c>
      <c r="AE41" s="10">
        <v>3</v>
      </c>
      <c r="AF41" s="10">
        <v>1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16</v>
      </c>
      <c r="AM41" s="10">
        <v>1</v>
      </c>
      <c r="AN41" s="11">
        <v>4</v>
      </c>
      <c r="AO41" s="12">
        <f>SUM(AD41:AN41)</f>
        <v>91</v>
      </c>
      <c r="AP41" s="12">
        <f>SUM(AD41,AE41,2.3*AF41,2.3*AG41,2.3*AH41,2.3*AI41,2*AJ41,2*AK41,AL41,0.4*AM41,0.2*AN41)</f>
        <v>88.5</v>
      </c>
      <c r="AQ41" s="13">
        <f>$A41</f>
        <v>0.54166666666666685</v>
      </c>
      <c r="AR41" s="9">
        <v>16</v>
      </c>
      <c r="AS41" s="10">
        <v>1</v>
      </c>
      <c r="AT41" s="10">
        <v>0</v>
      </c>
      <c r="AU41" s="10">
        <v>0</v>
      </c>
      <c r="AV41" s="10">
        <v>1</v>
      </c>
      <c r="AW41" s="10">
        <v>0</v>
      </c>
      <c r="AX41" s="10">
        <v>0</v>
      </c>
      <c r="AY41" s="10">
        <v>0</v>
      </c>
      <c r="AZ41" s="10">
        <v>2</v>
      </c>
      <c r="BA41" s="10">
        <v>0</v>
      </c>
      <c r="BB41" s="11">
        <v>0</v>
      </c>
      <c r="BC41" s="12">
        <f>SUM(AR41:BB41)</f>
        <v>20</v>
      </c>
      <c r="BD41" s="12">
        <f>SUM(AR41,AS41,2.3*AT41,2.3*AU41,2.3*AV41,2.3*AW41,2*AX41,2*AY41,AZ41,0.4*BA41,0.2*BB41)</f>
        <v>21.3</v>
      </c>
      <c r="BE41" s="13">
        <f>$A41</f>
        <v>0.54166666666666685</v>
      </c>
      <c r="BF41" s="14"/>
      <c r="BG41" s="15"/>
      <c r="BH41" s="15"/>
      <c r="BI41" s="15"/>
      <c r="BJ41" s="15"/>
      <c r="BK41" s="15"/>
      <c r="BL41" s="15"/>
      <c r="BM41" s="15"/>
      <c r="BN41" s="15"/>
      <c r="BO41" s="15"/>
      <c r="BP41" s="16"/>
      <c r="BQ41" s="17">
        <f>SUM(BF41:BP41)</f>
        <v>0</v>
      </c>
      <c r="BR41" s="17">
        <f>SUM(BF41,BG41,2.3*BH41,2.3*BI41,2.3*BJ41,2.3*BK41,2*BL41,2*BM41,BN41,0.4*BO41,0.2*BP41)</f>
        <v>0</v>
      </c>
      <c r="BS41" s="13">
        <f>$A41</f>
        <v>0.54166666666666685</v>
      </c>
      <c r="BT41" s="9">
        <v>6</v>
      </c>
      <c r="BU41" s="10">
        <v>2</v>
      </c>
      <c r="BV41" s="10">
        <v>2</v>
      </c>
      <c r="BW41" s="10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4</v>
      </c>
      <c r="CC41" s="10">
        <v>0</v>
      </c>
      <c r="CD41" s="11">
        <v>0</v>
      </c>
      <c r="CE41" s="12">
        <f>SUM(BT41:CD41)</f>
        <v>14</v>
      </c>
      <c r="CF41" s="12">
        <f>SUM(BT41,BU41,2.3*BV41,2.3*BW41,2.3*BX41,2.3*BY41,2*BZ41,2*CA41,CB41,0.4*CC41,0.2*CD41)</f>
        <v>16.600000000000001</v>
      </c>
      <c r="CG41" s="13">
        <f>$A41</f>
        <v>0.54166666666666685</v>
      </c>
      <c r="CH41" s="9">
        <v>23</v>
      </c>
      <c r="CI41" s="10">
        <v>4</v>
      </c>
      <c r="CJ41" s="10">
        <v>0</v>
      </c>
      <c r="CK41" s="10">
        <v>0</v>
      </c>
      <c r="CL41" s="10">
        <v>0</v>
      </c>
      <c r="CM41" s="10">
        <v>0</v>
      </c>
      <c r="CN41" s="10">
        <v>0</v>
      </c>
      <c r="CO41" s="10">
        <v>0</v>
      </c>
      <c r="CP41" s="10">
        <v>3</v>
      </c>
      <c r="CQ41" s="10">
        <v>1</v>
      </c>
      <c r="CR41" s="11">
        <v>4</v>
      </c>
      <c r="CS41" s="12">
        <f>SUM(CH41:CR41)</f>
        <v>35</v>
      </c>
      <c r="CT41" s="12">
        <f>SUM(CH41,CI41,2.3*CJ41,2.3*CK41,2.3*CL41,2.3*CM41,2*CN41,2*CO41,CP41,0.4*CQ41,0.2*CR41)</f>
        <v>31.2</v>
      </c>
      <c r="CU41" s="13">
        <f>$A41</f>
        <v>0.54166666666666685</v>
      </c>
      <c r="CV41" s="9">
        <v>6</v>
      </c>
      <c r="CW41" s="10">
        <v>3</v>
      </c>
      <c r="CX41" s="10">
        <v>0</v>
      </c>
      <c r="CY41" s="10">
        <v>0</v>
      </c>
      <c r="CZ41" s="10">
        <v>0</v>
      </c>
      <c r="DA41" s="10">
        <v>0</v>
      </c>
      <c r="DB41" s="10">
        <v>0</v>
      </c>
      <c r="DC41" s="10">
        <v>0</v>
      </c>
      <c r="DD41" s="10">
        <v>0</v>
      </c>
      <c r="DE41" s="10">
        <v>1</v>
      </c>
      <c r="DF41" s="11">
        <v>5</v>
      </c>
      <c r="DG41" s="12">
        <f>SUM(CV41:DF41)</f>
        <v>15</v>
      </c>
      <c r="DH41" s="12">
        <f>SUM(CV41,CW41,2.3*CX41,2.3*CY41,2.3*CZ41,2.3*DA41,2*DB41,2*DC41,DD41,0.4*DE41,0.2*DF41)</f>
        <v>10.4</v>
      </c>
      <c r="DI41" s="13">
        <f>$A41</f>
        <v>0.54166666666666685</v>
      </c>
      <c r="DJ41" s="9">
        <v>5</v>
      </c>
      <c r="DK41" s="10">
        <v>0</v>
      </c>
      <c r="DL41" s="10">
        <v>0</v>
      </c>
      <c r="DM41" s="10">
        <v>0</v>
      </c>
      <c r="DN41" s="10">
        <v>0</v>
      </c>
      <c r="DO41" s="10">
        <v>0</v>
      </c>
      <c r="DP41" s="10">
        <v>0</v>
      </c>
      <c r="DQ41" s="10">
        <v>0</v>
      </c>
      <c r="DR41" s="10">
        <v>0</v>
      </c>
      <c r="DS41" s="10">
        <v>0</v>
      </c>
      <c r="DT41" s="11">
        <v>0</v>
      </c>
      <c r="DU41" s="12">
        <f>SUM(DJ41:DT41)</f>
        <v>5</v>
      </c>
      <c r="DV41" s="12">
        <f>SUM(DJ41,DK41,2.3*DL41,2.3*DM41,2.3*DN41,2.3*DO41,2*DP41,2*DQ41,DR41,0.4*DS41,0.2*DT41)</f>
        <v>5</v>
      </c>
      <c r="DW41" s="13">
        <f>$A41</f>
        <v>0.54166666666666685</v>
      </c>
      <c r="DX41" s="14"/>
      <c r="DY41" s="15"/>
      <c r="DZ41" s="15"/>
      <c r="EA41" s="15"/>
      <c r="EB41" s="15"/>
      <c r="EC41" s="15"/>
      <c r="ED41" s="15"/>
      <c r="EE41" s="15"/>
      <c r="EF41" s="15"/>
      <c r="EG41" s="15"/>
      <c r="EH41" s="16"/>
      <c r="EI41" s="17">
        <f>SUM(DX41:EH41)</f>
        <v>0</v>
      </c>
      <c r="EJ41" s="17">
        <f>SUM(DX41,DY41,2.3*DZ41,2.3*EA41,2.3*EB41,2.3*EC41,2*ED41,2*EE41,EF41,0.4*EG41,0.2*EH41)</f>
        <v>0</v>
      </c>
      <c r="EK41" s="13">
        <f>$A41</f>
        <v>0.54166666666666685</v>
      </c>
      <c r="EL41" s="9">
        <v>7</v>
      </c>
      <c r="EM41" s="10">
        <v>3</v>
      </c>
      <c r="EN41" s="10">
        <v>1</v>
      </c>
      <c r="EO41" s="10">
        <v>0</v>
      </c>
      <c r="EP41" s="10">
        <v>0</v>
      </c>
      <c r="EQ41" s="10">
        <v>0</v>
      </c>
      <c r="ER41" s="10">
        <v>0</v>
      </c>
      <c r="ES41" s="10">
        <v>0</v>
      </c>
      <c r="ET41" s="10">
        <v>0</v>
      </c>
      <c r="EU41" s="10">
        <v>1</v>
      </c>
      <c r="EV41" s="11">
        <v>1</v>
      </c>
      <c r="EW41" s="12">
        <f>SUM(EL41:EV41)</f>
        <v>13</v>
      </c>
      <c r="EX41" s="12">
        <f>SUM(EL41,EM41,2.3*EN41,2.3*EO41,2.3*EP41,2.3*EQ41,2*ER41,2*ES41,ET41,0.4*EU41,0.2*EV41)</f>
        <v>12.9</v>
      </c>
      <c r="EY41" s="13">
        <f>$A41</f>
        <v>0.54166666666666685</v>
      </c>
      <c r="EZ41" s="9">
        <v>50</v>
      </c>
      <c r="FA41" s="10">
        <v>6</v>
      </c>
      <c r="FB41" s="10">
        <v>0</v>
      </c>
      <c r="FC41" s="10">
        <v>0</v>
      </c>
      <c r="FD41" s="10">
        <v>0</v>
      </c>
      <c r="FE41" s="10">
        <v>0</v>
      </c>
      <c r="FF41" s="10">
        <v>0</v>
      </c>
      <c r="FG41" s="10">
        <v>0</v>
      </c>
      <c r="FH41" s="10">
        <v>10</v>
      </c>
      <c r="FI41" s="10">
        <v>0</v>
      </c>
      <c r="FJ41" s="11">
        <v>6</v>
      </c>
      <c r="FK41" s="12">
        <f>SUM(EZ41:FJ41)</f>
        <v>72</v>
      </c>
      <c r="FL41" s="12">
        <f>SUM(EZ41,FA41,2.3*FB41,2.3*FC41,2.3*FD41,2.3*FE41,2*FF41,2*FG41,FH41,0.4*FI41,0.2*FJ41)</f>
        <v>67.2</v>
      </c>
      <c r="FM41" s="13">
        <f>$A41</f>
        <v>0.54166666666666685</v>
      </c>
      <c r="FN41" s="9">
        <v>6</v>
      </c>
      <c r="FO41" s="10">
        <v>2</v>
      </c>
      <c r="FP41" s="10">
        <v>1</v>
      </c>
      <c r="FQ41" s="10">
        <v>0</v>
      </c>
      <c r="FR41" s="10">
        <v>0</v>
      </c>
      <c r="FS41" s="10">
        <v>0</v>
      </c>
      <c r="FT41" s="10">
        <v>0</v>
      </c>
      <c r="FU41" s="10">
        <v>0</v>
      </c>
      <c r="FV41" s="10">
        <v>0</v>
      </c>
      <c r="FW41" s="10">
        <v>0</v>
      </c>
      <c r="FX41" s="11">
        <v>0</v>
      </c>
      <c r="FY41" s="12">
        <f>SUM(FN41:FX41)</f>
        <v>9</v>
      </c>
      <c r="FZ41" s="12">
        <f>SUM(FN41,FO41,2.3*FP41,2.3*FQ41,2.3*FR41,2.3*FS41,2*FT41,2*FU41,FV41,0.4*FW41,0.2*FX41)</f>
        <v>10.3</v>
      </c>
      <c r="GA41" s="13">
        <f>$A41</f>
        <v>0.54166666666666685</v>
      </c>
      <c r="GB41" s="9">
        <v>12</v>
      </c>
      <c r="GC41" s="10">
        <v>2</v>
      </c>
      <c r="GD41" s="10">
        <v>0</v>
      </c>
      <c r="GE41" s="10">
        <v>0</v>
      </c>
      <c r="GF41" s="10">
        <v>0</v>
      </c>
      <c r="GG41" s="10">
        <v>0</v>
      </c>
      <c r="GH41" s="10">
        <v>0</v>
      </c>
      <c r="GI41" s="10">
        <v>0</v>
      </c>
      <c r="GJ41" s="10">
        <v>1</v>
      </c>
      <c r="GK41" s="10">
        <v>0</v>
      </c>
      <c r="GL41" s="11">
        <v>0</v>
      </c>
      <c r="GM41" s="12">
        <f>SUM(GB41:GL41)</f>
        <v>15</v>
      </c>
      <c r="GN41" s="12">
        <f>SUM(GB41,GC41,2.3*GD41,2.3*GE41,2.3*GF41,2.3*GG41,2*GH41,2*GI41,GJ41,0.4*GK41,0.2*GL41)</f>
        <v>15</v>
      </c>
      <c r="GO41" s="13">
        <f>$A41</f>
        <v>0.54166666666666685</v>
      </c>
      <c r="GP41" s="14"/>
      <c r="GQ41" s="15"/>
      <c r="GR41" s="15"/>
      <c r="GS41" s="15"/>
      <c r="GT41" s="15"/>
      <c r="GU41" s="15"/>
      <c r="GV41" s="15"/>
      <c r="GW41" s="15"/>
      <c r="GX41" s="15"/>
      <c r="GY41" s="15"/>
      <c r="GZ41" s="16"/>
      <c r="HA41" s="17">
        <f>SUM(GP41:GZ41)</f>
        <v>0</v>
      </c>
      <c r="HB41" s="17">
        <f>SUM(GP41,GQ41,2.3*GR41,2.3*GS41,2.3*GT41,2.3*GU41,2*GV41,2*GW41,GX41,0.4*GY41,0.2*GZ41)</f>
        <v>0</v>
      </c>
      <c r="HC41" s="13">
        <f>$A41</f>
        <v>0.54166666666666685</v>
      </c>
      <c r="HD41" s="9">
        <v>11</v>
      </c>
      <c r="HE41" s="10">
        <v>2</v>
      </c>
      <c r="HF41" s="10">
        <v>0</v>
      </c>
      <c r="HG41" s="10">
        <v>0</v>
      </c>
      <c r="HH41" s="10">
        <v>0</v>
      </c>
      <c r="HI41" s="10">
        <v>0</v>
      </c>
      <c r="HJ41" s="10">
        <v>0</v>
      </c>
      <c r="HK41" s="10">
        <v>0</v>
      </c>
      <c r="HL41" s="10">
        <v>1</v>
      </c>
      <c r="HM41" s="10">
        <v>0</v>
      </c>
      <c r="HN41" s="11">
        <v>0</v>
      </c>
      <c r="HO41" s="12">
        <f>SUM(HD41:HN41)</f>
        <v>14</v>
      </c>
      <c r="HP41" s="12">
        <f>SUM(HD41,HE41,2.3*HF41,2.3*HG41,2.3*HH41,2.3*HI41,2*HJ41,2*HK41,HL41,0.4*HM41,0.2*HN41)</f>
        <v>14</v>
      </c>
      <c r="HQ41" s="13">
        <f>$A41</f>
        <v>0.54166666666666685</v>
      </c>
      <c r="HR41" s="9">
        <v>2</v>
      </c>
      <c r="HS41" s="10">
        <v>1</v>
      </c>
      <c r="HT41" s="10">
        <v>0</v>
      </c>
      <c r="HU41" s="10">
        <v>0</v>
      </c>
      <c r="HV41" s="10">
        <v>0</v>
      </c>
      <c r="HW41" s="10">
        <v>0</v>
      </c>
      <c r="HX41" s="10">
        <v>0</v>
      </c>
      <c r="HY41" s="10">
        <v>0</v>
      </c>
      <c r="HZ41" s="10">
        <v>0</v>
      </c>
      <c r="IA41" s="10">
        <v>0</v>
      </c>
      <c r="IB41" s="11">
        <v>0</v>
      </c>
      <c r="IC41" s="12">
        <f>SUM(HR41:IB41)</f>
        <v>3</v>
      </c>
      <c r="ID41" s="12">
        <f>SUM(HR41,HS41,2.3*HT41,2.3*HU41,2.3*HV41,2.3*HW41,2*HX41,2*HY41,HZ41,0.4*IA41,0.2*IB41)</f>
        <v>3</v>
      </c>
      <c r="IE41" s="13">
        <f>$A41</f>
        <v>0.54166666666666685</v>
      </c>
      <c r="IF41" s="9">
        <v>3</v>
      </c>
      <c r="IG41" s="10">
        <v>0</v>
      </c>
      <c r="IH41" s="10">
        <v>0</v>
      </c>
      <c r="II41" s="10">
        <v>0</v>
      </c>
      <c r="IJ41" s="10">
        <v>0</v>
      </c>
      <c r="IK41" s="10">
        <v>0</v>
      </c>
      <c r="IL41" s="10">
        <v>0</v>
      </c>
      <c r="IM41" s="10">
        <v>0</v>
      </c>
      <c r="IN41" s="10">
        <v>1</v>
      </c>
      <c r="IO41" s="10">
        <v>0</v>
      </c>
      <c r="IP41" s="11">
        <v>1</v>
      </c>
      <c r="IQ41" s="12">
        <f>SUM(IF41:IP41)</f>
        <v>5</v>
      </c>
      <c r="IR41" s="12">
        <f>SUM(IF41,IG41,2.3*IH41,2.3*II41,2.3*IJ41,2.3*IK41,2*IL41,2*IM41,IN41,0.4*IO41,0.2*IP41)</f>
        <v>4.2</v>
      </c>
    </row>
    <row r="42" spans="1:252" ht="13.5" customHeight="1" x14ac:dyDescent="0.3">
      <c r="A42" s="19">
        <f>A41+"00:15"</f>
        <v>0.55208333333333348</v>
      </c>
      <c r="B42" s="20">
        <v>10</v>
      </c>
      <c r="C42" s="21">
        <v>1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2</v>
      </c>
      <c r="K42" s="21">
        <v>0</v>
      </c>
      <c r="L42" s="22">
        <v>0</v>
      </c>
      <c r="M42" s="23">
        <f>SUM(B42:L42)</f>
        <v>13</v>
      </c>
      <c r="N42" s="23">
        <f>SUM(B42,C42,2.3*D42,2.3*E42,2.3*F42,2.3*G42,2*H42,2*I42,J42,0.4*K42,0.2*L42)</f>
        <v>13</v>
      </c>
      <c r="O42" s="13">
        <f>$A42</f>
        <v>0.55208333333333348</v>
      </c>
      <c r="P42" s="20">
        <v>3</v>
      </c>
      <c r="Q42" s="21">
        <v>1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2">
        <v>0</v>
      </c>
      <c r="AA42" s="23">
        <f>SUM(P42:Z42)</f>
        <v>4</v>
      </c>
      <c r="AB42" s="23">
        <f>SUM(P42,Q42,2.3*R42,2.3*S42,2.3*T42,2.3*U42,2*V42,2*W42,X42,0.4*Y42,0.2*Z42)</f>
        <v>4</v>
      </c>
      <c r="AC42" s="13">
        <f>$A42</f>
        <v>0.55208333333333348</v>
      </c>
      <c r="AD42" s="20">
        <v>67</v>
      </c>
      <c r="AE42" s="21">
        <v>11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12</v>
      </c>
      <c r="AM42" s="21">
        <v>3</v>
      </c>
      <c r="AN42" s="22">
        <v>2</v>
      </c>
      <c r="AO42" s="23">
        <f>SUM(AD42:AN42)</f>
        <v>95</v>
      </c>
      <c r="AP42" s="23">
        <f>SUM(AD42,AE42,2.3*AF42,2.3*AG42,2.3*AH42,2.3*AI42,2*AJ42,2*AK42,AL42,0.4*AM42,0.2*AN42)</f>
        <v>91.600000000000009</v>
      </c>
      <c r="AQ42" s="13">
        <f>$A42</f>
        <v>0.55208333333333348</v>
      </c>
      <c r="AR42" s="20">
        <v>16</v>
      </c>
      <c r="AS42" s="21">
        <v>5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1">
        <v>2</v>
      </c>
      <c r="BA42" s="21">
        <v>0</v>
      </c>
      <c r="BB42" s="22">
        <v>1</v>
      </c>
      <c r="BC42" s="23">
        <f>SUM(AR42:BB42)</f>
        <v>24</v>
      </c>
      <c r="BD42" s="23">
        <f>SUM(AR42,AS42,2.3*AT42,2.3*AU42,2.3*AV42,2.3*AW42,2*AX42,2*AY42,AZ42,0.4*BA42,0.2*BB42)</f>
        <v>23.2</v>
      </c>
      <c r="BE42" s="13">
        <f>$A42</f>
        <v>0.55208333333333348</v>
      </c>
      <c r="BF42" s="24"/>
      <c r="BG42" s="25"/>
      <c r="BH42" s="25"/>
      <c r="BI42" s="25"/>
      <c r="BJ42" s="25"/>
      <c r="BK42" s="25"/>
      <c r="BL42" s="25"/>
      <c r="BM42" s="25"/>
      <c r="BN42" s="25"/>
      <c r="BO42" s="25"/>
      <c r="BP42" s="26"/>
      <c r="BQ42" s="27">
        <f>SUM(BF42:BP42)</f>
        <v>0</v>
      </c>
      <c r="BR42" s="27">
        <f>SUM(BF42,BG42,2.3*BH42,2.3*BI42,2.3*BJ42,2.3*BK42,2*BL42,2*BM42,BN42,0.4*BO42,0.2*BP42)</f>
        <v>0</v>
      </c>
      <c r="BS42" s="13">
        <f>$A42</f>
        <v>0.55208333333333348</v>
      </c>
      <c r="BT42" s="20">
        <v>12</v>
      </c>
      <c r="BU42" s="21">
        <v>1</v>
      </c>
      <c r="BV42" s="21">
        <v>2</v>
      </c>
      <c r="BW42" s="21">
        <v>0</v>
      </c>
      <c r="BX42" s="21">
        <v>0</v>
      </c>
      <c r="BY42" s="21">
        <v>0</v>
      </c>
      <c r="BZ42" s="21">
        <v>0</v>
      </c>
      <c r="CA42" s="21">
        <v>0</v>
      </c>
      <c r="CB42" s="21">
        <v>1</v>
      </c>
      <c r="CC42" s="21">
        <v>0</v>
      </c>
      <c r="CD42" s="22">
        <v>0</v>
      </c>
      <c r="CE42" s="23">
        <f>SUM(BT42:CD42)</f>
        <v>16</v>
      </c>
      <c r="CF42" s="23">
        <f>SUM(BT42,BU42,2.3*BV42,2.3*BW42,2.3*BX42,2.3*BY42,2*BZ42,2*CA42,CB42,0.4*CC42,0.2*CD42)</f>
        <v>18.600000000000001</v>
      </c>
      <c r="CG42" s="13">
        <f>$A42</f>
        <v>0.55208333333333348</v>
      </c>
      <c r="CH42" s="20">
        <v>27</v>
      </c>
      <c r="CI42" s="21">
        <v>7</v>
      </c>
      <c r="CJ42" s="21">
        <v>0</v>
      </c>
      <c r="CK42" s="21">
        <v>0</v>
      </c>
      <c r="CL42" s="21">
        <v>0</v>
      </c>
      <c r="CM42" s="21">
        <v>0</v>
      </c>
      <c r="CN42" s="21">
        <v>0</v>
      </c>
      <c r="CO42" s="21">
        <v>1</v>
      </c>
      <c r="CP42" s="21">
        <v>8</v>
      </c>
      <c r="CQ42" s="21">
        <v>2</v>
      </c>
      <c r="CR42" s="22">
        <v>5</v>
      </c>
      <c r="CS42" s="23">
        <f>SUM(CH42:CR42)</f>
        <v>50</v>
      </c>
      <c r="CT42" s="23">
        <f>SUM(CH42,CI42,2.3*CJ42,2.3*CK42,2.3*CL42,2.3*CM42,2*CN42,2*CO42,CP42,0.4*CQ42,0.2*CR42)</f>
        <v>45.8</v>
      </c>
      <c r="CU42" s="13">
        <f>$A42</f>
        <v>0.55208333333333348</v>
      </c>
      <c r="CV42" s="20">
        <v>4</v>
      </c>
      <c r="CW42" s="21">
        <v>1</v>
      </c>
      <c r="CX42" s="21">
        <v>0</v>
      </c>
      <c r="CY42" s="21">
        <v>0</v>
      </c>
      <c r="CZ42" s="21">
        <v>0</v>
      </c>
      <c r="DA42" s="21">
        <v>0</v>
      </c>
      <c r="DB42" s="21">
        <v>0</v>
      </c>
      <c r="DC42" s="21">
        <v>0</v>
      </c>
      <c r="DD42" s="21">
        <v>1</v>
      </c>
      <c r="DE42" s="21">
        <v>0</v>
      </c>
      <c r="DF42" s="22">
        <v>0</v>
      </c>
      <c r="DG42" s="23">
        <f>SUM(CV42:DF42)</f>
        <v>6</v>
      </c>
      <c r="DH42" s="23">
        <f>SUM(CV42,CW42,2.3*CX42,2.3*CY42,2.3*CZ42,2.3*DA42,2*DB42,2*DC42,DD42,0.4*DE42,0.2*DF42)</f>
        <v>6</v>
      </c>
      <c r="DI42" s="13">
        <f>$A42</f>
        <v>0.55208333333333348</v>
      </c>
      <c r="DJ42" s="20">
        <v>3</v>
      </c>
      <c r="DK42" s="21">
        <v>0</v>
      </c>
      <c r="DL42" s="21">
        <v>0</v>
      </c>
      <c r="DM42" s="21">
        <v>0</v>
      </c>
      <c r="DN42" s="21">
        <v>0</v>
      </c>
      <c r="DO42" s="21">
        <v>0</v>
      </c>
      <c r="DP42" s="21">
        <v>0</v>
      </c>
      <c r="DQ42" s="21">
        <v>0</v>
      </c>
      <c r="DR42" s="21">
        <v>0</v>
      </c>
      <c r="DS42" s="21">
        <v>0</v>
      </c>
      <c r="DT42" s="22">
        <v>0</v>
      </c>
      <c r="DU42" s="23">
        <f>SUM(DJ42:DT42)</f>
        <v>3</v>
      </c>
      <c r="DV42" s="23">
        <f>SUM(DJ42,DK42,2.3*DL42,2.3*DM42,2.3*DN42,2.3*DO42,2*DP42,2*DQ42,DR42,0.4*DS42,0.2*DT42)</f>
        <v>3</v>
      </c>
      <c r="DW42" s="13">
        <f>$A42</f>
        <v>0.55208333333333348</v>
      </c>
      <c r="DX42" s="24"/>
      <c r="DY42" s="25"/>
      <c r="DZ42" s="25"/>
      <c r="EA42" s="25"/>
      <c r="EB42" s="25"/>
      <c r="EC42" s="25"/>
      <c r="ED42" s="25"/>
      <c r="EE42" s="25"/>
      <c r="EF42" s="25"/>
      <c r="EG42" s="25"/>
      <c r="EH42" s="26"/>
      <c r="EI42" s="27">
        <f>SUM(DX42:EH42)</f>
        <v>0</v>
      </c>
      <c r="EJ42" s="27">
        <f>SUM(DX42,DY42,2.3*DZ42,2.3*EA42,2.3*EB42,2.3*EC42,2*ED42,2*EE42,EF42,0.4*EG42,0.2*EH42)</f>
        <v>0</v>
      </c>
      <c r="EK42" s="13">
        <f>$A42</f>
        <v>0.55208333333333348</v>
      </c>
      <c r="EL42" s="20">
        <v>5</v>
      </c>
      <c r="EM42" s="21">
        <v>1</v>
      </c>
      <c r="EN42" s="21">
        <v>0</v>
      </c>
      <c r="EO42" s="21">
        <v>0</v>
      </c>
      <c r="EP42" s="21">
        <v>0</v>
      </c>
      <c r="EQ42" s="21">
        <v>0</v>
      </c>
      <c r="ER42" s="21">
        <v>0</v>
      </c>
      <c r="ES42" s="21">
        <v>0</v>
      </c>
      <c r="ET42" s="21">
        <v>0</v>
      </c>
      <c r="EU42" s="21">
        <v>0</v>
      </c>
      <c r="EV42" s="22">
        <v>2</v>
      </c>
      <c r="EW42" s="23">
        <f>SUM(EL42:EV42)</f>
        <v>8</v>
      </c>
      <c r="EX42" s="23">
        <f>SUM(EL42,EM42,2.3*EN42,2.3*EO42,2.3*EP42,2.3*EQ42,2*ER42,2*ES42,ET42,0.4*EU42,0.2*EV42)</f>
        <v>6.4</v>
      </c>
      <c r="EY42" s="13">
        <f>$A42</f>
        <v>0.55208333333333348</v>
      </c>
      <c r="EZ42" s="20">
        <v>44</v>
      </c>
      <c r="FA42" s="21">
        <v>14</v>
      </c>
      <c r="FB42" s="21">
        <v>3</v>
      </c>
      <c r="FC42" s="21">
        <v>0</v>
      </c>
      <c r="FD42" s="21">
        <v>0</v>
      </c>
      <c r="FE42" s="21">
        <v>0</v>
      </c>
      <c r="FF42" s="21">
        <v>0</v>
      </c>
      <c r="FG42" s="21">
        <v>0</v>
      </c>
      <c r="FH42" s="21">
        <v>15</v>
      </c>
      <c r="FI42" s="21">
        <v>2</v>
      </c>
      <c r="FJ42" s="22">
        <v>1</v>
      </c>
      <c r="FK42" s="23">
        <f>SUM(EZ42:FJ42)</f>
        <v>79</v>
      </c>
      <c r="FL42" s="23">
        <f>SUM(EZ42,FA42,2.3*FB42,2.3*FC42,2.3*FD42,2.3*FE42,2*FF42,2*FG42,FH42,0.4*FI42,0.2*FJ42)</f>
        <v>80.900000000000006</v>
      </c>
      <c r="FM42" s="13">
        <f>$A42</f>
        <v>0.55208333333333348</v>
      </c>
      <c r="FN42" s="20">
        <v>8</v>
      </c>
      <c r="FO42" s="21">
        <v>1</v>
      </c>
      <c r="FP42" s="21">
        <v>0</v>
      </c>
      <c r="FQ42" s="21">
        <v>0</v>
      </c>
      <c r="FR42" s="21">
        <v>0</v>
      </c>
      <c r="FS42" s="21">
        <v>0</v>
      </c>
      <c r="FT42" s="21">
        <v>0</v>
      </c>
      <c r="FU42" s="21">
        <v>0</v>
      </c>
      <c r="FV42" s="21">
        <v>1</v>
      </c>
      <c r="FW42" s="21">
        <v>0</v>
      </c>
      <c r="FX42" s="22">
        <v>0</v>
      </c>
      <c r="FY42" s="23">
        <f>SUM(FN42:FX42)</f>
        <v>10</v>
      </c>
      <c r="FZ42" s="23">
        <f>SUM(FN42,FO42,2.3*FP42,2.3*FQ42,2.3*FR42,2.3*FS42,2*FT42,2*FU42,FV42,0.4*FW42,0.2*FX42)</f>
        <v>10</v>
      </c>
      <c r="GA42" s="13">
        <f>$A42</f>
        <v>0.55208333333333348</v>
      </c>
      <c r="GB42" s="20">
        <v>14</v>
      </c>
      <c r="GC42" s="21">
        <v>1</v>
      </c>
      <c r="GD42" s="21">
        <v>0</v>
      </c>
      <c r="GE42" s="21">
        <v>0</v>
      </c>
      <c r="GF42" s="21">
        <v>0</v>
      </c>
      <c r="GG42" s="21">
        <v>0</v>
      </c>
      <c r="GH42" s="21">
        <v>0</v>
      </c>
      <c r="GI42" s="21">
        <v>0</v>
      </c>
      <c r="GJ42" s="21">
        <v>0</v>
      </c>
      <c r="GK42" s="21">
        <v>0</v>
      </c>
      <c r="GL42" s="22">
        <v>1</v>
      </c>
      <c r="GM42" s="23">
        <f>SUM(GB42:GL42)</f>
        <v>16</v>
      </c>
      <c r="GN42" s="23">
        <f>SUM(GB42,GC42,2.3*GD42,2.3*GE42,2.3*GF42,2.3*GG42,2*GH42,2*GI42,GJ42,0.4*GK42,0.2*GL42)</f>
        <v>15.2</v>
      </c>
      <c r="GO42" s="13">
        <f>$A42</f>
        <v>0.55208333333333348</v>
      </c>
      <c r="GP42" s="24"/>
      <c r="GQ42" s="25"/>
      <c r="GR42" s="25"/>
      <c r="GS42" s="25"/>
      <c r="GT42" s="25"/>
      <c r="GU42" s="25"/>
      <c r="GV42" s="25"/>
      <c r="GW42" s="25"/>
      <c r="GX42" s="25"/>
      <c r="GY42" s="25"/>
      <c r="GZ42" s="26"/>
      <c r="HA42" s="27">
        <f>SUM(GP42:GZ42)</f>
        <v>0</v>
      </c>
      <c r="HB42" s="27">
        <f>SUM(GP42,GQ42,2.3*GR42,2.3*GS42,2.3*GT42,2.3*GU42,2*GV42,2*GW42,GX42,0.4*GY42,0.2*GZ42)</f>
        <v>0</v>
      </c>
      <c r="HC42" s="13">
        <f>$A42</f>
        <v>0.55208333333333348</v>
      </c>
      <c r="HD42" s="20">
        <v>14</v>
      </c>
      <c r="HE42" s="21">
        <v>1</v>
      </c>
      <c r="HF42" s="21">
        <v>0</v>
      </c>
      <c r="HG42" s="21">
        <v>0</v>
      </c>
      <c r="HH42" s="21">
        <v>0</v>
      </c>
      <c r="HI42" s="21">
        <v>0</v>
      </c>
      <c r="HJ42" s="21">
        <v>0</v>
      </c>
      <c r="HK42" s="21">
        <v>0</v>
      </c>
      <c r="HL42" s="21">
        <v>0</v>
      </c>
      <c r="HM42" s="21">
        <v>0</v>
      </c>
      <c r="HN42" s="22">
        <v>0</v>
      </c>
      <c r="HO42" s="23">
        <f>SUM(HD42:HN42)</f>
        <v>15</v>
      </c>
      <c r="HP42" s="23">
        <f>SUM(HD42,HE42,2.3*HF42,2.3*HG42,2.3*HH42,2.3*HI42,2*HJ42,2*HK42,HL42,0.4*HM42,0.2*HN42)</f>
        <v>15</v>
      </c>
      <c r="HQ42" s="13">
        <f>$A42</f>
        <v>0.55208333333333348</v>
      </c>
      <c r="HR42" s="20">
        <v>5</v>
      </c>
      <c r="HS42" s="21">
        <v>0</v>
      </c>
      <c r="HT42" s="21">
        <v>0</v>
      </c>
      <c r="HU42" s="21">
        <v>0</v>
      </c>
      <c r="HV42" s="21">
        <v>0</v>
      </c>
      <c r="HW42" s="21">
        <v>0</v>
      </c>
      <c r="HX42" s="21">
        <v>0</v>
      </c>
      <c r="HY42" s="21">
        <v>0</v>
      </c>
      <c r="HZ42" s="21">
        <v>0</v>
      </c>
      <c r="IA42" s="21">
        <v>0</v>
      </c>
      <c r="IB42" s="22">
        <v>0</v>
      </c>
      <c r="IC42" s="23">
        <f>SUM(HR42:IB42)</f>
        <v>5</v>
      </c>
      <c r="ID42" s="23">
        <f>SUM(HR42,HS42,2.3*HT42,2.3*HU42,2.3*HV42,2.3*HW42,2*HX42,2*HY42,HZ42,0.4*IA42,0.2*IB42)</f>
        <v>5</v>
      </c>
      <c r="IE42" s="13">
        <f>$A42</f>
        <v>0.55208333333333348</v>
      </c>
      <c r="IF42" s="20">
        <v>10</v>
      </c>
      <c r="IG42" s="21">
        <v>3</v>
      </c>
      <c r="IH42" s="21">
        <v>1</v>
      </c>
      <c r="II42" s="21">
        <v>0</v>
      </c>
      <c r="IJ42" s="21">
        <v>0</v>
      </c>
      <c r="IK42" s="21">
        <v>0</v>
      </c>
      <c r="IL42" s="21">
        <v>0</v>
      </c>
      <c r="IM42" s="21">
        <v>0</v>
      </c>
      <c r="IN42" s="21">
        <v>0</v>
      </c>
      <c r="IO42" s="21">
        <v>0</v>
      </c>
      <c r="IP42" s="22">
        <v>0</v>
      </c>
      <c r="IQ42" s="23">
        <f>SUM(IF42:IP42)</f>
        <v>14</v>
      </c>
      <c r="IR42" s="23">
        <f>SUM(IF42,IG42,2.3*IH42,2.3*II42,2.3*IJ42,2.3*IK42,2*IL42,2*IM42,IN42,0.4*IO42,0.2*IP42)</f>
        <v>15.3</v>
      </c>
    </row>
    <row r="43" spans="1:252" ht="13.5" customHeight="1" x14ac:dyDescent="0.3">
      <c r="A43" s="19">
        <f>A42+"00:15"</f>
        <v>0.56250000000000011</v>
      </c>
      <c r="B43" s="20">
        <v>5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1</v>
      </c>
      <c r="K43" s="21">
        <v>0</v>
      </c>
      <c r="L43" s="22">
        <v>1</v>
      </c>
      <c r="M43" s="23">
        <f>SUM(B43:L43)</f>
        <v>7</v>
      </c>
      <c r="N43" s="23">
        <f>SUM(B43,C43,2.3*D43,2.3*E43,2.3*F43,2.3*G43,2*H43,2*I43,J43,0.4*K43,0.2*L43)</f>
        <v>6.2</v>
      </c>
      <c r="O43" s="13">
        <f>$A43</f>
        <v>0.56250000000000011</v>
      </c>
      <c r="P43" s="20">
        <v>1</v>
      </c>
      <c r="Q43" s="21">
        <v>1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2">
        <v>0</v>
      </c>
      <c r="AA43" s="23">
        <f>SUM(P43:Z43)</f>
        <v>2</v>
      </c>
      <c r="AB43" s="23">
        <f>SUM(P43,Q43,2.3*R43,2.3*S43,2.3*T43,2.3*U43,2*V43,2*W43,X43,0.4*Y43,0.2*Z43)</f>
        <v>2</v>
      </c>
      <c r="AC43" s="13">
        <f>$A43</f>
        <v>0.56250000000000011</v>
      </c>
      <c r="AD43" s="20">
        <v>58</v>
      </c>
      <c r="AE43" s="21">
        <v>9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14</v>
      </c>
      <c r="AM43" s="21">
        <v>0</v>
      </c>
      <c r="AN43" s="22">
        <v>3</v>
      </c>
      <c r="AO43" s="23">
        <f>SUM(AD43:AN43)</f>
        <v>84</v>
      </c>
      <c r="AP43" s="23">
        <f>SUM(AD43,AE43,2.3*AF43,2.3*AG43,2.3*AH43,2.3*AI43,2*AJ43,2*AK43,AL43,0.4*AM43,0.2*AN43)</f>
        <v>81.599999999999994</v>
      </c>
      <c r="AQ43" s="13">
        <f>$A43</f>
        <v>0.56250000000000011</v>
      </c>
      <c r="AR43" s="20">
        <v>10</v>
      </c>
      <c r="AS43" s="21">
        <v>3</v>
      </c>
      <c r="AT43" s="21">
        <v>1</v>
      </c>
      <c r="AU43" s="21">
        <v>0</v>
      </c>
      <c r="AV43" s="21">
        <v>0</v>
      </c>
      <c r="AW43" s="21">
        <v>0</v>
      </c>
      <c r="AX43" s="21">
        <v>0</v>
      </c>
      <c r="AY43" s="21">
        <v>0</v>
      </c>
      <c r="AZ43" s="21">
        <v>4</v>
      </c>
      <c r="BA43" s="21">
        <v>0</v>
      </c>
      <c r="BB43" s="22">
        <v>0</v>
      </c>
      <c r="BC43" s="23">
        <f>SUM(AR43:BB43)</f>
        <v>18</v>
      </c>
      <c r="BD43" s="23">
        <f>SUM(AR43,AS43,2.3*AT43,2.3*AU43,2.3*AV43,2.3*AW43,2*AX43,2*AY43,AZ43,0.4*BA43,0.2*BB43)</f>
        <v>19.3</v>
      </c>
      <c r="BE43" s="13">
        <f>$A43</f>
        <v>0.56250000000000011</v>
      </c>
      <c r="BF43" s="24"/>
      <c r="BG43" s="25"/>
      <c r="BH43" s="25"/>
      <c r="BI43" s="25"/>
      <c r="BJ43" s="25"/>
      <c r="BK43" s="25"/>
      <c r="BL43" s="25"/>
      <c r="BM43" s="25"/>
      <c r="BN43" s="25"/>
      <c r="BO43" s="25"/>
      <c r="BP43" s="26"/>
      <c r="BQ43" s="27">
        <f>SUM(BF43:BP43)</f>
        <v>0</v>
      </c>
      <c r="BR43" s="27">
        <f>SUM(BF43,BG43,2.3*BH43,2.3*BI43,2.3*BJ43,2.3*BK43,2*BL43,2*BM43,BN43,0.4*BO43,0.2*BP43)</f>
        <v>0</v>
      </c>
      <c r="BS43" s="13">
        <f>$A43</f>
        <v>0.56250000000000011</v>
      </c>
      <c r="BT43" s="20">
        <v>5</v>
      </c>
      <c r="BU43" s="21">
        <v>2</v>
      </c>
      <c r="BV43" s="21">
        <v>2</v>
      </c>
      <c r="BW43" s="21">
        <v>0</v>
      </c>
      <c r="BX43" s="21">
        <v>0</v>
      </c>
      <c r="BY43" s="21">
        <v>0</v>
      </c>
      <c r="BZ43" s="21">
        <v>0</v>
      </c>
      <c r="CA43" s="21">
        <v>0</v>
      </c>
      <c r="CB43" s="21">
        <v>2</v>
      </c>
      <c r="CC43" s="21">
        <v>0</v>
      </c>
      <c r="CD43" s="22">
        <v>2</v>
      </c>
      <c r="CE43" s="23">
        <f>SUM(BT43:CD43)</f>
        <v>13</v>
      </c>
      <c r="CF43" s="23">
        <f>SUM(BT43,BU43,2.3*BV43,2.3*BW43,2.3*BX43,2.3*BY43,2*BZ43,2*CA43,CB43,0.4*CC43,0.2*CD43)</f>
        <v>14</v>
      </c>
      <c r="CG43" s="13">
        <f>$A43</f>
        <v>0.56250000000000011</v>
      </c>
      <c r="CH43" s="20">
        <v>23</v>
      </c>
      <c r="CI43" s="21">
        <v>2</v>
      </c>
      <c r="CJ43" s="21">
        <v>0</v>
      </c>
      <c r="CK43" s="21">
        <v>0</v>
      </c>
      <c r="CL43" s="21">
        <v>0</v>
      </c>
      <c r="CM43" s="21">
        <v>0</v>
      </c>
      <c r="CN43" s="21">
        <v>0</v>
      </c>
      <c r="CO43" s="21">
        <v>0</v>
      </c>
      <c r="CP43" s="21">
        <v>3</v>
      </c>
      <c r="CQ43" s="21">
        <v>0</v>
      </c>
      <c r="CR43" s="22">
        <v>1</v>
      </c>
      <c r="CS43" s="23">
        <f>SUM(CH43:CR43)</f>
        <v>29</v>
      </c>
      <c r="CT43" s="23">
        <f>SUM(CH43,CI43,2.3*CJ43,2.3*CK43,2.3*CL43,2.3*CM43,2*CN43,2*CO43,CP43,0.4*CQ43,0.2*CR43)</f>
        <v>28.2</v>
      </c>
      <c r="CU43" s="13">
        <f>$A43</f>
        <v>0.56250000000000011</v>
      </c>
      <c r="CV43" s="20">
        <v>4</v>
      </c>
      <c r="CW43" s="21">
        <v>1</v>
      </c>
      <c r="CX43" s="21">
        <v>0</v>
      </c>
      <c r="CY43" s="21">
        <v>1</v>
      </c>
      <c r="CZ43" s="21">
        <v>0</v>
      </c>
      <c r="DA43" s="21">
        <v>0</v>
      </c>
      <c r="DB43" s="21">
        <v>0</v>
      </c>
      <c r="DC43" s="21">
        <v>0</v>
      </c>
      <c r="DD43" s="21">
        <v>0</v>
      </c>
      <c r="DE43" s="21">
        <v>0</v>
      </c>
      <c r="DF43" s="22">
        <v>3</v>
      </c>
      <c r="DG43" s="23">
        <f>SUM(CV43:DF43)</f>
        <v>9</v>
      </c>
      <c r="DH43" s="23">
        <f>SUM(CV43,CW43,2.3*CX43,2.3*CY43,2.3*CZ43,2.3*DA43,2*DB43,2*DC43,DD43,0.4*DE43,0.2*DF43)</f>
        <v>7.9</v>
      </c>
      <c r="DI43" s="13">
        <f>$A43</f>
        <v>0.56250000000000011</v>
      </c>
      <c r="DJ43" s="20">
        <v>2</v>
      </c>
      <c r="DK43" s="21">
        <v>2</v>
      </c>
      <c r="DL43" s="21">
        <v>1</v>
      </c>
      <c r="DM43" s="21">
        <v>0</v>
      </c>
      <c r="DN43" s="21">
        <v>0</v>
      </c>
      <c r="DO43" s="21">
        <v>0</v>
      </c>
      <c r="DP43" s="21">
        <v>0</v>
      </c>
      <c r="DQ43" s="21">
        <v>0</v>
      </c>
      <c r="DR43" s="21">
        <v>1</v>
      </c>
      <c r="DS43" s="21">
        <v>0</v>
      </c>
      <c r="DT43" s="22">
        <v>0</v>
      </c>
      <c r="DU43" s="23">
        <f>SUM(DJ43:DT43)</f>
        <v>6</v>
      </c>
      <c r="DV43" s="23">
        <f>SUM(DJ43,DK43,2.3*DL43,2.3*DM43,2.3*DN43,2.3*DO43,2*DP43,2*DQ43,DR43,0.4*DS43,0.2*DT43)</f>
        <v>7.3</v>
      </c>
      <c r="DW43" s="13">
        <f>$A43</f>
        <v>0.56250000000000011</v>
      </c>
      <c r="DX43" s="24"/>
      <c r="DY43" s="25"/>
      <c r="DZ43" s="25"/>
      <c r="EA43" s="25"/>
      <c r="EB43" s="25"/>
      <c r="EC43" s="25"/>
      <c r="ED43" s="25"/>
      <c r="EE43" s="25"/>
      <c r="EF43" s="25"/>
      <c r="EG43" s="25"/>
      <c r="EH43" s="26"/>
      <c r="EI43" s="27">
        <f>SUM(DX43:EH43)</f>
        <v>0</v>
      </c>
      <c r="EJ43" s="27">
        <f>SUM(DX43,DY43,2.3*DZ43,2.3*EA43,2.3*EB43,2.3*EC43,2*ED43,2*EE43,EF43,0.4*EG43,0.2*EH43)</f>
        <v>0</v>
      </c>
      <c r="EK43" s="13">
        <f>$A43</f>
        <v>0.56250000000000011</v>
      </c>
      <c r="EL43" s="20">
        <v>4</v>
      </c>
      <c r="EM43" s="21">
        <v>1</v>
      </c>
      <c r="EN43" s="21">
        <v>0</v>
      </c>
      <c r="EO43" s="21">
        <v>0</v>
      </c>
      <c r="EP43" s="21">
        <v>0</v>
      </c>
      <c r="EQ43" s="21">
        <v>0</v>
      </c>
      <c r="ER43" s="21">
        <v>0</v>
      </c>
      <c r="ES43" s="21">
        <v>0</v>
      </c>
      <c r="ET43" s="21">
        <v>1</v>
      </c>
      <c r="EU43" s="21">
        <v>0</v>
      </c>
      <c r="EV43" s="22">
        <v>2</v>
      </c>
      <c r="EW43" s="23">
        <f>SUM(EL43:EV43)</f>
        <v>8</v>
      </c>
      <c r="EX43" s="23">
        <f>SUM(EL43,EM43,2.3*EN43,2.3*EO43,2.3*EP43,2.3*EQ43,2*ER43,2*ES43,ET43,0.4*EU43,0.2*EV43)</f>
        <v>6.4</v>
      </c>
      <c r="EY43" s="13">
        <f>$A43</f>
        <v>0.56250000000000011</v>
      </c>
      <c r="EZ43" s="20">
        <v>50</v>
      </c>
      <c r="FA43" s="21">
        <v>4</v>
      </c>
      <c r="FB43" s="21">
        <v>2</v>
      </c>
      <c r="FC43" s="21">
        <v>2</v>
      </c>
      <c r="FD43" s="21">
        <v>0</v>
      </c>
      <c r="FE43" s="21">
        <v>0</v>
      </c>
      <c r="FF43" s="21">
        <v>0</v>
      </c>
      <c r="FG43" s="21">
        <v>0</v>
      </c>
      <c r="FH43" s="21">
        <v>10</v>
      </c>
      <c r="FI43" s="21">
        <v>0</v>
      </c>
      <c r="FJ43" s="22">
        <v>0</v>
      </c>
      <c r="FK43" s="23">
        <f>SUM(EZ43:FJ43)</f>
        <v>68</v>
      </c>
      <c r="FL43" s="23">
        <f>SUM(EZ43,FA43,2.3*FB43,2.3*FC43,2.3*FD43,2.3*FE43,2*FF43,2*FG43,FH43,0.4*FI43,0.2*FJ43)</f>
        <v>73.2</v>
      </c>
      <c r="FM43" s="13">
        <f>$A43</f>
        <v>0.56250000000000011</v>
      </c>
      <c r="FN43" s="20">
        <v>5</v>
      </c>
      <c r="FO43" s="21">
        <v>3</v>
      </c>
      <c r="FP43" s="21">
        <v>0</v>
      </c>
      <c r="FQ43" s="21">
        <v>0</v>
      </c>
      <c r="FR43" s="21">
        <v>0</v>
      </c>
      <c r="FS43" s="21">
        <v>0</v>
      </c>
      <c r="FT43" s="21">
        <v>0</v>
      </c>
      <c r="FU43" s="21">
        <v>0</v>
      </c>
      <c r="FV43" s="21">
        <v>2</v>
      </c>
      <c r="FW43" s="21">
        <v>0</v>
      </c>
      <c r="FX43" s="22">
        <v>2</v>
      </c>
      <c r="FY43" s="23">
        <f>SUM(FN43:FX43)</f>
        <v>12</v>
      </c>
      <c r="FZ43" s="23">
        <f>SUM(FN43,FO43,2.3*FP43,2.3*FQ43,2.3*FR43,2.3*FS43,2*FT43,2*FU43,FV43,0.4*FW43,0.2*FX43)</f>
        <v>10.4</v>
      </c>
      <c r="GA43" s="13">
        <f>$A43</f>
        <v>0.56250000000000011</v>
      </c>
      <c r="GB43" s="20">
        <v>9</v>
      </c>
      <c r="GC43" s="21">
        <v>0</v>
      </c>
      <c r="GD43" s="21">
        <v>0</v>
      </c>
      <c r="GE43" s="21">
        <v>0</v>
      </c>
      <c r="GF43" s="21">
        <v>0</v>
      </c>
      <c r="GG43" s="21">
        <v>0</v>
      </c>
      <c r="GH43" s="21">
        <v>0</v>
      </c>
      <c r="GI43" s="21">
        <v>0</v>
      </c>
      <c r="GJ43" s="21">
        <v>0</v>
      </c>
      <c r="GK43" s="21">
        <v>0</v>
      </c>
      <c r="GL43" s="22">
        <v>1</v>
      </c>
      <c r="GM43" s="23">
        <f>SUM(GB43:GL43)</f>
        <v>10</v>
      </c>
      <c r="GN43" s="23">
        <f>SUM(GB43,GC43,2.3*GD43,2.3*GE43,2.3*GF43,2.3*GG43,2*GH43,2*GI43,GJ43,0.4*GK43,0.2*GL43)</f>
        <v>9.1999999999999993</v>
      </c>
      <c r="GO43" s="13">
        <f>$A43</f>
        <v>0.56250000000000011</v>
      </c>
      <c r="GP43" s="24"/>
      <c r="GQ43" s="25"/>
      <c r="GR43" s="25"/>
      <c r="GS43" s="25"/>
      <c r="GT43" s="25"/>
      <c r="GU43" s="25"/>
      <c r="GV43" s="25"/>
      <c r="GW43" s="25"/>
      <c r="GX43" s="25"/>
      <c r="GY43" s="25"/>
      <c r="GZ43" s="26"/>
      <c r="HA43" s="27">
        <f>SUM(GP43:GZ43)</f>
        <v>0</v>
      </c>
      <c r="HB43" s="27">
        <f>SUM(GP43,GQ43,2.3*GR43,2.3*GS43,2.3*GT43,2.3*GU43,2*GV43,2*GW43,GX43,0.4*GY43,0.2*GZ43)</f>
        <v>0</v>
      </c>
      <c r="HC43" s="13">
        <f>$A43</f>
        <v>0.56250000000000011</v>
      </c>
      <c r="HD43" s="20">
        <v>10</v>
      </c>
      <c r="HE43" s="21">
        <v>0</v>
      </c>
      <c r="HF43" s="21">
        <v>0</v>
      </c>
      <c r="HG43" s="21">
        <v>0</v>
      </c>
      <c r="HH43" s="21">
        <v>0</v>
      </c>
      <c r="HI43" s="21">
        <v>0</v>
      </c>
      <c r="HJ43" s="21">
        <v>0</v>
      </c>
      <c r="HK43" s="21">
        <v>0</v>
      </c>
      <c r="HL43" s="21">
        <v>0</v>
      </c>
      <c r="HM43" s="21">
        <v>0</v>
      </c>
      <c r="HN43" s="22">
        <v>0</v>
      </c>
      <c r="HO43" s="23">
        <f>SUM(HD43:HN43)</f>
        <v>10</v>
      </c>
      <c r="HP43" s="23">
        <f>SUM(HD43,HE43,2.3*HF43,2.3*HG43,2.3*HH43,2.3*HI43,2*HJ43,2*HK43,HL43,0.4*HM43,0.2*HN43)</f>
        <v>10</v>
      </c>
      <c r="HQ43" s="13">
        <f>$A43</f>
        <v>0.56250000000000011</v>
      </c>
      <c r="HR43" s="20">
        <v>4</v>
      </c>
      <c r="HS43" s="21">
        <v>1</v>
      </c>
      <c r="HT43" s="21">
        <v>0</v>
      </c>
      <c r="HU43" s="21">
        <v>0</v>
      </c>
      <c r="HV43" s="21">
        <v>0</v>
      </c>
      <c r="HW43" s="21">
        <v>0</v>
      </c>
      <c r="HX43" s="21">
        <v>0</v>
      </c>
      <c r="HY43" s="21">
        <v>0</v>
      </c>
      <c r="HZ43" s="21">
        <v>0</v>
      </c>
      <c r="IA43" s="21">
        <v>0</v>
      </c>
      <c r="IB43" s="22">
        <v>2</v>
      </c>
      <c r="IC43" s="23">
        <f>SUM(HR43:IB43)</f>
        <v>7</v>
      </c>
      <c r="ID43" s="23">
        <f>SUM(HR43,HS43,2.3*HT43,2.3*HU43,2.3*HV43,2.3*HW43,2*HX43,2*HY43,HZ43,0.4*IA43,0.2*IB43)</f>
        <v>5.4</v>
      </c>
      <c r="IE43" s="13">
        <f>$A43</f>
        <v>0.56250000000000011</v>
      </c>
      <c r="IF43" s="20">
        <v>6</v>
      </c>
      <c r="IG43" s="21">
        <v>1</v>
      </c>
      <c r="IH43" s="21">
        <v>0</v>
      </c>
      <c r="II43" s="21">
        <v>0</v>
      </c>
      <c r="IJ43" s="21">
        <v>0</v>
      </c>
      <c r="IK43" s="21">
        <v>0</v>
      </c>
      <c r="IL43" s="21">
        <v>0</v>
      </c>
      <c r="IM43" s="21">
        <v>0</v>
      </c>
      <c r="IN43" s="21">
        <v>0</v>
      </c>
      <c r="IO43" s="21">
        <v>0</v>
      </c>
      <c r="IP43" s="22">
        <v>0</v>
      </c>
      <c r="IQ43" s="23">
        <f>SUM(IF43:IP43)</f>
        <v>7</v>
      </c>
      <c r="IR43" s="23">
        <f>SUM(IF43,IG43,2.3*IH43,2.3*II43,2.3*IJ43,2.3*IK43,2*IL43,2*IM43,IN43,0.4*IO43,0.2*IP43)</f>
        <v>7</v>
      </c>
    </row>
    <row r="44" spans="1:252" ht="13.5" customHeight="1" x14ac:dyDescent="0.3">
      <c r="A44" s="28">
        <f>A43+"00:15"</f>
        <v>0.57291666666666674</v>
      </c>
      <c r="B44" s="29">
        <v>5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1">
        <v>0</v>
      </c>
      <c r="M44" s="32">
        <f>SUM(B44:L44)</f>
        <v>5</v>
      </c>
      <c r="N44" s="32">
        <f>SUM(B44,C44,2.3*D44,2.3*E44,2.3*F44,2.3*G44,2*H44,2*I44,J44,0.4*K44,0.2*L44)</f>
        <v>5</v>
      </c>
      <c r="O44" s="33">
        <f>$A44</f>
        <v>0.57291666666666674</v>
      </c>
      <c r="P44" s="29">
        <v>5</v>
      </c>
      <c r="Q44" s="30">
        <v>0</v>
      </c>
      <c r="R44" s="30">
        <v>1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2</v>
      </c>
      <c r="Y44" s="30">
        <v>0</v>
      </c>
      <c r="Z44" s="31">
        <v>0</v>
      </c>
      <c r="AA44" s="32">
        <f>SUM(P44:Z44)</f>
        <v>8</v>
      </c>
      <c r="AB44" s="32">
        <f>SUM(P44,Q44,2.3*R44,2.3*S44,2.3*T44,2.3*U44,2*V44,2*W44,X44,0.4*Y44,0.2*Z44)</f>
        <v>9.3000000000000007</v>
      </c>
      <c r="AC44" s="33">
        <f>$A44</f>
        <v>0.57291666666666674</v>
      </c>
      <c r="AD44" s="29">
        <v>55</v>
      </c>
      <c r="AE44" s="30">
        <v>6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8</v>
      </c>
      <c r="AM44" s="30">
        <v>0</v>
      </c>
      <c r="AN44" s="31">
        <v>4</v>
      </c>
      <c r="AO44" s="32">
        <f>SUM(AD44:AN44)</f>
        <v>73</v>
      </c>
      <c r="AP44" s="32">
        <f>SUM(AD44,AE44,2.3*AF44,2.3*AG44,2.3*AH44,2.3*AI44,2*AJ44,2*AK44,AL44,0.4*AM44,0.2*AN44)</f>
        <v>69.8</v>
      </c>
      <c r="AQ44" s="33">
        <f>$A44</f>
        <v>0.57291666666666674</v>
      </c>
      <c r="AR44" s="29">
        <v>15</v>
      </c>
      <c r="AS44" s="30">
        <v>0</v>
      </c>
      <c r="AT44" s="30">
        <v>0</v>
      </c>
      <c r="AU44" s="30">
        <v>0</v>
      </c>
      <c r="AV44" s="30">
        <v>0</v>
      </c>
      <c r="AW44" s="30">
        <v>0</v>
      </c>
      <c r="AX44" s="30">
        <v>0</v>
      </c>
      <c r="AY44" s="30">
        <v>0</v>
      </c>
      <c r="AZ44" s="30">
        <v>3</v>
      </c>
      <c r="BA44" s="30">
        <v>0</v>
      </c>
      <c r="BB44" s="31">
        <v>1</v>
      </c>
      <c r="BC44" s="32">
        <f>SUM(AR44:BB44)</f>
        <v>19</v>
      </c>
      <c r="BD44" s="32">
        <f>SUM(AR44,AS44,2.3*AT44,2.3*AU44,2.3*AV44,2.3*AW44,2*AX44,2*AY44,AZ44,0.4*BA44,0.2*BB44)</f>
        <v>18.2</v>
      </c>
      <c r="BE44" s="33">
        <f>$A44</f>
        <v>0.57291666666666674</v>
      </c>
      <c r="BF44" s="34"/>
      <c r="BG44" s="35"/>
      <c r="BH44" s="35"/>
      <c r="BI44" s="35"/>
      <c r="BJ44" s="35"/>
      <c r="BK44" s="35"/>
      <c r="BL44" s="35"/>
      <c r="BM44" s="35"/>
      <c r="BN44" s="35"/>
      <c r="BO44" s="35"/>
      <c r="BP44" s="36"/>
      <c r="BQ44" s="37">
        <f>SUM(BF44:BP44)</f>
        <v>0</v>
      </c>
      <c r="BR44" s="37">
        <f>SUM(BF44,BG44,2.3*BH44,2.3*BI44,2.3*BJ44,2.3*BK44,2*BL44,2*BM44,BN44,0.4*BO44,0.2*BP44)</f>
        <v>0</v>
      </c>
      <c r="BS44" s="33">
        <f>$A44</f>
        <v>0.57291666666666674</v>
      </c>
      <c r="BT44" s="29">
        <v>13</v>
      </c>
      <c r="BU44" s="30">
        <v>0</v>
      </c>
      <c r="BV44" s="30">
        <v>0</v>
      </c>
      <c r="BW44" s="30">
        <v>0</v>
      </c>
      <c r="BX44" s="30">
        <v>0</v>
      </c>
      <c r="BY44" s="30">
        <v>0</v>
      </c>
      <c r="BZ44" s="30">
        <v>0</v>
      </c>
      <c r="CA44" s="30">
        <v>0</v>
      </c>
      <c r="CB44" s="30">
        <v>4</v>
      </c>
      <c r="CC44" s="30">
        <v>0</v>
      </c>
      <c r="CD44" s="31">
        <v>1</v>
      </c>
      <c r="CE44" s="32">
        <f>SUM(BT44:CD44)</f>
        <v>18</v>
      </c>
      <c r="CF44" s="32">
        <f>SUM(BT44,BU44,2.3*BV44,2.3*BW44,2.3*BX44,2.3*BY44,2*BZ44,2*CA44,CB44,0.4*CC44,0.2*CD44)</f>
        <v>17.2</v>
      </c>
      <c r="CG44" s="33">
        <f>$A44</f>
        <v>0.57291666666666674</v>
      </c>
      <c r="CH44" s="29">
        <v>31</v>
      </c>
      <c r="CI44" s="30">
        <v>3</v>
      </c>
      <c r="CJ44" s="30">
        <v>0</v>
      </c>
      <c r="CK44" s="30">
        <v>0</v>
      </c>
      <c r="CL44" s="30">
        <v>0</v>
      </c>
      <c r="CM44" s="30">
        <v>0</v>
      </c>
      <c r="CN44" s="30">
        <v>0</v>
      </c>
      <c r="CO44" s="30">
        <v>0</v>
      </c>
      <c r="CP44" s="30">
        <v>2</v>
      </c>
      <c r="CQ44" s="30">
        <v>0</v>
      </c>
      <c r="CR44" s="31">
        <v>1</v>
      </c>
      <c r="CS44" s="32">
        <f>SUM(CH44:CR44)</f>
        <v>37</v>
      </c>
      <c r="CT44" s="32">
        <f>SUM(CH44,CI44,2.3*CJ44,2.3*CK44,2.3*CL44,2.3*CM44,2*CN44,2*CO44,CP44,0.4*CQ44,0.2*CR44)</f>
        <v>36.200000000000003</v>
      </c>
      <c r="CU44" s="33">
        <f>$A44</f>
        <v>0.57291666666666674</v>
      </c>
      <c r="CV44" s="29">
        <v>6</v>
      </c>
      <c r="CW44" s="30">
        <v>1</v>
      </c>
      <c r="CX44" s="30">
        <v>0</v>
      </c>
      <c r="CY44" s="30">
        <v>0</v>
      </c>
      <c r="CZ44" s="30">
        <v>0</v>
      </c>
      <c r="DA44" s="30">
        <v>0</v>
      </c>
      <c r="DB44" s="30">
        <v>0</v>
      </c>
      <c r="DC44" s="30">
        <v>0</v>
      </c>
      <c r="DD44" s="30">
        <v>0</v>
      </c>
      <c r="DE44" s="30">
        <v>0</v>
      </c>
      <c r="DF44" s="31">
        <v>2</v>
      </c>
      <c r="DG44" s="32">
        <f>SUM(CV44:DF44)</f>
        <v>9</v>
      </c>
      <c r="DH44" s="32">
        <f>SUM(CV44,CW44,2.3*CX44,2.3*CY44,2.3*CZ44,2.3*DA44,2*DB44,2*DC44,DD44,0.4*DE44,0.2*DF44)</f>
        <v>7.4</v>
      </c>
      <c r="DI44" s="33">
        <f>$A44</f>
        <v>0.57291666666666674</v>
      </c>
      <c r="DJ44" s="29">
        <v>5</v>
      </c>
      <c r="DK44" s="30">
        <v>0</v>
      </c>
      <c r="DL44" s="30">
        <v>1</v>
      </c>
      <c r="DM44" s="30">
        <v>0</v>
      </c>
      <c r="DN44" s="30">
        <v>0</v>
      </c>
      <c r="DO44" s="30">
        <v>0</v>
      </c>
      <c r="DP44" s="30">
        <v>0</v>
      </c>
      <c r="DQ44" s="30">
        <v>0</v>
      </c>
      <c r="DR44" s="30">
        <v>0</v>
      </c>
      <c r="DS44" s="30">
        <v>0</v>
      </c>
      <c r="DT44" s="31">
        <v>0</v>
      </c>
      <c r="DU44" s="32">
        <f>SUM(DJ44:DT44)</f>
        <v>6</v>
      </c>
      <c r="DV44" s="32">
        <f>SUM(DJ44,DK44,2.3*DL44,2.3*DM44,2.3*DN44,2.3*DO44,2*DP44,2*DQ44,DR44,0.4*DS44,0.2*DT44)</f>
        <v>7.3</v>
      </c>
      <c r="DW44" s="33">
        <f>$A44</f>
        <v>0.57291666666666674</v>
      </c>
      <c r="DX44" s="34"/>
      <c r="DY44" s="35"/>
      <c r="DZ44" s="35"/>
      <c r="EA44" s="35"/>
      <c r="EB44" s="35"/>
      <c r="EC44" s="35"/>
      <c r="ED44" s="35"/>
      <c r="EE44" s="35"/>
      <c r="EF44" s="35"/>
      <c r="EG44" s="35"/>
      <c r="EH44" s="36"/>
      <c r="EI44" s="37">
        <f>SUM(DX44:EH44)</f>
        <v>0</v>
      </c>
      <c r="EJ44" s="37">
        <f>SUM(DX44,DY44,2.3*DZ44,2.3*EA44,2.3*EB44,2.3*EC44,2*ED44,2*EE44,EF44,0.4*EG44,0.2*EH44)</f>
        <v>0</v>
      </c>
      <c r="EK44" s="33">
        <f>$A44</f>
        <v>0.57291666666666674</v>
      </c>
      <c r="EL44" s="29">
        <v>3</v>
      </c>
      <c r="EM44" s="30">
        <v>3</v>
      </c>
      <c r="EN44" s="30">
        <v>0</v>
      </c>
      <c r="EO44" s="30">
        <v>0</v>
      </c>
      <c r="EP44" s="30">
        <v>0</v>
      </c>
      <c r="EQ44" s="30">
        <v>0</v>
      </c>
      <c r="ER44" s="30">
        <v>0</v>
      </c>
      <c r="ES44" s="30">
        <v>0</v>
      </c>
      <c r="ET44" s="30">
        <v>0</v>
      </c>
      <c r="EU44" s="30">
        <v>0</v>
      </c>
      <c r="EV44" s="31">
        <v>0</v>
      </c>
      <c r="EW44" s="32">
        <f>SUM(EL44:EV44)</f>
        <v>6</v>
      </c>
      <c r="EX44" s="32">
        <f>SUM(EL44,EM44,2.3*EN44,2.3*EO44,2.3*EP44,2.3*EQ44,2*ER44,2*ES44,ET44,0.4*EU44,0.2*EV44)</f>
        <v>6</v>
      </c>
      <c r="EY44" s="33">
        <f>$A44</f>
        <v>0.57291666666666674</v>
      </c>
      <c r="EZ44" s="29">
        <v>54</v>
      </c>
      <c r="FA44" s="30">
        <v>7</v>
      </c>
      <c r="FB44" s="30">
        <v>4</v>
      </c>
      <c r="FC44" s="30">
        <v>0</v>
      </c>
      <c r="FD44" s="30">
        <v>0</v>
      </c>
      <c r="FE44" s="30">
        <v>0</v>
      </c>
      <c r="FF44" s="30">
        <v>0</v>
      </c>
      <c r="FG44" s="30">
        <v>0</v>
      </c>
      <c r="FH44" s="30">
        <v>17</v>
      </c>
      <c r="FI44" s="30">
        <v>3</v>
      </c>
      <c r="FJ44" s="31">
        <v>2</v>
      </c>
      <c r="FK44" s="32">
        <f>SUM(EZ44:FJ44)</f>
        <v>87</v>
      </c>
      <c r="FL44" s="32">
        <f>SUM(EZ44,FA44,2.3*FB44,2.3*FC44,2.3*FD44,2.3*FE44,2*FF44,2*FG44,FH44,0.4*FI44,0.2*FJ44)</f>
        <v>88.800000000000011</v>
      </c>
      <c r="FM44" s="33">
        <f>$A44</f>
        <v>0.57291666666666674</v>
      </c>
      <c r="FN44" s="29">
        <v>3</v>
      </c>
      <c r="FO44" s="30">
        <v>1</v>
      </c>
      <c r="FP44" s="30">
        <v>0</v>
      </c>
      <c r="FQ44" s="30">
        <v>0</v>
      </c>
      <c r="FR44" s="30">
        <v>0</v>
      </c>
      <c r="FS44" s="30">
        <v>0</v>
      </c>
      <c r="FT44" s="30">
        <v>0</v>
      </c>
      <c r="FU44" s="30">
        <v>0</v>
      </c>
      <c r="FV44" s="30">
        <v>1</v>
      </c>
      <c r="FW44" s="30">
        <v>0</v>
      </c>
      <c r="FX44" s="31">
        <v>0</v>
      </c>
      <c r="FY44" s="32">
        <f>SUM(FN44:FX44)</f>
        <v>5</v>
      </c>
      <c r="FZ44" s="32">
        <f>SUM(FN44,FO44,2.3*FP44,2.3*FQ44,2.3*FR44,2.3*FS44,2*FT44,2*FU44,FV44,0.4*FW44,0.2*FX44)</f>
        <v>5</v>
      </c>
      <c r="GA44" s="33">
        <f>$A44</f>
        <v>0.57291666666666674</v>
      </c>
      <c r="GB44" s="29">
        <v>10</v>
      </c>
      <c r="GC44" s="30">
        <v>1</v>
      </c>
      <c r="GD44" s="30">
        <v>0</v>
      </c>
      <c r="GE44" s="30">
        <v>0</v>
      </c>
      <c r="GF44" s="30">
        <v>0</v>
      </c>
      <c r="GG44" s="30">
        <v>0</v>
      </c>
      <c r="GH44" s="30">
        <v>0</v>
      </c>
      <c r="GI44" s="30">
        <v>0</v>
      </c>
      <c r="GJ44" s="30">
        <v>2</v>
      </c>
      <c r="GK44" s="30">
        <v>0</v>
      </c>
      <c r="GL44" s="31">
        <v>0</v>
      </c>
      <c r="GM44" s="32">
        <f>SUM(GB44:GL44)</f>
        <v>13</v>
      </c>
      <c r="GN44" s="32">
        <f>SUM(GB44,GC44,2.3*GD44,2.3*GE44,2.3*GF44,2.3*GG44,2*GH44,2*GI44,GJ44,0.4*GK44,0.2*GL44)</f>
        <v>13</v>
      </c>
      <c r="GO44" s="33">
        <f>$A44</f>
        <v>0.57291666666666674</v>
      </c>
      <c r="GP44" s="34"/>
      <c r="GQ44" s="35"/>
      <c r="GR44" s="35"/>
      <c r="GS44" s="35"/>
      <c r="GT44" s="35"/>
      <c r="GU44" s="35"/>
      <c r="GV44" s="35"/>
      <c r="GW44" s="35"/>
      <c r="GX44" s="35"/>
      <c r="GY44" s="35"/>
      <c r="GZ44" s="36"/>
      <c r="HA44" s="37">
        <f>SUM(GP44:GZ44)</f>
        <v>0</v>
      </c>
      <c r="HB44" s="37">
        <f>SUM(GP44,GQ44,2.3*GR44,2.3*GS44,2.3*GT44,2.3*GU44,2*GV44,2*GW44,GX44,0.4*GY44,0.2*GZ44)</f>
        <v>0</v>
      </c>
      <c r="HC44" s="33">
        <f>$A44</f>
        <v>0.57291666666666674</v>
      </c>
      <c r="HD44" s="29">
        <v>5</v>
      </c>
      <c r="HE44" s="30">
        <v>0</v>
      </c>
      <c r="HF44" s="30">
        <v>0</v>
      </c>
      <c r="HG44" s="30">
        <v>0</v>
      </c>
      <c r="HH44" s="30">
        <v>0</v>
      </c>
      <c r="HI44" s="30">
        <v>0</v>
      </c>
      <c r="HJ44" s="30">
        <v>0</v>
      </c>
      <c r="HK44" s="30">
        <v>0</v>
      </c>
      <c r="HL44" s="30">
        <v>0</v>
      </c>
      <c r="HM44" s="30">
        <v>0</v>
      </c>
      <c r="HN44" s="31">
        <v>0</v>
      </c>
      <c r="HO44" s="32">
        <f>SUM(HD44:HN44)</f>
        <v>5</v>
      </c>
      <c r="HP44" s="32">
        <f>SUM(HD44,HE44,2.3*HF44,2.3*HG44,2.3*HH44,2.3*HI44,2*HJ44,2*HK44,HL44,0.4*HM44,0.2*HN44)</f>
        <v>5</v>
      </c>
      <c r="HQ44" s="33">
        <f>$A44</f>
        <v>0.57291666666666674</v>
      </c>
      <c r="HR44" s="29">
        <v>8</v>
      </c>
      <c r="HS44" s="30">
        <v>0</v>
      </c>
      <c r="HT44" s="30">
        <v>0</v>
      </c>
      <c r="HU44" s="30">
        <v>0</v>
      </c>
      <c r="HV44" s="30">
        <v>0</v>
      </c>
      <c r="HW44" s="30">
        <v>0</v>
      </c>
      <c r="HX44" s="30">
        <v>0</v>
      </c>
      <c r="HY44" s="30">
        <v>0</v>
      </c>
      <c r="HZ44" s="30">
        <v>2</v>
      </c>
      <c r="IA44" s="30">
        <v>0</v>
      </c>
      <c r="IB44" s="31">
        <v>3</v>
      </c>
      <c r="IC44" s="32">
        <f>SUM(HR44:IB44)</f>
        <v>13</v>
      </c>
      <c r="ID44" s="32">
        <f>SUM(HR44,HS44,2.3*HT44,2.3*HU44,2.3*HV44,2.3*HW44,2*HX44,2*HY44,HZ44,0.4*IA44,0.2*IB44)</f>
        <v>10.6</v>
      </c>
      <c r="IE44" s="33">
        <f>$A44</f>
        <v>0.57291666666666674</v>
      </c>
      <c r="IF44" s="29">
        <v>6</v>
      </c>
      <c r="IG44" s="30">
        <v>0</v>
      </c>
      <c r="IH44" s="30">
        <v>0</v>
      </c>
      <c r="II44" s="30">
        <v>0</v>
      </c>
      <c r="IJ44" s="30">
        <v>0</v>
      </c>
      <c r="IK44" s="30">
        <v>0</v>
      </c>
      <c r="IL44" s="30">
        <v>0</v>
      </c>
      <c r="IM44" s="30">
        <v>0</v>
      </c>
      <c r="IN44" s="30">
        <v>0</v>
      </c>
      <c r="IO44" s="30">
        <v>0</v>
      </c>
      <c r="IP44" s="31">
        <v>0</v>
      </c>
      <c r="IQ44" s="32">
        <f>SUM(IF44:IP44)</f>
        <v>6</v>
      </c>
      <c r="IR44" s="32">
        <f>SUM(IF44,IG44,2.3*IH44,2.3*II44,2.3*IJ44,2.3*IK44,2*IL44,2*IM44,IN44,0.4*IO44,0.2*IP44)</f>
        <v>6</v>
      </c>
    </row>
    <row r="45" spans="1:252" s="47" customFormat="1" ht="12" customHeight="1" x14ac:dyDescent="0.4">
      <c r="A45" s="38" t="s">
        <v>20</v>
      </c>
      <c r="B45" s="39">
        <f t="shared" ref="B45:N45" si="144">SUM(B41:B44)</f>
        <v>28</v>
      </c>
      <c r="C45" s="40">
        <f t="shared" si="144"/>
        <v>3</v>
      </c>
      <c r="D45" s="40">
        <f t="shared" si="144"/>
        <v>0</v>
      </c>
      <c r="E45" s="40">
        <f t="shared" si="144"/>
        <v>0</v>
      </c>
      <c r="F45" s="40">
        <f t="shared" si="144"/>
        <v>0</v>
      </c>
      <c r="G45" s="40">
        <f t="shared" si="144"/>
        <v>0</v>
      </c>
      <c r="H45" s="40">
        <f t="shared" si="144"/>
        <v>0</v>
      </c>
      <c r="I45" s="40">
        <f t="shared" si="144"/>
        <v>1</v>
      </c>
      <c r="J45" s="40">
        <f t="shared" si="144"/>
        <v>8</v>
      </c>
      <c r="K45" s="40">
        <f t="shared" si="144"/>
        <v>0</v>
      </c>
      <c r="L45" s="41">
        <f t="shared" si="144"/>
        <v>1</v>
      </c>
      <c r="M45" s="42">
        <f t="shared" si="144"/>
        <v>41</v>
      </c>
      <c r="N45" s="42">
        <f t="shared" si="144"/>
        <v>41.2</v>
      </c>
      <c r="O45" s="38" t="s">
        <v>20</v>
      </c>
      <c r="P45" s="39">
        <f t="shared" ref="P45:AB45" si="145">SUM(P41:P44)</f>
        <v>13</v>
      </c>
      <c r="Q45" s="40">
        <f t="shared" si="145"/>
        <v>2</v>
      </c>
      <c r="R45" s="40">
        <f t="shared" si="145"/>
        <v>1</v>
      </c>
      <c r="S45" s="40">
        <f t="shared" si="145"/>
        <v>0</v>
      </c>
      <c r="T45" s="40">
        <f t="shared" si="145"/>
        <v>0</v>
      </c>
      <c r="U45" s="40">
        <f t="shared" si="145"/>
        <v>0</v>
      </c>
      <c r="V45" s="40">
        <f t="shared" si="145"/>
        <v>0</v>
      </c>
      <c r="W45" s="40">
        <f t="shared" si="145"/>
        <v>0</v>
      </c>
      <c r="X45" s="40">
        <f t="shared" si="145"/>
        <v>2</v>
      </c>
      <c r="Y45" s="40">
        <f t="shared" si="145"/>
        <v>0</v>
      </c>
      <c r="Z45" s="41">
        <f t="shared" si="145"/>
        <v>0</v>
      </c>
      <c r="AA45" s="42">
        <f t="shared" si="145"/>
        <v>18</v>
      </c>
      <c r="AB45" s="42">
        <f t="shared" si="145"/>
        <v>19.3</v>
      </c>
      <c r="AC45" s="38" t="s">
        <v>20</v>
      </c>
      <c r="AD45" s="39">
        <f t="shared" ref="AD45:AP45" si="146">SUM(AD41:AD44)</f>
        <v>246</v>
      </c>
      <c r="AE45" s="40">
        <f t="shared" si="146"/>
        <v>29</v>
      </c>
      <c r="AF45" s="40">
        <f t="shared" si="146"/>
        <v>1</v>
      </c>
      <c r="AG45" s="40">
        <f t="shared" si="146"/>
        <v>0</v>
      </c>
      <c r="AH45" s="40">
        <f t="shared" si="146"/>
        <v>0</v>
      </c>
      <c r="AI45" s="40">
        <f t="shared" si="146"/>
        <v>0</v>
      </c>
      <c r="AJ45" s="40">
        <f t="shared" si="146"/>
        <v>0</v>
      </c>
      <c r="AK45" s="40">
        <f t="shared" si="146"/>
        <v>0</v>
      </c>
      <c r="AL45" s="40">
        <f t="shared" si="146"/>
        <v>50</v>
      </c>
      <c r="AM45" s="40">
        <f t="shared" si="146"/>
        <v>4</v>
      </c>
      <c r="AN45" s="41">
        <f t="shared" si="146"/>
        <v>13</v>
      </c>
      <c r="AO45" s="42">
        <f t="shared" si="146"/>
        <v>343</v>
      </c>
      <c r="AP45" s="42">
        <f t="shared" si="146"/>
        <v>331.50000000000006</v>
      </c>
      <c r="AQ45" s="38" t="s">
        <v>20</v>
      </c>
      <c r="AR45" s="39">
        <f t="shared" ref="AR45:BD45" si="147">SUM(AR41:AR44)</f>
        <v>57</v>
      </c>
      <c r="AS45" s="40">
        <f t="shared" si="147"/>
        <v>9</v>
      </c>
      <c r="AT45" s="40">
        <f t="shared" si="147"/>
        <v>1</v>
      </c>
      <c r="AU45" s="40">
        <f t="shared" si="147"/>
        <v>0</v>
      </c>
      <c r="AV45" s="40">
        <f t="shared" si="147"/>
        <v>1</v>
      </c>
      <c r="AW45" s="40">
        <f t="shared" si="147"/>
        <v>0</v>
      </c>
      <c r="AX45" s="40">
        <f t="shared" si="147"/>
        <v>0</v>
      </c>
      <c r="AY45" s="40">
        <f t="shared" si="147"/>
        <v>0</v>
      </c>
      <c r="AZ45" s="40">
        <f t="shared" si="147"/>
        <v>11</v>
      </c>
      <c r="BA45" s="40">
        <f t="shared" si="147"/>
        <v>0</v>
      </c>
      <c r="BB45" s="41">
        <f t="shared" si="147"/>
        <v>2</v>
      </c>
      <c r="BC45" s="42">
        <f t="shared" si="147"/>
        <v>81</v>
      </c>
      <c r="BD45" s="42">
        <f t="shared" si="147"/>
        <v>82</v>
      </c>
      <c r="BE45" s="38" t="s">
        <v>20</v>
      </c>
      <c r="BF45" s="43">
        <f t="shared" ref="BF45:BR45" si="148">SUM(BF41:BF44)</f>
        <v>0</v>
      </c>
      <c r="BG45" s="44">
        <f t="shared" si="148"/>
        <v>0</v>
      </c>
      <c r="BH45" s="44">
        <f t="shared" si="148"/>
        <v>0</v>
      </c>
      <c r="BI45" s="44">
        <f t="shared" si="148"/>
        <v>0</v>
      </c>
      <c r="BJ45" s="44">
        <f t="shared" si="148"/>
        <v>0</v>
      </c>
      <c r="BK45" s="44">
        <f t="shared" si="148"/>
        <v>0</v>
      </c>
      <c r="BL45" s="44">
        <f t="shared" si="148"/>
        <v>0</v>
      </c>
      <c r="BM45" s="44">
        <f t="shared" si="148"/>
        <v>0</v>
      </c>
      <c r="BN45" s="44">
        <f t="shared" si="148"/>
        <v>0</v>
      </c>
      <c r="BO45" s="44">
        <f t="shared" si="148"/>
        <v>0</v>
      </c>
      <c r="BP45" s="45">
        <f t="shared" si="148"/>
        <v>0</v>
      </c>
      <c r="BQ45" s="46">
        <f t="shared" si="148"/>
        <v>0</v>
      </c>
      <c r="BR45" s="46">
        <f t="shared" si="148"/>
        <v>0</v>
      </c>
      <c r="BS45" s="38" t="s">
        <v>20</v>
      </c>
      <c r="BT45" s="39">
        <f t="shared" ref="BT45:CF45" si="149">SUM(BT41:BT44)</f>
        <v>36</v>
      </c>
      <c r="BU45" s="40">
        <f t="shared" si="149"/>
        <v>5</v>
      </c>
      <c r="BV45" s="40">
        <f t="shared" si="149"/>
        <v>6</v>
      </c>
      <c r="BW45" s="40">
        <f t="shared" si="149"/>
        <v>0</v>
      </c>
      <c r="BX45" s="40">
        <f t="shared" si="149"/>
        <v>0</v>
      </c>
      <c r="BY45" s="40">
        <f t="shared" si="149"/>
        <v>0</v>
      </c>
      <c r="BZ45" s="40">
        <f t="shared" si="149"/>
        <v>0</v>
      </c>
      <c r="CA45" s="40">
        <f t="shared" si="149"/>
        <v>0</v>
      </c>
      <c r="CB45" s="40">
        <f t="shared" si="149"/>
        <v>11</v>
      </c>
      <c r="CC45" s="40">
        <f t="shared" si="149"/>
        <v>0</v>
      </c>
      <c r="CD45" s="41">
        <f t="shared" si="149"/>
        <v>3</v>
      </c>
      <c r="CE45" s="42">
        <f t="shared" si="149"/>
        <v>61</v>
      </c>
      <c r="CF45" s="42">
        <f t="shared" si="149"/>
        <v>66.400000000000006</v>
      </c>
      <c r="CG45" s="38" t="s">
        <v>20</v>
      </c>
      <c r="CH45" s="39">
        <f t="shared" ref="CH45:CT45" si="150">SUM(CH41:CH44)</f>
        <v>104</v>
      </c>
      <c r="CI45" s="40">
        <f t="shared" si="150"/>
        <v>16</v>
      </c>
      <c r="CJ45" s="40">
        <f t="shared" si="150"/>
        <v>0</v>
      </c>
      <c r="CK45" s="40">
        <f t="shared" si="150"/>
        <v>0</v>
      </c>
      <c r="CL45" s="40">
        <f t="shared" si="150"/>
        <v>0</v>
      </c>
      <c r="CM45" s="40">
        <f t="shared" si="150"/>
        <v>0</v>
      </c>
      <c r="CN45" s="40">
        <f t="shared" si="150"/>
        <v>0</v>
      </c>
      <c r="CO45" s="40">
        <f t="shared" si="150"/>
        <v>1</v>
      </c>
      <c r="CP45" s="40">
        <f t="shared" si="150"/>
        <v>16</v>
      </c>
      <c r="CQ45" s="40">
        <f t="shared" si="150"/>
        <v>3</v>
      </c>
      <c r="CR45" s="41">
        <f t="shared" si="150"/>
        <v>11</v>
      </c>
      <c r="CS45" s="42">
        <f t="shared" si="150"/>
        <v>151</v>
      </c>
      <c r="CT45" s="42">
        <f t="shared" si="150"/>
        <v>141.4</v>
      </c>
      <c r="CU45" s="38" t="s">
        <v>20</v>
      </c>
      <c r="CV45" s="39">
        <f t="shared" ref="CV45:DH45" si="151">SUM(CV41:CV44)</f>
        <v>20</v>
      </c>
      <c r="CW45" s="40">
        <f t="shared" si="151"/>
        <v>6</v>
      </c>
      <c r="CX45" s="40">
        <f t="shared" si="151"/>
        <v>0</v>
      </c>
      <c r="CY45" s="40">
        <f t="shared" si="151"/>
        <v>1</v>
      </c>
      <c r="CZ45" s="40">
        <f t="shared" si="151"/>
        <v>0</v>
      </c>
      <c r="DA45" s="40">
        <f t="shared" si="151"/>
        <v>0</v>
      </c>
      <c r="DB45" s="40">
        <f t="shared" si="151"/>
        <v>0</v>
      </c>
      <c r="DC45" s="40">
        <f t="shared" si="151"/>
        <v>0</v>
      </c>
      <c r="DD45" s="40">
        <f t="shared" si="151"/>
        <v>1</v>
      </c>
      <c r="DE45" s="40">
        <f t="shared" si="151"/>
        <v>1</v>
      </c>
      <c r="DF45" s="41">
        <f t="shared" si="151"/>
        <v>10</v>
      </c>
      <c r="DG45" s="42">
        <f t="shared" si="151"/>
        <v>39</v>
      </c>
      <c r="DH45" s="42">
        <f t="shared" si="151"/>
        <v>31.699999999999996</v>
      </c>
      <c r="DI45" s="38" t="s">
        <v>20</v>
      </c>
      <c r="DJ45" s="39">
        <f t="shared" ref="DJ45:DV45" si="152">SUM(DJ41:DJ44)</f>
        <v>15</v>
      </c>
      <c r="DK45" s="40">
        <f t="shared" si="152"/>
        <v>2</v>
      </c>
      <c r="DL45" s="40">
        <f t="shared" si="152"/>
        <v>2</v>
      </c>
      <c r="DM45" s="40">
        <f t="shared" si="152"/>
        <v>0</v>
      </c>
      <c r="DN45" s="40">
        <f t="shared" si="152"/>
        <v>0</v>
      </c>
      <c r="DO45" s="40">
        <f t="shared" si="152"/>
        <v>0</v>
      </c>
      <c r="DP45" s="40">
        <f t="shared" si="152"/>
        <v>0</v>
      </c>
      <c r="DQ45" s="40">
        <f t="shared" si="152"/>
        <v>0</v>
      </c>
      <c r="DR45" s="40">
        <f t="shared" si="152"/>
        <v>1</v>
      </c>
      <c r="DS45" s="40">
        <f t="shared" si="152"/>
        <v>0</v>
      </c>
      <c r="DT45" s="41">
        <f t="shared" si="152"/>
        <v>0</v>
      </c>
      <c r="DU45" s="42">
        <f t="shared" si="152"/>
        <v>20</v>
      </c>
      <c r="DV45" s="42">
        <f t="shared" si="152"/>
        <v>22.6</v>
      </c>
      <c r="DW45" s="38" t="s">
        <v>20</v>
      </c>
      <c r="DX45" s="43">
        <f t="shared" ref="DX45:EJ45" si="153">SUM(DX41:DX44)</f>
        <v>0</v>
      </c>
      <c r="DY45" s="44">
        <f t="shared" si="153"/>
        <v>0</v>
      </c>
      <c r="DZ45" s="44">
        <f t="shared" si="153"/>
        <v>0</v>
      </c>
      <c r="EA45" s="44">
        <f t="shared" si="153"/>
        <v>0</v>
      </c>
      <c r="EB45" s="44">
        <f t="shared" si="153"/>
        <v>0</v>
      </c>
      <c r="EC45" s="44">
        <f t="shared" si="153"/>
        <v>0</v>
      </c>
      <c r="ED45" s="44">
        <f t="shared" si="153"/>
        <v>0</v>
      </c>
      <c r="EE45" s="44">
        <f t="shared" si="153"/>
        <v>0</v>
      </c>
      <c r="EF45" s="44">
        <f t="shared" si="153"/>
        <v>0</v>
      </c>
      <c r="EG45" s="44">
        <f t="shared" si="153"/>
        <v>0</v>
      </c>
      <c r="EH45" s="45">
        <f t="shared" si="153"/>
        <v>0</v>
      </c>
      <c r="EI45" s="46">
        <f t="shared" si="153"/>
        <v>0</v>
      </c>
      <c r="EJ45" s="46">
        <f t="shared" si="153"/>
        <v>0</v>
      </c>
      <c r="EK45" s="38" t="s">
        <v>20</v>
      </c>
      <c r="EL45" s="39">
        <f t="shared" ref="EL45:EX45" si="154">SUM(EL41:EL44)</f>
        <v>19</v>
      </c>
      <c r="EM45" s="40">
        <f t="shared" si="154"/>
        <v>8</v>
      </c>
      <c r="EN45" s="40">
        <f t="shared" si="154"/>
        <v>1</v>
      </c>
      <c r="EO45" s="40">
        <f t="shared" si="154"/>
        <v>0</v>
      </c>
      <c r="EP45" s="40">
        <f t="shared" si="154"/>
        <v>0</v>
      </c>
      <c r="EQ45" s="40">
        <f t="shared" si="154"/>
        <v>0</v>
      </c>
      <c r="ER45" s="40">
        <f t="shared" si="154"/>
        <v>0</v>
      </c>
      <c r="ES45" s="40">
        <f t="shared" si="154"/>
        <v>0</v>
      </c>
      <c r="ET45" s="40">
        <f t="shared" si="154"/>
        <v>1</v>
      </c>
      <c r="EU45" s="40">
        <f t="shared" si="154"/>
        <v>1</v>
      </c>
      <c r="EV45" s="41">
        <f t="shared" si="154"/>
        <v>5</v>
      </c>
      <c r="EW45" s="42">
        <f t="shared" si="154"/>
        <v>35</v>
      </c>
      <c r="EX45" s="42">
        <f t="shared" si="154"/>
        <v>31.700000000000003</v>
      </c>
      <c r="EY45" s="38" t="s">
        <v>20</v>
      </c>
      <c r="EZ45" s="39">
        <f t="shared" ref="EZ45:FL45" si="155">SUM(EZ41:EZ44)</f>
        <v>198</v>
      </c>
      <c r="FA45" s="40">
        <f t="shared" si="155"/>
        <v>31</v>
      </c>
      <c r="FB45" s="40">
        <f t="shared" si="155"/>
        <v>9</v>
      </c>
      <c r="FC45" s="40">
        <f t="shared" si="155"/>
        <v>2</v>
      </c>
      <c r="FD45" s="40">
        <f t="shared" si="155"/>
        <v>0</v>
      </c>
      <c r="FE45" s="40">
        <f t="shared" si="155"/>
        <v>0</v>
      </c>
      <c r="FF45" s="40">
        <f t="shared" si="155"/>
        <v>0</v>
      </c>
      <c r="FG45" s="40">
        <f t="shared" si="155"/>
        <v>0</v>
      </c>
      <c r="FH45" s="40">
        <f t="shared" si="155"/>
        <v>52</v>
      </c>
      <c r="FI45" s="40">
        <f t="shared" si="155"/>
        <v>5</v>
      </c>
      <c r="FJ45" s="41">
        <f t="shared" si="155"/>
        <v>9</v>
      </c>
      <c r="FK45" s="42">
        <f t="shared" si="155"/>
        <v>306</v>
      </c>
      <c r="FL45" s="42">
        <f t="shared" si="155"/>
        <v>310.10000000000002</v>
      </c>
      <c r="FM45" s="38" t="s">
        <v>20</v>
      </c>
      <c r="FN45" s="39">
        <f t="shared" ref="FN45:FZ45" si="156">SUM(FN41:FN44)</f>
        <v>22</v>
      </c>
      <c r="FO45" s="40">
        <f t="shared" si="156"/>
        <v>7</v>
      </c>
      <c r="FP45" s="40">
        <f t="shared" si="156"/>
        <v>1</v>
      </c>
      <c r="FQ45" s="40">
        <f t="shared" si="156"/>
        <v>0</v>
      </c>
      <c r="FR45" s="40">
        <f t="shared" si="156"/>
        <v>0</v>
      </c>
      <c r="FS45" s="40">
        <f t="shared" si="156"/>
        <v>0</v>
      </c>
      <c r="FT45" s="40">
        <f t="shared" si="156"/>
        <v>0</v>
      </c>
      <c r="FU45" s="40">
        <f t="shared" si="156"/>
        <v>0</v>
      </c>
      <c r="FV45" s="40">
        <f t="shared" si="156"/>
        <v>4</v>
      </c>
      <c r="FW45" s="40">
        <f t="shared" si="156"/>
        <v>0</v>
      </c>
      <c r="FX45" s="41">
        <f t="shared" si="156"/>
        <v>2</v>
      </c>
      <c r="FY45" s="42">
        <f t="shared" si="156"/>
        <v>36</v>
      </c>
      <c r="FZ45" s="42">
        <f t="shared" si="156"/>
        <v>35.700000000000003</v>
      </c>
      <c r="GA45" s="38" t="s">
        <v>20</v>
      </c>
      <c r="GB45" s="39">
        <f t="shared" ref="GB45:GN45" si="157">SUM(GB41:GB44)</f>
        <v>45</v>
      </c>
      <c r="GC45" s="40">
        <f t="shared" si="157"/>
        <v>4</v>
      </c>
      <c r="GD45" s="40">
        <f t="shared" si="157"/>
        <v>0</v>
      </c>
      <c r="GE45" s="40">
        <f t="shared" si="157"/>
        <v>0</v>
      </c>
      <c r="GF45" s="40">
        <f t="shared" si="157"/>
        <v>0</v>
      </c>
      <c r="GG45" s="40">
        <f t="shared" si="157"/>
        <v>0</v>
      </c>
      <c r="GH45" s="40">
        <f t="shared" si="157"/>
        <v>0</v>
      </c>
      <c r="GI45" s="40">
        <f t="shared" si="157"/>
        <v>0</v>
      </c>
      <c r="GJ45" s="40">
        <f t="shared" si="157"/>
        <v>3</v>
      </c>
      <c r="GK45" s="40">
        <f t="shared" si="157"/>
        <v>0</v>
      </c>
      <c r="GL45" s="41">
        <f t="shared" si="157"/>
        <v>2</v>
      </c>
      <c r="GM45" s="42">
        <f t="shared" si="157"/>
        <v>54</v>
      </c>
      <c r="GN45" s="42">
        <f t="shared" si="157"/>
        <v>52.4</v>
      </c>
      <c r="GO45" s="38" t="s">
        <v>20</v>
      </c>
      <c r="GP45" s="43">
        <f t="shared" ref="GP45:HB45" si="158">SUM(GP41:GP44)</f>
        <v>0</v>
      </c>
      <c r="GQ45" s="44">
        <f t="shared" si="158"/>
        <v>0</v>
      </c>
      <c r="GR45" s="44">
        <f t="shared" si="158"/>
        <v>0</v>
      </c>
      <c r="GS45" s="44">
        <f t="shared" si="158"/>
        <v>0</v>
      </c>
      <c r="GT45" s="44">
        <f t="shared" si="158"/>
        <v>0</v>
      </c>
      <c r="GU45" s="44">
        <f t="shared" si="158"/>
        <v>0</v>
      </c>
      <c r="GV45" s="44">
        <f t="shared" si="158"/>
        <v>0</v>
      </c>
      <c r="GW45" s="44">
        <f t="shared" si="158"/>
        <v>0</v>
      </c>
      <c r="GX45" s="44">
        <f t="shared" si="158"/>
        <v>0</v>
      </c>
      <c r="GY45" s="44">
        <f t="shared" si="158"/>
        <v>0</v>
      </c>
      <c r="GZ45" s="45">
        <f t="shared" si="158"/>
        <v>0</v>
      </c>
      <c r="HA45" s="46">
        <f t="shared" si="158"/>
        <v>0</v>
      </c>
      <c r="HB45" s="46">
        <f t="shared" si="158"/>
        <v>0</v>
      </c>
      <c r="HC45" s="38" t="s">
        <v>20</v>
      </c>
      <c r="HD45" s="39">
        <f t="shared" ref="HD45:HP45" si="159">SUM(HD41:HD44)</f>
        <v>40</v>
      </c>
      <c r="HE45" s="40">
        <f t="shared" si="159"/>
        <v>3</v>
      </c>
      <c r="HF45" s="40">
        <f t="shared" si="159"/>
        <v>0</v>
      </c>
      <c r="HG45" s="40">
        <f t="shared" si="159"/>
        <v>0</v>
      </c>
      <c r="HH45" s="40">
        <f t="shared" si="159"/>
        <v>0</v>
      </c>
      <c r="HI45" s="40">
        <f t="shared" si="159"/>
        <v>0</v>
      </c>
      <c r="HJ45" s="40">
        <f t="shared" si="159"/>
        <v>0</v>
      </c>
      <c r="HK45" s="40">
        <f t="shared" si="159"/>
        <v>0</v>
      </c>
      <c r="HL45" s="40">
        <f t="shared" si="159"/>
        <v>1</v>
      </c>
      <c r="HM45" s="40">
        <f t="shared" si="159"/>
        <v>0</v>
      </c>
      <c r="HN45" s="41">
        <f t="shared" si="159"/>
        <v>0</v>
      </c>
      <c r="HO45" s="42">
        <f t="shared" si="159"/>
        <v>44</v>
      </c>
      <c r="HP45" s="42">
        <f t="shared" si="159"/>
        <v>44</v>
      </c>
      <c r="HQ45" s="38" t="s">
        <v>20</v>
      </c>
      <c r="HR45" s="39">
        <f t="shared" ref="HR45:ID45" si="160">SUM(HR41:HR44)</f>
        <v>19</v>
      </c>
      <c r="HS45" s="40">
        <f t="shared" si="160"/>
        <v>2</v>
      </c>
      <c r="HT45" s="40">
        <f t="shared" si="160"/>
        <v>0</v>
      </c>
      <c r="HU45" s="40">
        <f t="shared" si="160"/>
        <v>0</v>
      </c>
      <c r="HV45" s="40">
        <f t="shared" si="160"/>
        <v>0</v>
      </c>
      <c r="HW45" s="40">
        <f t="shared" si="160"/>
        <v>0</v>
      </c>
      <c r="HX45" s="40">
        <f t="shared" si="160"/>
        <v>0</v>
      </c>
      <c r="HY45" s="40">
        <f t="shared" si="160"/>
        <v>0</v>
      </c>
      <c r="HZ45" s="40">
        <f t="shared" si="160"/>
        <v>2</v>
      </c>
      <c r="IA45" s="40">
        <f t="shared" si="160"/>
        <v>0</v>
      </c>
      <c r="IB45" s="41">
        <f t="shared" si="160"/>
        <v>5</v>
      </c>
      <c r="IC45" s="42">
        <f t="shared" si="160"/>
        <v>28</v>
      </c>
      <c r="ID45" s="42">
        <f t="shared" si="160"/>
        <v>24</v>
      </c>
      <c r="IE45" s="38" t="s">
        <v>20</v>
      </c>
      <c r="IF45" s="39">
        <f t="shared" ref="IF45:IR45" si="161">SUM(IF41:IF44)</f>
        <v>25</v>
      </c>
      <c r="IG45" s="40">
        <f t="shared" si="161"/>
        <v>4</v>
      </c>
      <c r="IH45" s="40">
        <f t="shared" si="161"/>
        <v>1</v>
      </c>
      <c r="II45" s="40">
        <f t="shared" si="161"/>
        <v>0</v>
      </c>
      <c r="IJ45" s="40">
        <f t="shared" si="161"/>
        <v>0</v>
      </c>
      <c r="IK45" s="40">
        <f t="shared" si="161"/>
        <v>0</v>
      </c>
      <c r="IL45" s="40">
        <f t="shared" si="161"/>
        <v>0</v>
      </c>
      <c r="IM45" s="40">
        <f t="shared" si="161"/>
        <v>0</v>
      </c>
      <c r="IN45" s="40">
        <f t="shared" si="161"/>
        <v>1</v>
      </c>
      <c r="IO45" s="40">
        <f t="shared" si="161"/>
        <v>0</v>
      </c>
      <c r="IP45" s="41">
        <f t="shared" si="161"/>
        <v>1</v>
      </c>
      <c r="IQ45" s="42">
        <f t="shared" si="161"/>
        <v>32</v>
      </c>
      <c r="IR45" s="42">
        <f t="shared" si="161"/>
        <v>32.5</v>
      </c>
    </row>
    <row r="46" spans="1:252" ht="13.5" customHeight="1" x14ac:dyDescent="0.3">
      <c r="A46" s="13">
        <f>A44+"00:15"</f>
        <v>0.58333333333333337</v>
      </c>
      <c r="B46" s="9">
        <v>6</v>
      </c>
      <c r="C46" s="10">
        <v>2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2</v>
      </c>
      <c r="K46" s="10">
        <v>0</v>
      </c>
      <c r="L46" s="11">
        <v>0</v>
      </c>
      <c r="M46" s="12">
        <f>SUM(B46:L46)</f>
        <v>10</v>
      </c>
      <c r="N46" s="12">
        <f>SUM(B46,C46,2.3*D46,2.3*E46,2.3*F46,2.3*G46,2*H46,2*I46,J46,0.4*K46,0.2*L46)</f>
        <v>10</v>
      </c>
      <c r="O46" s="13">
        <f>$A46</f>
        <v>0.58333333333333337</v>
      </c>
      <c r="P46" s="9">
        <v>2</v>
      </c>
      <c r="Q46" s="10">
        <v>2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1">
        <v>0</v>
      </c>
      <c r="AA46" s="12">
        <f>SUM(P46:Z46)</f>
        <v>4</v>
      </c>
      <c r="AB46" s="12">
        <f>SUM(P46,Q46,2.3*R46,2.3*S46,2.3*T46,2.3*U46,2*V46,2*W46,X46,0.4*Y46,0.2*Z46)</f>
        <v>4</v>
      </c>
      <c r="AC46" s="13">
        <f>$A46</f>
        <v>0.58333333333333337</v>
      </c>
      <c r="AD46" s="9">
        <v>67</v>
      </c>
      <c r="AE46" s="10">
        <v>5</v>
      </c>
      <c r="AF46" s="10">
        <v>1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12</v>
      </c>
      <c r="AM46" s="10">
        <v>1</v>
      </c>
      <c r="AN46" s="11">
        <v>3</v>
      </c>
      <c r="AO46" s="12">
        <f>SUM(AD46:AN46)</f>
        <v>89</v>
      </c>
      <c r="AP46" s="12">
        <f>SUM(AD46,AE46,2.3*AF46,2.3*AG46,2.3*AH46,2.3*AI46,2*AJ46,2*AK46,AL46,0.4*AM46,0.2*AN46)</f>
        <v>87.3</v>
      </c>
      <c r="AQ46" s="13">
        <f>$A46</f>
        <v>0.58333333333333337</v>
      </c>
      <c r="AR46" s="9">
        <v>10</v>
      </c>
      <c r="AS46" s="10">
        <v>3</v>
      </c>
      <c r="AT46" s="10">
        <v>2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3</v>
      </c>
      <c r="BA46" s="10">
        <v>0</v>
      </c>
      <c r="BB46" s="11">
        <v>0</v>
      </c>
      <c r="BC46" s="12">
        <f>SUM(AR46:BB46)</f>
        <v>18</v>
      </c>
      <c r="BD46" s="12">
        <f>SUM(AR46,AS46,2.3*AT46,2.3*AU46,2.3*AV46,2.3*AW46,2*AX46,2*AY46,AZ46,0.4*BA46,0.2*BB46)</f>
        <v>20.6</v>
      </c>
      <c r="BE46" s="13">
        <f>$A46</f>
        <v>0.58333333333333337</v>
      </c>
      <c r="BF46" s="14"/>
      <c r="BG46" s="15"/>
      <c r="BH46" s="15"/>
      <c r="BI46" s="15"/>
      <c r="BJ46" s="15"/>
      <c r="BK46" s="15"/>
      <c r="BL46" s="15"/>
      <c r="BM46" s="15"/>
      <c r="BN46" s="15"/>
      <c r="BO46" s="15"/>
      <c r="BP46" s="16"/>
      <c r="BQ46" s="17">
        <f>SUM(BF46:BP46)</f>
        <v>0</v>
      </c>
      <c r="BR46" s="17">
        <f>SUM(BF46,BG46,2.3*BH46,2.3*BI46,2.3*BJ46,2.3*BK46,2*BL46,2*BM46,BN46,0.4*BO46,0.2*BP46)</f>
        <v>0</v>
      </c>
      <c r="BS46" s="13">
        <f>$A46</f>
        <v>0.58333333333333337</v>
      </c>
      <c r="BT46" s="9">
        <v>10</v>
      </c>
      <c r="BU46" s="10">
        <v>1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2</v>
      </c>
      <c r="CC46" s="10">
        <v>0</v>
      </c>
      <c r="CD46" s="11">
        <v>2</v>
      </c>
      <c r="CE46" s="12">
        <f>SUM(BT46:CD46)</f>
        <v>15</v>
      </c>
      <c r="CF46" s="12">
        <f>SUM(BT46,BU46,2.3*BV46,2.3*BW46,2.3*BX46,2.3*BY46,2*BZ46,2*CA46,CB46,0.4*CC46,0.2*CD46)</f>
        <v>13.4</v>
      </c>
      <c r="CG46" s="13">
        <f>$A46</f>
        <v>0.58333333333333337</v>
      </c>
      <c r="CH46" s="9">
        <v>28</v>
      </c>
      <c r="CI46" s="10">
        <v>5</v>
      </c>
      <c r="CJ46" s="10">
        <v>1</v>
      </c>
      <c r="CK46" s="10">
        <v>0</v>
      </c>
      <c r="CL46" s="10">
        <v>0</v>
      </c>
      <c r="CM46" s="10">
        <v>0</v>
      </c>
      <c r="CN46" s="10">
        <v>0</v>
      </c>
      <c r="CO46" s="10">
        <v>0</v>
      </c>
      <c r="CP46" s="10">
        <v>6</v>
      </c>
      <c r="CQ46" s="10">
        <v>2</v>
      </c>
      <c r="CR46" s="11">
        <v>0</v>
      </c>
      <c r="CS46" s="12">
        <f>SUM(CH46:CR46)</f>
        <v>42</v>
      </c>
      <c r="CT46" s="12">
        <f>SUM(CH46,CI46,2.3*CJ46,2.3*CK46,2.3*CL46,2.3*CM46,2*CN46,2*CO46,CP46,0.4*CQ46,0.2*CR46)</f>
        <v>42.099999999999994</v>
      </c>
      <c r="CU46" s="13">
        <f>$A46</f>
        <v>0.58333333333333337</v>
      </c>
      <c r="CV46" s="9">
        <v>9</v>
      </c>
      <c r="CW46" s="10">
        <v>3</v>
      </c>
      <c r="CX46" s="10">
        <v>0</v>
      </c>
      <c r="CY46" s="10">
        <v>1</v>
      </c>
      <c r="CZ46" s="10">
        <v>0</v>
      </c>
      <c r="DA46" s="10">
        <v>0</v>
      </c>
      <c r="DB46" s="10">
        <v>0</v>
      </c>
      <c r="DC46" s="10">
        <v>0</v>
      </c>
      <c r="DD46" s="10">
        <v>0</v>
      </c>
      <c r="DE46" s="10">
        <v>0</v>
      </c>
      <c r="DF46" s="11">
        <v>1</v>
      </c>
      <c r="DG46" s="12">
        <f>SUM(CV46:DF46)</f>
        <v>14</v>
      </c>
      <c r="DH46" s="12">
        <f>SUM(CV46,CW46,2.3*CX46,2.3*CY46,2.3*CZ46,2.3*DA46,2*DB46,2*DC46,DD46,0.4*DE46,0.2*DF46)</f>
        <v>14.5</v>
      </c>
      <c r="DI46" s="13">
        <f>$A46</f>
        <v>0.58333333333333337</v>
      </c>
      <c r="DJ46" s="9">
        <v>7</v>
      </c>
      <c r="DK46" s="10">
        <v>1</v>
      </c>
      <c r="DL46" s="10">
        <v>0</v>
      </c>
      <c r="DM46" s="10">
        <v>0</v>
      </c>
      <c r="DN46" s="10">
        <v>0</v>
      </c>
      <c r="DO46" s="10">
        <v>0</v>
      </c>
      <c r="DP46" s="10">
        <v>0</v>
      </c>
      <c r="DQ46" s="10">
        <v>0</v>
      </c>
      <c r="DR46" s="10">
        <v>0</v>
      </c>
      <c r="DS46" s="10">
        <v>0</v>
      </c>
      <c r="DT46" s="11">
        <v>0</v>
      </c>
      <c r="DU46" s="12">
        <f>SUM(DJ46:DT46)</f>
        <v>8</v>
      </c>
      <c r="DV46" s="12">
        <f>SUM(DJ46,DK46,2.3*DL46,2.3*DM46,2.3*DN46,2.3*DO46,2*DP46,2*DQ46,DR46,0.4*DS46,0.2*DT46)</f>
        <v>8</v>
      </c>
      <c r="DW46" s="13">
        <f>$A46</f>
        <v>0.58333333333333337</v>
      </c>
      <c r="DX46" s="14"/>
      <c r="DY46" s="15"/>
      <c r="DZ46" s="15"/>
      <c r="EA46" s="15"/>
      <c r="EB46" s="15"/>
      <c r="EC46" s="15"/>
      <c r="ED46" s="15"/>
      <c r="EE46" s="15"/>
      <c r="EF46" s="15"/>
      <c r="EG46" s="15"/>
      <c r="EH46" s="16"/>
      <c r="EI46" s="17">
        <f>SUM(DX46:EH46)</f>
        <v>0</v>
      </c>
      <c r="EJ46" s="17">
        <f>SUM(DX46,DY46,2.3*DZ46,2.3*EA46,2.3*EB46,2.3*EC46,2*ED46,2*EE46,EF46,0.4*EG46,0.2*EH46)</f>
        <v>0</v>
      </c>
      <c r="EK46" s="13">
        <f>$A46</f>
        <v>0.58333333333333337</v>
      </c>
      <c r="EL46" s="9">
        <v>5</v>
      </c>
      <c r="EM46" s="10">
        <v>2</v>
      </c>
      <c r="EN46" s="10">
        <v>0</v>
      </c>
      <c r="EO46" s="10">
        <v>0</v>
      </c>
      <c r="EP46" s="10">
        <v>0</v>
      </c>
      <c r="EQ46" s="10">
        <v>0</v>
      </c>
      <c r="ER46" s="10">
        <v>0</v>
      </c>
      <c r="ES46" s="10">
        <v>0</v>
      </c>
      <c r="ET46" s="10">
        <v>0</v>
      </c>
      <c r="EU46" s="10">
        <v>0</v>
      </c>
      <c r="EV46" s="11">
        <v>0</v>
      </c>
      <c r="EW46" s="12">
        <f>SUM(EL46:EV46)</f>
        <v>7</v>
      </c>
      <c r="EX46" s="12">
        <f>SUM(EL46,EM46,2.3*EN46,2.3*EO46,2.3*EP46,2.3*EQ46,2*ER46,2*ES46,ET46,0.4*EU46,0.2*EV46)</f>
        <v>7</v>
      </c>
      <c r="EY46" s="13">
        <f>$A46</f>
        <v>0.58333333333333337</v>
      </c>
      <c r="EZ46" s="9">
        <v>40</v>
      </c>
      <c r="FA46" s="10">
        <v>8</v>
      </c>
      <c r="FB46" s="10">
        <v>0</v>
      </c>
      <c r="FC46" s="10">
        <v>0</v>
      </c>
      <c r="FD46" s="10">
        <v>0</v>
      </c>
      <c r="FE46" s="10">
        <v>0</v>
      </c>
      <c r="FF46" s="10">
        <v>0</v>
      </c>
      <c r="FG46" s="10">
        <v>0</v>
      </c>
      <c r="FH46" s="10">
        <v>8</v>
      </c>
      <c r="FI46" s="10">
        <v>0</v>
      </c>
      <c r="FJ46" s="11">
        <v>7</v>
      </c>
      <c r="FK46" s="12">
        <f>SUM(EZ46:FJ46)</f>
        <v>63</v>
      </c>
      <c r="FL46" s="12">
        <f>SUM(EZ46,FA46,2.3*FB46,2.3*FC46,2.3*FD46,2.3*FE46,2*FF46,2*FG46,FH46,0.4*FI46,0.2*FJ46)</f>
        <v>57.4</v>
      </c>
      <c r="FM46" s="13">
        <f>$A46</f>
        <v>0.58333333333333337</v>
      </c>
      <c r="FN46" s="9">
        <v>11</v>
      </c>
      <c r="FO46" s="10">
        <v>2</v>
      </c>
      <c r="FP46" s="10">
        <v>0</v>
      </c>
      <c r="FQ46" s="10">
        <v>0</v>
      </c>
      <c r="FR46" s="10">
        <v>0</v>
      </c>
      <c r="FS46" s="10">
        <v>0</v>
      </c>
      <c r="FT46" s="10">
        <v>0</v>
      </c>
      <c r="FU46" s="10">
        <v>0</v>
      </c>
      <c r="FV46" s="10">
        <v>0</v>
      </c>
      <c r="FW46" s="10">
        <v>0</v>
      </c>
      <c r="FX46" s="11">
        <v>0</v>
      </c>
      <c r="FY46" s="12">
        <f>SUM(FN46:FX46)</f>
        <v>13</v>
      </c>
      <c r="FZ46" s="12">
        <f>SUM(FN46,FO46,2.3*FP46,2.3*FQ46,2.3*FR46,2.3*FS46,2*FT46,2*FU46,FV46,0.4*FW46,0.2*FX46)</f>
        <v>13</v>
      </c>
      <c r="GA46" s="13">
        <f>$A46</f>
        <v>0.58333333333333337</v>
      </c>
      <c r="GB46" s="9">
        <v>2</v>
      </c>
      <c r="GC46" s="10">
        <v>0</v>
      </c>
      <c r="GD46" s="10">
        <v>0</v>
      </c>
      <c r="GE46" s="10">
        <v>0</v>
      </c>
      <c r="GF46" s="10">
        <v>0</v>
      </c>
      <c r="GG46" s="10">
        <v>0</v>
      </c>
      <c r="GH46" s="10">
        <v>0</v>
      </c>
      <c r="GI46" s="10">
        <v>0</v>
      </c>
      <c r="GJ46" s="10">
        <v>0</v>
      </c>
      <c r="GK46" s="10">
        <v>0</v>
      </c>
      <c r="GL46" s="11">
        <v>0</v>
      </c>
      <c r="GM46" s="12">
        <f>SUM(GB46:GL46)</f>
        <v>2</v>
      </c>
      <c r="GN46" s="12">
        <f>SUM(GB46,GC46,2.3*GD46,2.3*GE46,2.3*GF46,2.3*GG46,2*GH46,2*GI46,GJ46,0.4*GK46,0.2*GL46)</f>
        <v>2</v>
      </c>
      <c r="GO46" s="13">
        <f>$A46</f>
        <v>0.58333333333333337</v>
      </c>
      <c r="GP46" s="14"/>
      <c r="GQ46" s="15"/>
      <c r="GR46" s="15"/>
      <c r="GS46" s="15"/>
      <c r="GT46" s="15"/>
      <c r="GU46" s="15"/>
      <c r="GV46" s="15"/>
      <c r="GW46" s="15"/>
      <c r="GX46" s="15"/>
      <c r="GY46" s="15"/>
      <c r="GZ46" s="16"/>
      <c r="HA46" s="17">
        <f>SUM(GP46:GZ46)</f>
        <v>0</v>
      </c>
      <c r="HB46" s="17">
        <f>SUM(GP46,GQ46,2.3*GR46,2.3*GS46,2.3*GT46,2.3*GU46,2*GV46,2*GW46,GX46,0.4*GY46,0.2*GZ46)</f>
        <v>0</v>
      </c>
      <c r="HC46" s="13">
        <f>$A46</f>
        <v>0.58333333333333337</v>
      </c>
      <c r="HD46" s="9">
        <v>8</v>
      </c>
      <c r="HE46" s="10">
        <v>2</v>
      </c>
      <c r="HF46" s="10">
        <v>1</v>
      </c>
      <c r="HG46" s="10">
        <v>0</v>
      </c>
      <c r="HH46" s="10">
        <v>0</v>
      </c>
      <c r="HI46" s="10">
        <v>0</v>
      </c>
      <c r="HJ46" s="10">
        <v>0</v>
      </c>
      <c r="HK46" s="10">
        <v>0</v>
      </c>
      <c r="HL46" s="10">
        <v>0</v>
      </c>
      <c r="HM46" s="10">
        <v>0</v>
      </c>
      <c r="HN46" s="11">
        <v>0</v>
      </c>
      <c r="HO46" s="12">
        <f>SUM(HD46:HN46)</f>
        <v>11</v>
      </c>
      <c r="HP46" s="12">
        <f>SUM(HD46,HE46,2.3*HF46,2.3*HG46,2.3*HH46,2.3*HI46,2*HJ46,2*HK46,HL46,0.4*HM46,0.2*HN46)</f>
        <v>12.3</v>
      </c>
      <c r="HQ46" s="13">
        <f>$A46</f>
        <v>0.58333333333333337</v>
      </c>
      <c r="HR46" s="9">
        <v>5</v>
      </c>
      <c r="HS46" s="10">
        <v>1</v>
      </c>
      <c r="HT46" s="10">
        <v>0</v>
      </c>
      <c r="HU46" s="10">
        <v>0</v>
      </c>
      <c r="HV46" s="10">
        <v>0</v>
      </c>
      <c r="HW46" s="10">
        <v>0</v>
      </c>
      <c r="HX46" s="10">
        <v>0</v>
      </c>
      <c r="HY46" s="10">
        <v>0</v>
      </c>
      <c r="HZ46" s="10">
        <v>0</v>
      </c>
      <c r="IA46" s="10">
        <v>1</v>
      </c>
      <c r="IB46" s="11">
        <v>3</v>
      </c>
      <c r="IC46" s="12">
        <f>SUM(HR46:IB46)</f>
        <v>10</v>
      </c>
      <c r="ID46" s="12">
        <f>SUM(HR46,HS46,2.3*HT46,2.3*HU46,2.3*HV46,2.3*HW46,2*HX46,2*HY46,HZ46,0.4*IA46,0.2*IB46)</f>
        <v>7</v>
      </c>
      <c r="IE46" s="13">
        <f>$A46</f>
        <v>0.58333333333333337</v>
      </c>
      <c r="IF46" s="9">
        <v>4</v>
      </c>
      <c r="IG46" s="10">
        <v>1</v>
      </c>
      <c r="IH46" s="10">
        <v>1</v>
      </c>
      <c r="II46" s="10">
        <v>0</v>
      </c>
      <c r="IJ46" s="10">
        <v>0</v>
      </c>
      <c r="IK46" s="10">
        <v>0</v>
      </c>
      <c r="IL46" s="10">
        <v>0</v>
      </c>
      <c r="IM46" s="10">
        <v>0</v>
      </c>
      <c r="IN46" s="10">
        <v>1</v>
      </c>
      <c r="IO46" s="10">
        <v>0</v>
      </c>
      <c r="IP46" s="11">
        <v>1</v>
      </c>
      <c r="IQ46" s="12">
        <f>SUM(IF46:IP46)</f>
        <v>8</v>
      </c>
      <c r="IR46" s="12">
        <f>SUM(IF46,IG46,2.3*IH46,2.3*II46,2.3*IJ46,2.3*IK46,2*IL46,2*IM46,IN46,0.4*IO46,0.2*IP46)</f>
        <v>8.5</v>
      </c>
    </row>
    <row r="47" spans="1:252" ht="13.5" customHeight="1" x14ac:dyDescent="0.3">
      <c r="A47" s="19">
        <f>A46+"00:15"</f>
        <v>0.59375</v>
      </c>
      <c r="B47" s="20">
        <v>4</v>
      </c>
      <c r="C47" s="21">
        <v>1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1</v>
      </c>
      <c r="K47" s="21">
        <v>0</v>
      </c>
      <c r="L47" s="22">
        <v>0</v>
      </c>
      <c r="M47" s="23">
        <f>SUM(B47:L47)</f>
        <v>6</v>
      </c>
      <c r="N47" s="23">
        <f>SUM(B47,C47,2.3*D47,2.3*E47,2.3*F47,2.3*G47,2*H47,2*I47,J47,0.4*K47,0.2*L47)</f>
        <v>6</v>
      </c>
      <c r="O47" s="13">
        <f>$A47</f>
        <v>0.59375</v>
      </c>
      <c r="P47" s="20">
        <v>2</v>
      </c>
      <c r="Q47" s="21">
        <v>1</v>
      </c>
      <c r="R47" s="21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2">
        <v>1</v>
      </c>
      <c r="AA47" s="23">
        <f>SUM(P47:Z47)</f>
        <v>4</v>
      </c>
      <c r="AB47" s="23">
        <f>SUM(P47,Q47,2.3*R47,2.3*S47,2.3*T47,2.3*U47,2*V47,2*W47,X47,0.4*Y47,0.2*Z47)</f>
        <v>3.2</v>
      </c>
      <c r="AC47" s="13">
        <f>$A47</f>
        <v>0.59375</v>
      </c>
      <c r="AD47" s="20">
        <v>68</v>
      </c>
      <c r="AE47" s="21">
        <v>10</v>
      </c>
      <c r="AF47" s="21">
        <v>2</v>
      </c>
      <c r="AG47" s="21">
        <v>1</v>
      </c>
      <c r="AH47" s="21">
        <v>0</v>
      </c>
      <c r="AI47" s="21">
        <v>0</v>
      </c>
      <c r="AJ47" s="21">
        <v>0</v>
      </c>
      <c r="AK47" s="21">
        <v>0</v>
      </c>
      <c r="AL47" s="21">
        <v>9</v>
      </c>
      <c r="AM47" s="21">
        <v>1</v>
      </c>
      <c r="AN47" s="22">
        <v>1</v>
      </c>
      <c r="AO47" s="23">
        <f>SUM(AD47:AN47)</f>
        <v>92</v>
      </c>
      <c r="AP47" s="23">
        <f>SUM(AD47,AE47,2.3*AF47,2.3*AG47,2.3*AH47,2.3*AI47,2*AJ47,2*AK47,AL47,0.4*AM47,0.2*AN47)</f>
        <v>94.5</v>
      </c>
      <c r="AQ47" s="13">
        <f>$A47</f>
        <v>0.59375</v>
      </c>
      <c r="AR47" s="20">
        <v>13</v>
      </c>
      <c r="AS47" s="21">
        <v>3</v>
      </c>
      <c r="AT47" s="21">
        <v>1</v>
      </c>
      <c r="AU47" s="21">
        <v>0</v>
      </c>
      <c r="AV47" s="21">
        <v>0</v>
      </c>
      <c r="AW47" s="21">
        <v>0</v>
      </c>
      <c r="AX47" s="21">
        <v>0</v>
      </c>
      <c r="AY47" s="21">
        <v>0</v>
      </c>
      <c r="AZ47" s="21">
        <v>0</v>
      </c>
      <c r="BA47" s="21">
        <v>1</v>
      </c>
      <c r="BB47" s="22">
        <v>0</v>
      </c>
      <c r="BC47" s="23">
        <f>SUM(AR47:BB47)</f>
        <v>18</v>
      </c>
      <c r="BD47" s="23">
        <f>SUM(AR47,AS47,2.3*AT47,2.3*AU47,2.3*AV47,2.3*AW47,2*AX47,2*AY47,AZ47,0.4*BA47,0.2*BB47)</f>
        <v>18.7</v>
      </c>
      <c r="BE47" s="13">
        <f>$A47</f>
        <v>0.59375</v>
      </c>
      <c r="BF47" s="24"/>
      <c r="BG47" s="25"/>
      <c r="BH47" s="25"/>
      <c r="BI47" s="25"/>
      <c r="BJ47" s="25"/>
      <c r="BK47" s="25"/>
      <c r="BL47" s="25"/>
      <c r="BM47" s="25"/>
      <c r="BN47" s="25"/>
      <c r="BO47" s="25"/>
      <c r="BP47" s="26"/>
      <c r="BQ47" s="27">
        <f>SUM(BF47:BP47)</f>
        <v>0</v>
      </c>
      <c r="BR47" s="27">
        <f>SUM(BF47,BG47,2.3*BH47,2.3*BI47,2.3*BJ47,2.3*BK47,2*BL47,2*BM47,BN47,0.4*BO47,0.2*BP47)</f>
        <v>0</v>
      </c>
      <c r="BS47" s="13">
        <f>$A47</f>
        <v>0.59375</v>
      </c>
      <c r="BT47" s="20">
        <v>18</v>
      </c>
      <c r="BU47" s="21">
        <v>2</v>
      </c>
      <c r="BV47" s="21">
        <v>0</v>
      </c>
      <c r="BW47" s="21">
        <v>0</v>
      </c>
      <c r="BX47" s="21">
        <v>0</v>
      </c>
      <c r="BY47" s="21">
        <v>0</v>
      </c>
      <c r="BZ47" s="21">
        <v>0</v>
      </c>
      <c r="CA47" s="21">
        <v>0</v>
      </c>
      <c r="CB47" s="21">
        <v>5</v>
      </c>
      <c r="CC47" s="21">
        <v>1</v>
      </c>
      <c r="CD47" s="22">
        <v>1</v>
      </c>
      <c r="CE47" s="23">
        <f>SUM(BT47:CD47)</f>
        <v>27</v>
      </c>
      <c r="CF47" s="23">
        <f>SUM(BT47,BU47,2.3*BV47,2.3*BW47,2.3*BX47,2.3*BY47,2*BZ47,2*CA47,CB47,0.4*CC47,0.2*CD47)</f>
        <v>25.599999999999998</v>
      </c>
      <c r="CG47" s="13">
        <f>$A47</f>
        <v>0.59375</v>
      </c>
      <c r="CH47" s="20">
        <v>28</v>
      </c>
      <c r="CI47" s="21">
        <v>3</v>
      </c>
      <c r="CJ47" s="21">
        <v>1</v>
      </c>
      <c r="CK47" s="21">
        <v>0</v>
      </c>
      <c r="CL47" s="21">
        <v>0</v>
      </c>
      <c r="CM47" s="21">
        <v>0</v>
      </c>
      <c r="CN47" s="21">
        <v>0</v>
      </c>
      <c r="CO47" s="21">
        <v>0</v>
      </c>
      <c r="CP47" s="21">
        <v>1</v>
      </c>
      <c r="CQ47" s="21">
        <v>1</v>
      </c>
      <c r="CR47" s="22">
        <v>5</v>
      </c>
      <c r="CS47" s="23">
        <f>SUM(CH47:CR47)</f>
        <v>39</v>
      </c>
      <c r="CT47" s="23">
        <f>SUM(CH47,CI47,2.3*CJ47,2.3*CK47,2.3*CL47,2.3*CM47,2*CN47,2*CO47,CP47,0.4*CQ47,0.2*CR47)</f>
        <v>35.699999999999996</v>
      </c>
      <c r="CU47" s="13">
        <f>$A47</f>
        <v>0.59375</v>
      </c>
      <c r="CV47" s="20">
        <v>6</v>
      </c>
      <c r="CW47" s="21">
        <v>0</v>
      </c>
      <c r="CX47" s="21">
        <v>0</v>
      </c>
      <c r="CY47" s="21">
        <v>0</v>
      </c>
      <c r="CZ47" s="21">
        <v>0</v>
      </c>
      <c r="DA47" s="21">
        <v>0</v>
      </c>
      <c r="DB47" s="21">
        <v>0</v>
      </c>
      <c r="DC47" s="21">
        <v>0</v>
      </c>
      <c r="DD47" s="21">
        <v>0</v>
      </c>
      <c r="DE47" s="21">
        <v>0</v>
      </c>
      <c r="DF47" s="22">
        <v>1</v>
      </c>
      <c r="DG47" s="23">
        <f>SUM(CV47:DF47)</f>
        <v>7</v>
      </c>
      <c r="DH47" s="23">
        <f>SUM(CV47,CW47,2.3*CX47,2.3*CY47,2.3*CZ47,2.3*DA47,2*DB47,2*DC47,DD47,0.4*DE47,0.2*DF47)</f>
        <v>6.2</v>
      </c>
      <c r="DI47" s="13">
        <f>$A47</f>
        <v>0.59375</v>
      </c>
      <c r="DJ47" s="20">
        <v>10</v>
      </c>
      <c r="DK47" s="21">
        <v>1</v>
      </c>
      <c r="DL47" s="21">
        <v>0</v>
      </c>
      <c r="DM47" s="21">
        <v>0</v>
      </c>
      <c r="DN47" s="21">
        <v>0</v>
      </c>
      <c r="DO47" s="21">
        <v>0</v>
      </c>
      <c r="DP47" s="21">
        <v>0</v>
      </c>
      <c r="DQ47" s="21">
        <v>0</v>
      </c>
      <c r="DR47" s="21">
        <v>0</v>
      </c>
      <c r="DS47" s="21">
        <v>1</v>
      </c>
      <c r="DT47" s="22">
        <v>0</v>
      </c>
      <c r="DU47" s="23">
        <f>SUM(DJ47:DT47)</f>
        <v>12</v>
      </c>
      <c r="DV47" s="23">
        <f>SUM(DJ47,DK47,2.3*DL47,2.3*DM47,2.3*DN47,2.3*DO47,2*DP47,2*DQ47,DR47,0.4*DS47,0.2*DT47)</f>
        <v>11.4</v>
      </c>
      <c r="DW47" s="13">
        <f>$A47</f>
        <v>0.59375</v>
      </c>
      <c r="DX47" s="24"/>
      <c r="DY47" s="25"/>
      <c r="DZ47" s="25"/>
      <c r="EA47" s="25"/>
      <c r="EB47" s="25"/>
      <c r="EC47" s="25"/>
      <c r="ED47" s="25"/>
      <c r="EE47" s="25"/>
      <c r="EF47" s="25"/>
      <c r="EG47" s="25"/>
      <c r="EH47" s="26"/>
      <c r="EI47" s="27">
        <f>SUM(DX47:EH47)</f>
        <v>0</v>
      </c>
      <c r="EJ47" s="27">
        <f>SUM(DX47,DY47,2.3*DZ47,2.3*EA47,2.3*EB47,2.3*EC47,2*ED47,2*EE47,EF47,0.4*EG47,0.2*EH47)</f>
        <v>0</v>
      </c>
      <c r="EK47" s="13">
        <f>$A47</f>
        <v>0.59375</v>
      </c>
      <c r="EL47" s="20">
        <v>3</v>
      </c>
      <c r="EM47" s="21">
        <v>0</v>
      </c>
      <c r="EN47" s="21">
        <v>2</v>
      </c>
      <c r="EO47" s="21">
        <v>0</v>
      </c>
      <c r="EP47" s="21">
        <v>0</v>
      </c>
      <c r="EQ47" s="21">
        <v>0</v>
      </c>
      <c r="ER47" s="21">
        <v>0</v>
      </c>
      <c r="ES47" s="21">
        <v>0</v>
      </c>
      <c r="ET47" s="21">
        <v>0</v>
      </c>
      <c r="EU47" s="21">
        <v>0</v>
      </c>
      <c r="EV47" s="22">
        <v>1</v>
      </c>
      <c r="EW47" s="23">
        <f>SUM(EL47:EV47)</f>
        <v>6</v>
      </c>
      <c r="EX47" s="23">
        <f>SUM(EL47,EM47,2.3*EN47,2.3*EO47,2.3*EP47,2.3*EQ47,2*ER47,2*ES47,ET47,0.4*EU47,0.2*EV47)</f>
        <v>7.8</v>
      </c>
      <c r="EY47" s="13">
        <f>$A47</f>
        <v>0.59375</v>
      </c>
      <c r="EZ47" s="20">
        <v>47</v>
      </c>
      <c r="FA47" s="21">
        <v>6</v>
      </c>
      <c r="FB47" s="21">
        <v>0</v>
      </c>
      <c r="FC47" s="21">
        <v>0</v>
      </c>
      <c r="FD47" s="21">
        <v>0</v>
      </c>
      <c r="FE47" s="21">
        <v>0</v>
      </c>
      <c r="FF47" s="21">
        <v>0</v>
      </c>
      <c r="FG47" s="21">
        <v>0</v>
      </c>
      <c r="FH47" s="21">
        <v>16</v>
      </c>
      <c r="FI47" s="21">
        <v>0</v>
      </c>
      <c r="FJ47" s="22">
        <v>1</v>
      </c>
      <c r="FK47" s="23">
        <f>SUM(EZ47:FJ47)</f>
        <v>70</v>
      </c>
      <c r="FL47" s="23">
        <f>SUM(EZ47,FA47,2.3*FB47,2.3*FC47,2.3*FD47,2.3*FE47,2*FF47,2*FG47,FH47,0.4*FI47,0.2*FJ47)</f>
        <v>69.2</v>
      </c>
      <c r="FM47" s="13">
        <f>$A47</f>
        <v>0.59375</v>
      </c>
      <c r="FN47" s="20">
        <v>7</v>
      </c>
      <c r="FO47" s="21">
        <v>3</v>
      </c>
      <c r="FP47" s="21">
        <v>0</v>
      </c>
      <c r="FQ47" s="21">
        <v>0</v>
      </c>
      <c r="FR47" s="21">
        <v>0</v>
      </c>
      <c r="FS47" s="21">
        <v>0</v>
      </c>
      <c r="FT47" s="21">
        <v>0</v>
      </c>
      <c r="FU47" s="21">
        <v>0</v>
      </c>
      <c r="FV47" s="21">
        <v>3</v>
      </c>
      <c r="FW47" s="21">
        <v>0</v>
      </c>
      <c r="FX47" s="22">
        <v>1</v>
      </c>
      <c r="FY47" s="23">
        <f>SUM(FN47:FX47)</f>
        <v>14</v>
      </c>
      <c r="FZ47" s="23">
        <f>SUM(FN47,FO47,2.3*FP47,2.3*FQ47,2.3*FR47,2.3*FS47,2*FT47,2*FU47,FV47,0.4*FW47,0.2*FX47)</f>
        <v>13.2</v>
      </c>
      <c r="GA47" s="13">
        <f>$A47</f>
        <v>0.59375</v>
      </c>
      <c r="GB47" s="20">
        <v>7</v>
      </c>
      <c r="GC47" s="21">
        <v>1</v>
      </c>
      <c r="GD47" s="21">
        <v>0</v>
      </c>
      <c r="GE47" s="21">
        <v>0</v>
      </c>
      <c r="GF47" s="21">
        <v>0</v>
      </c>
      <c r="GG47" s="21">
        <v>0</v>
      </c>
      <c r="GH47" s="21">
        <v>0</v>
      </c>
      <c r="GI47" s="21">
        <v>0</v>
      </c>
      <c r="GJ47" s="21">
        <v>1</v>
      </c>
      <c r="GK47" s="21">
        <v>0</v>
      </c>
      <c r="GL47" s="22">
        <v>1</v>
      </c>
      <c r="GM47" s="23">
        <f>SUM(GB47:GL47)</f>
        <v>10</v>
      </c>
      <c r="GN47" s="23">
        <f>SUM(GB47,GC47,2.3*GD47,2.3*GE47,2.3*GF47,2.3*GG47,2*GH47,2*GI47,GJ47,0.4*GK47,0.2*GL47)</f>
        <v>9.1999999999999993</v>
      </c>
      <c r="GO47" s="13">
        <f>$A47</f>
        <v>0.59375</v>
      </c>
      <c r="GP47" s="24"/>
      <c r="GQ47" s="25"/>
      <c r="GR47" s="25"/>
      <c r="GS47" s="25"/>
      <c r="GT47" s="25"/>
      <c r="GU47" s="25"/>
      <c r="GV47" s="25"/>
      <c r="GW47" s="25"/>
      <c r="GX47" s="25"/>
      <c r="GY47" s="25"/>
      <c r="GZ47" s="26"/>
      <c r="HA47" s="27">
        <f>SUM(GP47:GZ47)</f>
        <v>0</v>
      </c>
      <c r="HB47" s="27">
        <f>SUM(GP47,GQ47,2.3*GR47,2.3*GS47,2.3*GT47,2.3*GU47,2*GV47,2*GW47,GX47,0.4*GY47,0.2*GZ47)</f>
        <v>0</v>
      </c>
      <c r="HC47" s="13">
        <f>$A47</f>
        <v>0.59375</v>
      </c>
      <c r="HD47" s="20">
        <v>18</v>
      </c>
      <c r="HE47" s="21">
        <v>2</v>
      </c>
      <c r="HF47" s="21">
        <v>0</v>
      </c>
      <c r="HG47" s="21">
        <v>0</v>
      </c>
      <c r="HH47" s="21">
        <v>0</v>
      </c>
      <c r="HI47" s="21">
        <v>0</v>
      </c>
      <c r="HJ47" s="21">
        <v>0</v>
      </c>
      <c r="HK47" s="21">
        <v>0</v>
      </c>
      <c r="HL47" s="21">
        <v>0</v>
      </c>
      <c r="HM47" s="21">
        <v>0</v>
      </c>
      <c r="HN47" s="22">
        <v>1</v>
      </c>
      <c r="HO47" s="23">
        <f>SUM(HD47:HN47)</f>
        <v>21</v>
      </c>
      <c r="HP47" s="23">
        <f>SUM(HD47,HE47,2.3*HF47,2.3*HG47,2.3*HH47,2.3*HI47,2*HJ47,2*HK47,HL47,0.4*HM47,0.2*HN47)</f>
        <v>20.2</v>
      </c>
      <c r="HQ47" s="13">
        <f>$A47</f>
        <v>0.59375</v>
      </c>
      <c r="HR47" s="20">
        <v>2</v>
      </c>
      <c r="HS47" s="21">
        <v>0</v>
      </c>
      <c r="HT47" s="21">
        <v>2</v>
      </c>
      <c r="HU47" s="21">
        <v>0</v>
      </c>
      <c r="HV47" s="21">
        <v>0</v>
      </c>
      <c r="HW47" s="21">
        <v>0</v>
      </c>
      <c r="HX47" s="21">
        <v>0</v>
      </c>
      <c r="HY47" s="21">
        <v>0</v>
      </c>
      <c r="HZ47" s="21">
        <v>1</v>
      </c>
      <c r="IA47" s="21">
        <v>0</v>
      </c>
      <c r="IB47" s="22">
        <v>2</v>
      </c>
      <c r="IC47" s="23">
        <f>SUM(HR47:IB47)</f>
        <v>7</v>
      </c>
      <c r="ID47" s="23">
        <f>SUM(HR47,HS47,2.3*HT47,2.3*HU47,2.3*HV47,2.3*HW47,2*HX47,2*HY47,HZ47,0.4*IA47,0.2*IB47)</f>
        <v>8</v>
      </c>
      <c r="IE47" s="13">
        <f>$A47</f>
        <v>0.59375</v>
      </c>
      <c r="IF47" s="20">
        <v>7</v>
      </c>
      <c r="IG47" s="21">
        <v>2</v>
      </c>
      <c r="IH47" s="21">
        <v>0</v>
      </c>
      <c r="II47" s="21">
        <v>0</v>
      </c>
      <c r="IJ47" s="21">
        <v>0</v>
      </c>
      <c r="IK47" s="21">
        <v>0</v>
      </c>
      <c r="IL47" s="21">
        <v>0</v>
      </c>
      <c r="IM47" s="21">
        <v>0</v>
      </c>
      <c r="IN47" s="21">
        <v>0</v>
      </c>
      <c r="IO47" s="21">
        <v>0</v>
      </c>
      <c r="IP47" s="22">
        <v>1</v>
      </c>
      <c r="IQ47" s="23">
        <f>SUM(IF47:IP47)</f>
        <v>10</v>
      </c>
      <c r="IR47" s="23">
        <f>SUM(IF47,IG47,2.3*IH47,2.3*II47,2.3*IJ47,2.3*IK47,2*IL47,2*IM47,IN47,0.4*IO47,0.2*IP47)</f>
        <v>9.1999999999999993</v>
      </c>
    </row>
    <row r="48" spans="1:252" ht="13.5" customHeight="1" x14ac:dyDescent="0.3">
      <c r="A48" s="19">
        <f>A47+"00:15"</f>
        <v>0.60416666666666663</v>
      </c>
      <c r="B48" s="20">
        <v>4</v>
      </c>
      <c r="C48" s="21">
        <v>1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4</v>
      </c>
      <c r="K48" s="21">
        <v>0</v>
      </c>
      <c r="L48" s="22">
        <v>0</v>
      </c>
      <c r="M48" s="23">
        <f>SUM(B48:L48)</f>
        <v>9</v>
      </c>
      <c r="N48" s="23">
        <f>SUM(B48,C48,2.3*D48,2.3*E48,2.3*F48,2.3*G48,2*H48,2*I48,J48,0.4*K48,0.2*L48)</f>
        <v>9</v>
      </c>
      <c r="O48" s="13">
        <f>$A48</f>
        <v>0.60416666666666663</v>
      </c>
      <c r="P48" s="20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1</v>
      </c>
      <c r="Z48" s="22">
        <v>0</v>
      </c>
      <c r="AA48" s="23">
        <f>SUM(P48:Z48)</f>
        <v>1</v>
      </c>
      <c r="AB48" s="23">
        <f>SUM(P48,Q48,2.3*R48,2.3*S48,2.3*T48,2.3*U48,2*V48,2*W48,X48,0.4*Y48,0.2*Z48)</f>
        <v>0.4</v>
      </c>
      <c r="AC48" s="13">
        <f>$A48</f>
        <v>0.60416666666666663</v>
      </c>
      <c r="AD48" s="20">
        <v>84</v>
      </c>
      <c r="AE48" s="21">
        <v>5</v>
      </c>
      <c r="AF48" s="21">
        <v>2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>
        <v>15</v>
      </c>
      <c r="AM48" s="21">
        <v>2</v>
      </c>
      <c r="AN48" s="22">
        <v>3</v>
      </c>
      <c r="AO48" s="23">
        <f>SUM(AD48:AN48)</f>
        <v>111</v>
      </c>
      <c r="AP48" s="23">
        <f>SUM(AD48,AE48,2.3*AF48,2.3*AG48,2.3*AH48,2.3*AI48,2*AJ48,2*AK48,AL48,0.4*AM48,0.2*AN48)</f>
        <v>109.99999999999999</v>
      </c>
      <c r="AQ48" s="13">
        <f>$A48</f>
        <v>0.60416666666666663</v>
      </c>
      <c r="AR48" s="20">
        <v>10</v>
      </c>
      <c r="AS48" s="21">
        <v>1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21">
        <v>0</v>
      </c>
      <c r="AZ48" s="21">
        <v>6</v>
      </c>
      <c r="BA48" s="21">
        <v>1</v>
      </c>
      <c r="BB48" s="22">
        <v>0</v>
      </c>
      <c r="BC48" s="23">
        <f>SUM(AR48:BB48)</f>
        <v>18</v>
      </c>
      <c r="BD48" s="23">
        <f>SUM(AR48,AS48,2.3*AT48,2.3*AU48,2.3*AV48,2.3*AW48,2*AX48,2*AY48,AZ48,0.4*BA48,0.2*BB48)</f>
        <v>17.399999999999999</v>
      </c>
      <c r="BE48" s="13">
        <f>$A48</f>
        <v>0.60416666666666663</v>
      </c>
      <c r="BF48" s="24"/>
      <c r="BG48" s="25"/>
      <c r="BH48" s="25"/>
      <c r="BI48" s="25"/>
      <c r="BJ48" s="25"/>
      <c r="BK48" s="25"/>
      <c r="BL48" s="25"/>
      <c r="BM48" s="25"/>
      <c r="BN48" s="25"/>
      <c r="BO48" s="25"/>
      <c r="BP48" s="26"/>
      <c r="BQ48" s="27">
        <f>SUM(BF48:BP48)</f>
        <v>0</v>
      </c>
      <c r="BR48" s="27">
        <f>SUM(BF48,BG48,2.3*BH48,2.3*BI48,2.3*BJ48,2.3*BK48,2*BL48,2*BM48,BN48,0.4*BO48,0.2*BP48)</f>
        <v>0</v>
      </c>
      <c r="BS48" s="13">
        <f>$A48</f>
        <v>0.60416666666666663</v>
      </c>
      <c r="BT48" s="20">
        <v>13</v>
      </c>
      <c r="BU48" s="21">
        <v>3</v>
      </c>
      <c r="BV48" s="21">
        <v>0</v>
      </c>
      <c r="BW48" s="21">
        <v>0</v>
      </c>
      <c r="BX48" s="21">
        <v>0</v>
      </c>
      <c r="BY48" s="21">
        <v>0</v>
      </c>
      <c r="BZ48" s="21">
        <v>0</v>
      </c>
      <c r="CA48" s="21">
        <v>0</v>
      </c>
      <c r="CB48" s="21">
        <v>2</v>
      </c>
      <c r="CC48" s="21">
        <v>0</v>
      </c>
      <c r="CD48" s="22">
        <v>0</v>
      </c>
      <c r="CE48" s="23">
        <f>SUM(BT48:CD48)</f>
        <v>18</v>
      </c>
      <c r="CF48" s="23">
        <f>SUM(BT48,BU48,2.3*BV48,2.3*BW48,2.3*BX48,2.3*BY48,2*BZ48,2*CA48,CB48,0.4*CC48,0.2*CD48)</f>
        <v>18</v>
      </c>
      <c r="CG48" s="13">
        <f>$A48</f>
        <v>0.60416666666666663</v>
      </c>
      <c r="CH48" s="20">
        <v>43</v>
      </c>
      <c r="CI48" s="21">
        <v>5</v>
      </c>
      <c r="CJ48" s="21">
        <v>0</v>
      </c>
      <c r="CK48" s="21">
        <v>0</v>
      </c>
      <c r="CL48" s="21">
        <v>0</v>
      </c>
      <c r="CM48" s="21">
        <v>0</v>
      </c>
      <c r="CN48" s="21">
        <v>0</v>
      </c>
      <c r="CO48" s="21">
        <v>1</v>
      </c>
      <c r="CP48" s="21">
        <v>2</v>
      </c>
      <c r="CQ48" s="21">
        <v>3</v>
      </c>
      <c r="CR48" s="22">
        <v>1</v>
      </c>
      <c r="CS48" s="23">
        <f>SUM(CH48:CR48)</f>
        <v>55</v>
      </c>
      <c r="CT48" s="23">
        <f>SUM(CH48,CI48,2.3*CJ48,2.3*CK48,2.3*CL48,2.3*CM48,2*CN48,2*CO48,CP48,0.4*CQ48,0.2*CR48)</f>
        <v>53.400000000000006</v>
      </c>
      <c r="CU48" s="13">
        <f>$A48</f>
        <v>0.60416666666666663</v>
      </c>
      <c r="CV48" s="20">
        <v>2</v>
      </c>
      <c r="CW48" s="21">
        <v>1</v>
      </c>
      <c r="CX48" s="21">
        <v>0</v>
      </c>
      <c r="CY48" s="21">
        <v>0</v>
      </c>
      <c r="CZ48" s="21">
        <v>0</v>
      </c>
      <c r="DA48" s="21">
        <v>0</v>
      </c>
      <c r="DB48" s="21">
        <v>0</v>
      </c>
      <c r="DC48" s="21">
        <v>0</v>
      </c>
      <c r="DD48" s="21">
        <v>1</v>
      </c>
      <c r="DE48" s="21">
        <v>0</v>
      </c>
      <c r="DF48" s="22">
        <v>1</v>
      </c>
      <c r="DG48" s="23">
        <f>SUM(CV48:DF48)</f>
        <v>5</v>
      </c>
      <c r="DH48" s="23">
        <f>SUM(CV48,CW48,2.3*CX48,2.3*CY48,2.3*CZ48,2.3*DA48,2*DB48,2*DC48,DD48,0.4*DE48,0.2*DF48)</f>
        <v>4.2</v>
      </c>
      <c r="DI48" s="13">
        <f>$A48</f>
        <v>0.60416666666666663</v>
      </c>
      <c r="DJ48" s="20">
        <v>1</v>
      </c>
      <c r="DK48" s="21">
        <v>0</v>
      </c>
      <c r="DL48" s="21">
        <v>0</v>
      </c>
      <c r="DM48" s="21">
        <v>0</v>
      </c>
      <c r="DN48" s="21">
        <v>0</v>
      </c>
      <c r="DO48" s="21">
        <v>0</v>
      </c>
      <c r="DP48" s="21">
        <v>0</v>
      </c>
      <c r="DQ48" s="21">
        <v>0</v>
      </c>
      <c r="DR48" s="21">
        <v>0</v>
      </c>
      <c r="DS48" s="21">
        <v>0</v>
      </c>
      <c r="DT48" s="22">
        <v>0</v>
      </c>
      <c r="DU48" s="23">
        <f>SUM(DJ48:DT48)</f>
        <v>1</v>
      </c>
      <c r="DV48" s="23">
        <f>SUM(DJ48,DK48,2.3*DL48,2.3*DM48,2.3*DN48,2.3*DO48,2*DP48,2*DQ48,DR48,0.4*DS48,0.2*DT48)</f>
        <v>1</v>
      </c>
      <c r="DW48" s="13">
        <f>$A48</f>
        <v>0.60416666666666663</v>
      </c>
      <c r="DX48" s="24"/>
      <c r="DY48" s="25"/>
      <c r="DZ48" s="25"/>
      <c r="EA48" s="25"/>
      <c r="EB48" s="25"/>
      <c r="EC48" s="25"/>
      <c r="ED48" s="25"/>
      <c r="EE48" s="25"/>
      <c r="EF48" s="25"/>
      <c r="EG48" s="25"/>
      <c r="EH48" s="26"/>
      <c r="EI48" s="27">
        <f>SUM(DX48:EH48)</f>
        <v>0</v>
      </c>
      <c r="EJ48" s="27">
        <f>SUM(DX48,DY48,2.3*DZ48,2.3*EA48,2.3*EB48,2.3*EC48,2*ED48,2*EE48,EF48,0.4*EG48,0.2*EH48)</f>
        <v>0</v>
      </c>
      <c r="EK48" s="13">
        <f>$A48</f>
        <v>0.60416666666666663</v>
      </c>
      <c r="EL48" s="20">
        <v>5</v>
      </c>
      <c r="EM48" s="21">
        <v>1</v>
      </c>
      <c r="EN48" s="21">
        <v>0</v>
      </c>
      <c r="EO48" s="21">
        <v>0</v>
      </c>
      <c r="EP48" s="21">
        <v>0</v>
      </c>
      <c r="EQ48" s="21">
        <v>0</v>
      </c>
      <c r="ER48" s="21">
        <v>0</v>
      </c>
      <c r="ES48" s="21">
        <v>0</v>
      </c>
      <c r="ET48" s="21">
        <v>0</v>
      </c>
      <c r="EU48" s="21">
        <v>0</v>
      </c>
      <c r="EV48" s="22">
        <v>0</v>
      </c>
      <c r="EW48" s="23">
        <f>SUM(EL48:EV48)</f>
        <v>6</v>
      </c>
      <c r="EX48" s="23">
        <f>SUM(EL48,EM48,2.3*EN48,2.3*EO48,2.3*EP48,2.3*EQ48,2*ER48,2*ES48,ET48,0.4*EU48,0.2*EV48)</f>
        <v>6</v>
      </c>
      <c r="EY48" s="13">
        <f>$A48</f>
        <v>0.60416666666666663</v>
      </c>
      <c r="EZ48" s="20">
        <v>50</v>
      </c>
      <c r="FA48" s="21">
        <v>11</v>
      </c>
      <c r="FB48" s="21">
        <v>3</v>
      </c>
      <c r="FC48" s="21">
        <v>0</v>
      </c>
      <c r="FD48" s="21">
        <v>1</v>
      </c>
      <c r="FE48" s="21">
        <v>0</v>
      </c>
      <c r="FF48" s="21">
        <v>0</v>
      </c>
      <c r="FG48" s="21">
        <v>1</v>
      </c>
      <c r="FH48" s="21">
        <v>4</v>
      </c>
      <c r="FI48" s="21">
        <v>1</v>
      </c>
      <c r="FJ48" s="22">
        <v>3</v>
      </c>
      <c r="FK48" s="23">
        <f>SUM(EZ48:FJ48)</f>
        <v>74</v>
      </c>
      <c r="FL48" s="23">
        <f>SUM(EZ48,FA48,2.3*FB48,2.3*FC48,2.3*FD48,2.3*FE48,2*FF48,2*FG48,FH48,0.4*FI48,0.2*FJ48)</f>
        <v>77.2</v>
      </c>
      <c r="FM48" s="13">
        <f>$A48</f>
        <v>0.60416666666666663</v>
      </c>
      <c r="FN48" s="20">
        <v>6</v>
      </c>
      <c r="FO48" s="21">
        <v>1</v>
      </c>
      <c r="FP48" s="21">
        <v>0</v>
      </c>
      <c r="FQ48" s="21">
        <v>0</v>
      </c>
      <c r="FR48" s="21">
        <v>0</v>
      </c>
      <c r="FS48" s="21">
        <v>0</v>
      </c>
      <c r="FT48" s="21">
        <v>0</v>
      </c>
      <c r="FU48" s="21">
        <v>0</v>
      </c>
      <c r="FV48" s="21">
        <v>2</v>
      </c>
      <c r="FW48" s="21">
        <v>0</v>
      </c>
      <c r="FX48" s="22">
        <v>1</v>
      </c>
      <c r="FY48" s="23">
        <f>SUM(FN48:FX48)</f>
        <v>10</v>
      </c>
      <c r="FZ48" s="23">
        <f>SUM(FN48,FO48,2.3*FP48,2.3*FQ48,2.3*FR48,2.3*FS48,2*FT48,2*FU48,FV48,0.4*FW48,0.2*FX48)</f>
        <v>9.1999999999999993</v>
      </c>
      <c r="GA48" s="13">
        <f>$A48</f>
        <v>0.60416666666666663</v>
      </c>
      <c r="GB48" s="20">
        <v>8</v>
      </c>
      <c r="GC48" s="21">
        <v>1</v>
      </c>
      <c r="GD48" s="21">
        <v>0</v>
      </c>
      <c r="GE48" s="21">
        <v>0</v>
      </c>
      <c r="GF48" s="21">
        <v>0</v>
      </c>
      <c r="GG48" s="21">
        <v>0</v>
      </c>
      <c r="GH48" s="21">
        <v>0</v>
      </c>
      <c r="GI48" s="21">
        <v>0</v>
      </c>
      <c r="GJ48" s="21">
        <v>1</v>
      </c>
      <c r="GK48" s="21">
        <v>0</v>
      </c>
      <c r="GL48" s="22">
        <v>1</v>
      </c>
      <c r="GM48" s="23">
        <f>SUM(GB48:GL48)</f>
        <v>11</v>
      </c>
      <c r="GN48" s="23">
        <f>SUM(GB48,GC48,2.3*GD48,2.3*GE48,2.3*GF48,2.3*GG48,2*GH48,2*GI48,GJ48,0.4*GK48,0.2*GL48)</f>
        <v>10.199999999999999</v>
      </c>
      <c r="GO48" s="13">
        <f>$A48</f>
        <v>0.60416666666666663</v>
      </c>
      <c r="GP48" s="24"/>
      <c r="GQ48" s="25"/>
      <c r="GR48" s="25"/>
      <c r="GS48" s="25"/>
      <c r="GT48" s="25"/>
      <c r="GU48" s="25"/>
      <c r="GV48" s="25"/>
      <c r="GW48" s="25"/>
      <c r="GX48" s="25"/>
      <c r="GY48" s="25"/>
      <c r="GZ48" s="26"/>
      <c r="HA48" s="27">
        <f>SUM(GP48:GZ48)</f>
        <v>0</v>
      </c>
      <c r="HB48" s="27">
        <f>SUM(GP48,GQ48,2.3*GR48,2.3*GS48,2.3*GT48,2.3*GU48,2*GV48,2*GW48,GX48,0.4*GY48,0.2*GZ48)</f>
        <v>0</v>
      </c>
      <c r="HC48" s="13">
        <f>$A48</f>
        <v>0.60416666666666663</v>
      </c>
      <c r="HD48" s="20">
        <v>9</v>
      </c>
      <c r="HE48" s="21">
        <v>1</v>
      </c>
      <c r="HF48" s="21">
        <v>1</v>
      </c>
      <c r="HG48" s="21">
        <v>0</v>
      </c>
      <c r="HH48" s="21">
        <v>0</v>
      </c>
      <c r="HI48" s="21">
        <v>0</v>
      </c>
      <c r="HJ48" s="21">
        <v>0</v>
      </c>
      <c r="HK48" s="21">
        <v>0</v>
      </c>
      <c r="HL48" s="21">
        <v>0</v>
      </c>
      <c r="HM48" s="21">
        <v>0</v>
      </c>
      <c r="HN48" s="22">
        <v>2</v>
      </c>
      <c r="HO48" s="23">
        <f>SUM(HD48:HN48)</f>
        <v>13</v>
      </c>
      <c r="HP48" s="23">
        <f>SUM(HD48,HE48,2.3*HF48,2.3*HG48,2.3*HH48,2.3*HI48,2*HJ48,2*HK48,HL48,0.4*HM48,0.2*HN48)</f>
        <v>12.700000000000001</v>
      </c>
      <c r="HQ48" s="13">
        <f>$A48</f>
        <v>0.60416666666666663</v>
      </c>
      <c r="HR48" s="20">
        <v>4</v>
      </c>
      <c r="HS48" s="21">
        <v>0</v>
      </c>
      <c r="HT48" s="21">
        <v>0</v>
      </c>
      <c r="HU48" s="21">
        <v>0</v>
      </c>
      <c r="HV48" s="21">
        <v>0</v>
      </c>
      <c r="HW48" s="21">
        <v>0</v>
      </c>
      <c r="HX48" s="21">
        <v>0</v>
      </c>
      <c r="HY48" s="21">
        <v>0</v>
      </c>
      <c r="HZ48" s="21">
        <v>0</v>
      </c>
      <c r="IA48" s="21">
        <v>0</v>
      </c>
      <c r="IB48" s="22">
        <v>1</v>
      </c>
      <c r="IC48" s="23">
        <f>SUM(HR48:IB48)</f>
        <v>5</v>
      </c>
      <c r="ID48" s="23">
        <f>SUM(HR48,HS48,2.3*HT48,2.3*HU48,2.3*HV48,2.3*HW48,2*HX48,2*HY48,HZ48,0.4*IA48,0.2*IB48)</f>
        <v>4.2</v>
      </c>
      <c r="IE48" s="13">
        <f>$A48</f>
        <v>0.60416666666666663</v>
      </c>
      <c r="IF48" s="20">
        <v>6</v>
      </c>
      <c r="IG48" s="21">
        <v>1</v>
      </c>
      <c r="IH48" s="21">
        <v>0</v>
      </c>
      <c r="II48" s="21">
        <v>0</v>
      </c>
      <c r="IJ48" s="21">
        <v>0</v>
      </c>
      <c r="IK48" s="21">
        <v>0</v>
      </c>
      <c r="IL48" s="21">
        <v>0</v>
      </c>
      <c r="IM48" s="21">
        <v>0</v>
      </c>
      <c r="IN48" s="21">
        <v>3</v>
      </c>
      <c r="IO48" s="21">
        <v>0</v>
      </c>
      <c r="IP48" s="22">
        <v>0</v>
      </c>
      <c r="IQ48" s="23">
        <f>SUM(IF48:IP48)</f>
        <v>10</v>
      </c>
      <c r="IR48" s="23">
        <f>SUM(IF48,IG48,2.3*IH48,2.3*II48,2.3*IJ48,2.3*IK48,2*IL48,2*IM48,IN48,0.4*IO48,0.2*IP48)</f>
        <v>10</v>
      </c>
    </row>
    <row r="49" spans="1:252" ht="13.5" customHeight="1" x14ac:dyDescent="0.3">
      <c r="A49" s="28">
        <f>A48+"00:15"</f>
        <v>0.61458333333333326</v>
      </c>
      <c r="B49" s="29">
        <v>3</v>
      </c>
      <c r="C49" s="30">
        <v>3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2</v>
      </c>
      <c r="K49" s="30">
        <v>0</v>
      </c>
      <c r="L49" s="31">
        <v>0</v>
      </c>
      <c r="M49" s="32">
        <f>SUM(B49:L49)</f>
        <v>8</v>
      </c>
      <c r="N49" s="32">
        <f>SUM(B49,C49,2.3*D49,2.3*E49,2.3*F49,2.3*G49,2*H49,2*I49,J49,0.4*K49,0.2*L49)</f>
        <v>8</v>
      </c>
      <c r="O49" s="33">
        <f>$A49</f>
        <v>0.61458333333333326</v>
      </c>
      <c r="P49" s="29">
        <v>1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1">
        <v>1</v>
      </c>
      <c r="AA49" s="32">
        <f>SUM(P49:Z49)</f>
        <v>2</v>
      </c>
      <c r="AB49" s="32">
        <f>SUM(P49,Q49,2.3*R49,2.3*S49,2.3*T49,2.3*U49,2*V49,2*W49,X49,0.4*Y49,0.2*Z49)</f>
        <v>1.2</v>
      </c>
      <c r="AC49" s="33">
        <f>$A49</f>
        <v>0.61458333333333326</v>
      </c>
      <c r="AD49" s="29">
        <v>63</v>
      </c>
      <c r="AE49" s="30">
        <v>15</v>
      </c>
      <c r="AF49" s="30">
        <v>3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15</v>
      </c>
      <c r="AM49" s="30">
        <v>1</v>
      </c>
      <c r="AN49" s="31">
        <v>3</v>
      </c>
      <c r="AO49" s="32">
        <f>SUM(AD49:AN49)</f>
        <v>100</v>
      </c>
      <c r="AP49" s="32">
        <f>SUM(AD49,AE49,2.3*AF49,2.3*AG49,2.3*AH49,2.3*AI49,2*AJ49,2*AK49,AL49,0.4*AM49,0.2*AN49)</f>
        <v>100.9</v>
      </c>
      <c r="AQ49" s="33">
        <f>$A49</f>
        <v>0.61458333333333326</v>
      </c>
      <c r="AR49" s="29">
        <v>15</v>
      </c>
      <c r="AS49" s="30">
        <v>6</v>
      </c>
      <c r="AT49" s="30">
        <v>0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4</v>
      </c>
      <c r="BA49" s="30">
        <v>0</v>
      </c>
      <c r="BB49" s="31">
        <v>1</v>
      </c>
      <c r="BC49" s="32">
        <f>SUM(AR49:BB49)</f>
        <v>26</v>
      </c>
      <c r="BD49" s="32">
        <f>SUM(AR49,AS49,2.3*AT49,2.3*AU49,2.3*AV49,2.3*AW49,2*AX49,2*AY49,AZ49,0.4*BA49,0.2*BB49)</f>
        <v>25.2</v>
      </c>
      <c r="BE49" s="33">
        <f>$A49</f>
        <v>0.61458333333333326</v>
      </c>
      <c r="BF49" s="34"/>
      <c r="BG49" s="35"/>
      <c r="BH49" s="35"/>
      <c r="BI49" s="35"/>
      <c r="BJ49" s="35"/>
      <c r="BK49" s="35"/>
      <c r="BL49" s="35"/>
      <c r="BM49" s="35"/>
      <c r="BN49" s="35"/>
      <c r="BO49" s="35"/>
      <c r="BP49" s="36"/>
      <c r="BQ49" s="37">
        <f>SUM(BF49:BP49)</f>
        <v>0</v>
      </c>
      <c r="BR49" s="37">
        <f>SUM(BF49,BG49,2.3*BH49,2.3*BI49,2.3*BJ49,2.3*BK49,2*BL49,2*BM49,BN49,0.4*BO49,0.2*BP49)</f>
        <v>0</v>
      </c>
      <c r="BS49" s="33">
        <f>$A49</f>
        <v>0.61458333333333326</v>
      </c>
      <c r="BT49" s="29">
        <v>8</v>
      </c>
      <c r="BU49" s="30">
        <v>1</v>
      </c>
      <c r="BV49" s="30">
        <v>1</v>
      </c>
      <c r="BW49" s="30">
        <v>1</v>
      </c>
      <c r="BX49" s="30">
        <v>1</v>
      </c>
      <c r="BY49" s="30">
        <v>0</v>
      </c>
      <c r="BZ49" s="30">
        <v>0</v>
      </c>
      <c r="CA49" s="30">
        <v>0</v>
      </c>
      <c r="CB49" s="30">
        <v>1</v>
      </c>
      <c r="CC49" s="30">
        <v>1</v>
      </c>
      <c r="CD49" s="31">
        <v>0</v>
      </c>
      <c r="CE49" s="32">
        <f>SUM(BT49:CD49)</f>
        <v>14</v>
      </c>
      <c r="CF49" s="32">
        <f>SUM(BT49,BU49,2.3*BV49,2.3*BW49,2.3*BX49,2.3*BY49,2*BZ49,2*CA49,CB49,0.4*CC49,0.2*CD49)</f>
        <v>17.3</v>
      </c>
      <c r="CG49" s="33">
        <f>$A49</f>
        <v>0.61458333333333326</v>
      </c>
      <c r="CH49" s="29">
        <v>22</v>
      </c>
      <c r="CI49" s="30">
        <v>6</v>
      </c>
      <c r="CJ49" s="30">
        <v>1</v>
      </c>
      <c r="CK49" s="30">
        <v>0</v>
      </c>
      <c r="CL49" s="30">
        <v>0</v>
      </c>
      <c r="CM49" s="30">
        <v>0</v>
      </c>
      <c r="CN49" s="30">
        <v>1</v>
      </c>
      <c r="CO49" s="30">
        <v>0</v>
      </c>
      <c r="CP49" s="30">
        <v>5</v>
      </c>
      <c r="CQ49" s="30">
        <v>1</v>
      </c>
      <c r="CR49" s="31">
        <v>0</v>
      </c>
      <c r="CS49" s="32">
        <f>SUM(CH49:CR49)</f>
        <v>36</v>
      </c>
      <c r="CT49" s="32">
        <f>SUM(CH49,CI49,2.3*CJ49,2.3*CK49,2.3*CL49,2.3*CM49,2*CN49,2*CO49,CP49,0.4*CQ49,0.2*CR49)</f>
        <v>37.699999999999996</v>
      </c>
      <c r="CU49" s="33">
        <f>$A49</f>
        <v>0.61458333333333326</v>
      </c>
      <c r="CV49" s="29">
        <v>7</v>
      </c>
      <c r="CW49" s="30">
        <v>1</v>
      </c>
      <c r="CX49" s="30">
        <v>0</v>
      </c>
      <c r="CY49" s="30">
        <v>0</v>
      </c>
      <c r="CZ49" s="30">
        <v>0</v>
      </c>
      <c r="DA49" s="30">
        <v>0</v>
      </c>
      <c r="DB49" s="30">
        <v>0</v>
      </c>
      <c r="DC49" s="30">
        <v>0</v>
      </c>
      <c r="DD49" s="30">
        <v>0</v>
      </c>
      <c r="DE49" s="30">
        <v>0</v>
      </c>
      <c r="DF49" s="31">
        <v>1</v>
      </c>
      <c r="DG49" s="32">
        <f>SUM(CV49:DF49)</f>
        <v>9</v>
      </c>
      <c r="DH49" s="32">
        <f>SUM(CV49,CW49,2.3*CX49,2.3*CY49,2.3*CZ49,2.3*DA49,2*DB49,2*DC49,DD49,0.4*DE49,0.2*DF49)</f>
        <v>8.1999999999999993</v>
      </c>
      <c r="DI49" s="33">
        <f>$A49</f>
        <v>0.61458333333333326</v>
      </c>
      <c r="DJ49" s="29">
        <v>0</v>
      </c>
      <c r="DK49" s="30">
        <v>3</v>
      </c>
      <c r="DL49" s="30">
        <v>0</v>
      </c>
      <c r="DM49" s="30">
        <v>1</v>
      </c>
      <c r="DN49" s="30">
        <v>0</v>
      </c>
      <c r="DO49" s="30">
        <v>0</v>
      </c>
      <c r="DP49" s="30">
        <v>0</v>
      </c>
      <c r="DQ49" s="30">
        <v>1</v>
      </c>
      <c r="DR49" s="30">
        <v>0</v>
      </c>
      <c r="DS49" s="30">
        <v>0</v>
      </c>
      <c r="DT49" s="31">
        <v>0</v>
      </c>
      <c r="DU49" s="32">
        <f>SUM(DJ49:DT49)</f>
        <v>5</v>
      </c>
      <c r="DV49" s="32">
        <f>SUM(DJ49,DK49,2.3*DL49,2.3*DM49,2.3*DN49,2.3*DO49,2*DP49,2*DQ49,DR49,0.4*DS49,0.2*DT49)</f>
        <v>7.3</v>
      </c>
      <c r="DW49" s="33">
        <f>$A49</f>
        <v>0.61458333333333326</v>
      </c>
      <c r="DX49" s="34"/>
      <c r="DY49" s="35"/>
      <c r="DZ49" s="35"/>
      <c r="EA49" s="35"/>
      <c r="EB49" s="35"/>
      <c r="EC49" s="35"/>
      <c r="ED49" s="35"/>
      <c r="EE49" s="35"/>
      <c r="EF49" s="35"/>
      <c r="EG49" s="35"/>
      <c r="EH49" s="36"/>
      <c r="EI49" s="37">
        <f>SUM(DX49:EH49)</f>
        <v>0</v>
      </c>
      <c r="EJ49" s="37">
        <f>SUM(DX49,DY49,2.3*DZ49,2.3*EA49,2.3*EB49,2.3*EC49,2*ED49,2*EE49,EF49,0.4*EG49,0.2*EH49)</f>
        <v>0</v>
      </c>
      <c r="EK49" s="33">
        <f>$A49</f>
        <v>0.61458333333333326</v>
      </c>
      <c r="EL49" s="29">
        <v>3</v>
      </c>
      <c r="EM49" s="30">
        <v>0</v>
      </c>
      <c r="EN49" s="30">
        <v>0</v>
      </c>
      <c r="EO49" s="30">
        <v>0</v>
      </c>
      <c r="EP49" s="30">
        <v>0</v>
      </c>
      <c r="EQ49" s="30">
        <v>0</v>
      </c>
      <c r="ER49" s="30">
        <v>0</v>
      </c>
      <c r="ES49" s="30">
        <v>0</v>
      </c>
      <c r="ET49" s="30">
        <v>1</v>
      </c>
      <c r="EU49" s="30">
        <v>0</v>
      </c>
      <c r="EV49" s="31">
        <v>1</v>
      </c>
      <c r="EW49" s="32">
        <f>SUM(EL49:EV49)</f>
        <v>5</v>
      </c>
      <c r="EX49" s="32">
        <f>SUM(EL49,EM49,2.3*EN49,2.3*EO49,2.3*EP49,2.3*EQ49,2*ER49,2*ES49,ET49,0.4*EU49,0.2*EV49)</f>
        <v>4.2</v>
      </c>
      <c r="EY49" s="33">
        <f>$A49</f>
        <v>0.61458333333333326</v>
      </c>
      <c r="EZ49" s="29">
        <v>61</v>
      </c>
      <c r="FA49" s="30">
        <v>10</v>
      </c>
      <c r="FB49" s="30">
        <v>1</v>
      </c>
      <c r="FC49" s="30">
        <v>0</v>
      </c>
      <c r="FD49" s="30">
        <v>0</v>
      </c>
      <c r="FE49" s="30">
        <v>0</v>
      </c>
      <c r="FF49" s="30">
        <v>0</v>
      </c>
      <c r="FG49" s="30">
        <v>0</v>
      </c>
      <c r="FH49" s="30">
        <v>9</v>
      </c>
      <c r="FI49" s="30">
        <v>0</v>
      </c>
      <c r="FJ49" s="31">
        <v>4</v>
      </c>
      <c r="FK49" s="32">
        <f>SUM(EZ49:FJ49)</f>
        <v>85</v>
      </c>
      <c r="FL49" s="32">
        <f>SUM(EZ49,FA49,2.3*FB49,2.3*FC49,2.3*FD49,2.3*FE49,2*FF49,2*FG49,FH49,0.4*FI49,0.2*FJ49)</f>
        <v>83.1</v>
      </c>
      <c r="FM49" s="33">
        <f>$A49</f>
        <v>0.61458333333333326</v>
      </c>
      <c r="FN49" s="29">
        <v>9</v>
      </c>
      <c r="FO49" s="30">
        <v>0</v>
      </c>
      <c r="FP49" s="30">
        <v>0</v>
      </c>
      <c r="FQ49" s="30">
        <v>0</v>
      </c>
      <c r="FR49" s="30">
        <v>0</v>
      </c>
      <c r="FS49" s="30">
        <v>0</v>
      </c>
      <c r="FT49" s="30">
        <v>0</v>
      </c>
      <c r="FU49" s="30">
        <v>0</v>
      </c>
      <c r="FV49" s="30">
        <v>0</v>
      </c>
      <c r="FW49" s="30">
        <v>0</v>
      </c>
      <c r="FX49" s="31">
        <v>0</v>
      </c>
      <c r="FY49" s="32">
        <f>SUM(FN49:FX49)</f>
        <v>9</v>
      </c>
      <c r="FZ49" s="32">
        <f>SUM(FN49,FO49,2.3*FP49,2.3*FQ49,2.3*FR49,2.3*FS49,2*FT49,2*FU49,FV49,0.4*FW49,0.2*FX49)</f>
        <v>9</v>
      </c>
      <c r="GA49" s="33">
        <f>$A49</f>
        <v>0.61458333333333326</v>
      </c>
      <c r="GB49" s="29">
        <v>9</v>
      </c>
      <c r="GC49" s="30">
        <v>1</v>
      </c>
      <c r="GD49" s="30">
        <v>0</v>
      </c>
      <c r="GE49" s="30">
        <v>0</v>
      </c>
      <c r="GF49" s="30">
        <v>0</v>
      </c>
      <c r="GG49" s="30">
        <v>0</v>
      </c>
      <c r="GH49" s="30">
        <v>0</v>
      </c>
      <c r="GI49" s="30">
        <v>0</v>
      </c>
      <c r="GJ49" s="30">
        <v>0</v>
      </c>
      <c r="GK49" s="30">
        <v>0</v>
      </c>
      <c r="GL49" s="31">
        <v>1</v>
      </c>
      <c r="GM49" s="32">
        <f>SUM(GB49:GL49)</f>
        <v>11</v>
      </c>
      <c r="GN49" s="32">
        <f>SUM(GB49,GC49,2.3*GD49,2.3*GE49,2.3*GF49,2.3*GG49,2*GH49,2*GI49,GJ49,0.4*GK49,0.2*GL49)</f>
        <v>10.199999999999999</v>
      </c>
      <c r="GO49" s="33">
        <f>$A49</f>
        <v>0.61458333333333326</v>
      </c>
      <c r="GP49" s="34"/>
      <c r="GQ49" s="35"/>
      <c r="GR49" s="35"/>
      <c r="GS49" s="35"/>
      <c r="GT49" s="35"/>
      <c r="GU49" s="35"/>
      <c r="GV49" s="35"/>
      <c r="GW49" s="35"/>
      <c r="GX49" s="35"/>
      <c r="GY49" s="35"/>
      <c r="GZ49" s="36"/>
      <c r="HA49" s="37">
        <f>SUM(GP49:GZ49)</f>
        <v>0</v>
      </c>
      <c r="HB49" s="37">
        <f>SUM(GP49,GQ49,2.3*GR49,2.3*GS49,2.3*GT49,2.3*GU49,2*GV49,2*GW49,GX49,0.4*GY49,0.2*GZ49)</f>
        <v>0</v>
      </c>
      <c r="HC49" s="33">
        <f>$A49</f>
        <v>0.61458333333333326</v>
      </c>
      <c r="HD49" s="29">
        <v>11</v>
      </c>
      <c r="HE49" s="30">
        <v>2</v>
      </c>
      <c r="HF49" s="30">
        <v>0</v>
      </c>
      <c r="HG49" s="30">
        <v>1</v>
      </c>
      <c r="HH49" s="30">
        <v>0</v>
      </c>
      <c r="HI49" s="30">
        <v>0</v>
      </c>
      <c r="HJ49" s="30">
        <v>0</v>
      </c>
      <c r="HK49" s="30">
        <v>0</v>
      </c>
      <c r="HL49" s="30">
        <v>0</v>
      </c>
      <c r="HM49" s="30">
        <v>0</v>
      </c>
      <c r="HN49" s="31">
        <v>0</v>
      </c>
      <c r="HO49" s="32">
        <f>SUM(HD49:HN49)</f>
        <v>14</v>
      </c>
      <c r="HP49" s="32">
        <f>SUM(HD49,HE49,2.3*HF49,2.3*HG49,2.3*HH49,2.3*HI49,2*HJ49,2*HK49,HL49,0.4*HM49,0.2*HN49)</f>
        <v>15.3</v>
      </c>
      <c r="HQ49" s="33">
        <f>$A49</f>
        <v>0.61458333333333326</v>
      </c>
      <c r="HR49" s="29">
        <v>5</v>
      </c>
      <c r="HS49" s="30">
        <v>0</v>
      </c>
      <c r="HT49" s="30">
        <v>0</v>
      </c>
      <c r="HU49" s="30">
        <v>0</v>
      </c>
      <c r="HV49" s="30">
        <v>0</v>
      </c>
      <c r="HW49" s="30">
        <v>0</v>
      </c>
      <c r="HX49" s="30">
        <v>0</v>
      </c>
      <c r="HY49" s="30">
        <v>0</v>
      </c>
      <c r="HZ49" s="30">
        <v>0</v>
      </c>
      <c r="IA49" s="30">
        <v>0</v>
      </c>
      <c r="IB49" s="31">
        <v>1</v>
      </c>
      <c r="IC49" s="32">
        <f>SUM(HR49:IB49)</f>
        <v>6</v>
      </c>
      <c r="ID49" s="32">
        <f>SUM(HR49,HS49,2.3*HT49,2.3*HU49,2.3*HV49,2.3*HW49,2*HX49,2*HY49,HZ49,0.4*IA49,0.2*IB49)</f>
        <v>5.2</v>
      </c>
      <c r="IE49" s="33">
        <f>$A49</f>
        <v>0.61458333333333326</v>
      </c>
      <c r="IF49" s="29">
        <v>3</v>
      </c>
      <c r="IG49" s="30">
        <v>0</v>
      </c>
      <c r="IH49" s="30">
        <v>0</v>
      </c>
      <c r="II49" s="30">
        <v>0</v>
      </c>
      <c r="IJ49" s="30">
        <v>0</v>
      </c>
      <c r="IK49" s="30">
        <v>0</v>
      </c>
      <c r="IL49" s="30">
        <v>0</v>
      </c>
      <c r="IM49" s="30">
        <v>0</v>
      </c>
      <c r="IN49" s="30">
        <v>0</v>
      </c>
      <c r="IO49" s="30">
        <v>0</v>
      </c>
      <c r="IP49" s="31">
        <v>1</v>
      </c>
      <c r="IQ49" s="32">
        <f>SUM(IF49:IP49)</f>
        <v>4</v>
      </c>
      <c r="IR49" s="32">
        <f>SUM(IF49,IG49,2.3*IH49,2.3*II49,2.3*IJ49,2.3*IK49,2*IL49,2*IM49,IN49,0.4*IO49,0.2*IP49)</f>
        <v>3.2</v>
      </c>
    </row>
    <row r="50" spans="1:252" s="47" customFormat="1" ht="12" customHeight="1" x14ac:dyDescent="0.4">
      <c r="A50" s="38" t="s">
        <v>20</v>
      </c>
      <c r="B50" s="39">
        <f t="shared" ref="B50:N50" si="162">SUM(B46:B49)</f>
        <v>17</v>
      </c>
      <c r="C50" s="40">
        <f t="shared" si="162"/>
        <v>7</v>
      </c>
      <c r="D50" s="40">
        <f t="shared" si="162"/>
        <v>0</v>
      </c>
      <c r="E50" s="40">
        <f t="shared" si="162"/>
        <v>0</v>
      </c>
      <c r="F50" s="40">
        <f t="shared" si="162"/>
        <v>0</v>
      </c>
      <c r="G50" s="40">
        <f t="shared" si="162"/>
        <v>0</v>
      </c>
      <c r="H50" s="40">
        <f t="shared" si="162"/>
        <v>0</v>
      </c>
      <c r="I50" s="40">
        <f t="shared" si="162"/>
        <v>0</v>
      </c>
      <c r="J50" s="40">
        <f t="shared" si="162"/>
        <v>9</v>
      </c>
      <c r="K50" s="40">
        <f t="shared" si="162"/>
        <v>0</v>
      </c>
      <c r="L50" s="41">
        <f t="shared" si="162"/>
        <v>0</v>
      </c>
      <c r="M50" s="42">
        <f t="shared" si="162"/>
        <v>33</v>
      </c>
      <c r="N50" s="42">
        <f t="shared" si="162"/>
        <v>33</v>
      </c>
      <c r="O50" s="38" t="s">
        <v>20</v>
      </c>
      <c r="P50" s="39">
        <f t="shared" ref="P50:AB50" si="163">SUM(P46:P49)</f>
        <v>5</v>
      </c>
      <c r="Q50" s="40">
        <f t="shared" si="163"/>
        <v>3</v>
      </c>
      <c r="R50" s="40">
        <f t="shared" si="163"/>
        <v>0</v>
      </c>
      <c r="S50" s="40">
        <f t="shared" si="163"/>
        <v>0</v>
      </c>
      <c r="T50" s="40">
        <f t="shared" si="163"/>
        <v>0</v>
      </c>
      <c r="U50" s="40">
        <f t="shared" si="163"/>
        <v>0</v>
      </c>
      <c r="V50" s="40">
        <f t="shared" si="163"/>
        <v>0</v>
      </c>
      <c r="W50" s="40">
        <f t="shared" si="163"/>
        <v>0</v>
      </c>
      <c r="X50" s="40">
        <f t="shared" si="163"/>
        <v>0</v>
      </c>
      <c r="Y50" s="40">
        <f t="shared" si="163"/>
        <v>1</v>
      </c>
      <c r="Z50" s="41">
        <f t="shared" si="163"/>
        <v>2</v>
      </c>
      <c r="AA50" s="42">
        <f t="shared" si="163"/>
        <v>11</v>
      </c>
      <c r="AB50" s="42">
        <f t="shared" si="163"/>
        <v>8.8000000000000007</v>
      </c>
      <c r="AC50" s="38" t="s">
        <v>20</v>
      </c>
      <c r="AD50" s="39">
        <f t="shared" ref="AD50:AP50" si="164">SUM(AD46:AD49)</f>
        <v>282</v>
      </c>
      <c r="AE50" s="40">
        <f t="shared" si="164"/>
        <v>35</v>
      </c>
      <c r="AF50" s="40">
        <f t="shared" si="164"/>
        <v>8</v>
      </c>
      <c r="AG50" s="40">
        <f t="shared" si="164"/>
        <v>1</v>
      </c>
      <c r="AH50" s="40">
        <f t="shared" si="164"/>
        <v>0</v>
      </c>
      <c r="AI50" s="40">
        <f t="shared" si="164"/>
        <v>0</v>
      </c>
      <c r="AJ50" s="40">
        <f t="shared" si="164"/>
        <v>0</v>
      </c>
      <c r="AK50" s="40">
        <f t="shared" si="164"/>
        <v>0</v>
      </c>
      <c r="AL50" s="40">
        <f t="shared" si="164"/>
        <v>51</v>
      </c>
      <c r="AM50" s="40">
        <f t="shared" si="164"/>
        <v>5</v>
      </c>
      <c r="AN50" s="41">
        <f t="shared" si="164"/>
        <v>10</v>
      </c>
      <c r="AO50" s="42">
        <f t="shared" si="164"/>
        <v>392</v>
      </c>
      <c r="AP50" s="42">
        <f t="shared" si="164"/>
        <v>392.70000000000005</v>
      </c>
      <c r="AQ50" s="38" t="s">
        <v>20</v>
      </c>
      <c r="AR50" s="39">
        <f t="shared" ref="AR50:BD50" si="165">SUM(AR46:AR49)</f>
        <v>48</v>
      </c>
      <c r="AS50" s="40">
        <f t="shared" si="165"/>
        <v>13</v>
      </c>
      <c r="AT50" s="40">
        <f t="shared" si="165"/>
        <v>3</v>
      </c>
      <c r="AU50" s="40">
        <f t="shared" si="165"/>
        <v>0</v>
      </c>
      <c r="AV50" s="40">
        <f t="shared" si="165"/>
        <v>0</v>
      </c>
      <c r="AW50" s="40">
        <f t="shared" si="165"/>
        <v>0</v>
      </c>
      <c r="AX50" s="40">
        <f t="shared" si="165"/>
        <v>0</v>
      </c>
      <c r="AY50" s="40">
        <f t="shared" si="165"/>
        <v>0</v>
      </c>
      <c r="AZ50" s="40">
        <f t="shared" si="165"/>
        <v>13</v>
      </c>
      <c r="BA50" s="40">
        <f t="shared" si="165"/>
        <v>2</v>
      </c>
      <c r="BB50" s="41">
        <f t="shared" si="165"/>
        <v>1</v>
      </c>
      <c r="BC50" s="42">
        <f t="shared" si="165"/>
        <v>80</v>
      </c>
      <c r="BD50" s="42">
        <f t="shared" si="165"/>
        <v>81.899999999999991</v>
      </c>
      <c r="BE50" s="38" t="s">
        <v>20</v>
      </c>
      <c r="BF50" s="43">
        <f t="shared" ref="BF50:BR50" si="166">SUM(BF46:BF49)</f>
        <v>0</v>
      </c>
      <c r="BG50" s="44">
        <f t="shared" si="166"/>
        <v>0</v>
      </c>
      <c r="BH50" s="44">
        <f t="shared" si="166"/>
        <v>0</v>
      </c>
      <c r="BI50" s="44">
        <f t="shared" si="166"/>
        <v>0</v>
      </c>
      <c r="BJ50" s="44">
        <f t="shared" si="166"/>
        <v>0</v>
      </c>
      <c r="BK50" s="44">
        <f t="shared" si="166"/>
        <v>0</v>
      </c>
      <c r="BL50" s="44">
        <f t="shared" si="166"/>
        <v>0</v>
      </c>
      <c r="BM50" s="44">
        <f t="shared" si="166"/>
        <v>0</v>
      </c>
      <c r="BN50" s="44">
        <f t="shared" si="166"/>
        <v>0</v>
      </c>
      <c r="BO50" s="44">
        <f t="shared" si="166"/>
        <v>0</v>
      </c>
      <c r="BP50" s="45">
        <f t="shared" si="166"/>
        <v>0</v>
      </c>
      <c r="BQ50" s="46">
        <f t="shared" si="166"/>
        <v>0</v>
      </c>
      <c r="BR50" s="46">
        <f t="shared" si="166"/>
        <v>0</v>
      </c>
      <c r="BS50" s="38" t="s">
        <v>20</v>
      </c>
      <c r="BT50" s="39">
        <f t="shared" ref="BT50:CF50" si="167">SUM(BT46:BT49)</f>
        <v>49</v>
      </c>
      <c r="BU50" s="40">
        <f t="shared" si="167"/>
        <v>7</v>
      </c>
      <c r="BV50" s="40">
        <f t="shared" si="167"/>
        <v>1</v>
      </c>
      <c r="BW50" s="40">
        <f t="shared" si="167"/>
        <v>1</v>
      </c>
      <c r="BX50" s="40">
        <f t="shared" si="167"/>
        <v>1</v>
      </c>
      <c r="BY50" s="40">
        <f t="shared" si="167"/>
        <v>0</v>
      </c>
      <c r="BZ50" s="40">
        <f t="shared" si="167"/>
        <v>0</v>
      </c>
      <c r="CA50" s="40">
        <f t="shared" si="167"/>
        <v>0</v>
      </c>
      <c r="CB50" s="40">
        <f t="shared" si="167"/>
        <v>10</v>
      </c>
      <c r="CC50" s="40">
        <f t="shared" si="167"/>
        <v>2</v>
      </c>
      <c r="CD50" s="41">
        <f t="shared" si="167"/>
        <v>3</v>
      </c>
      <c r="CE50" s="42">
        <f t="shared" si="167"/>
        <v>74</v>
      </c>
      <c r="CF50" s="42">
        <f t="shared" si="167"/>
        <v>74.3</v>
      </c>
      <c r="CG50" s="38" t="s">
        <v>20</v>
      </c>
      <c r="CH50" s="39">
        <f t="shared" ref="CH50:CT50" si="168">SUM(CH46:CH49)</f>
        <v>121</v>
      </c>
      <c r="CI50" s="40">
        <f t="shared" si="168"/>
        <v>19</v>
      </c>
      <c r="CJ50" s="40">
        <f t="shared" si="168"/>
        <v>3</v>
      </c>
      <c r="CK50" s="40">
        <f t="shared" si="168"/>
        <v>0</v>
      </c>
      <c r="CL50" s="40">
        <f t="shared" si="168"/>
        <v>0</v>
      </c>
      <c r="CM50" s="40">
        <f t="shared" si="168"/>
        <v>0</v>
      </c>
      <c r="CN50" s="40">
        <f t="shared" si="168"/>
        <v>1</v>
      </c>
      <c r="CO50" s="40">
        <f t="shared" si="168"/>
        <v>1</v>
      </c>
      <c r="CP50" s="40">
        <f t="shared" si="168"/>
        <v>14</v>
      </c>
      <c r="CQ50" s="40">
        <f t="shared" si="168"/>
        <v>7</v>
      </c>
      <c r="CR50" s="41">
        <f t="shared" si="168"/>
        <v>6</v>
      </c>
      <c r="CS50" s="42">
        <f t="shared" si="168"/>
        <v>172</v>
      </c>
      <c r="CT50" s="42">
        <f t="shared" si="168"/>
        <v>168.89999999999998</v>
      </c>
      <c r="CU50" s="38" t="s">
        <v>20</v>
      </c>
      <c r="CV50" s="39">
        <f t="shared" ref="CV50:DH50" si="169">SUM(CV46:CV49)</f>
        <v>24</v>
      </c>
      <c r="CW50" s="40">
        <f t="shared" si="169"/>
        <v>5</v>
      </c>
      <c r="CX50" s="40">
        <f t="shared" si="169"/>
        <v>0</v>
      </c>
      <c r="CY50" s="40">
        <f t="shared" si="169"/>
        <v>1</v>
      </c>
      <c r="CZ50" s="40">
        <f t="shared" si="169"/>
        <v>0</v>
      </c>
      <c r="DA50" s="40">
        <f t="shared" si="169"/>
        <v>0</v>
      </c>
      <c r="DB50" s="40">
        <f t="shared" si="169"/>
        <v>0</v>
      </c>
      <c r="DC50" s="40">
        <f t="shared" si="169"/>
        <v>0</v>
      </c>
      <c r="DD50" s="40">
        <f t="shared" si="169"/>
        <v>1</v>
      </c>
      <c r="DE50" s="40">
        <f t="shared" si="169"/>
        <v>0</v>
      </c>
      <c r="DF50" s="41">
        <f t="shared" si="169"/>
        <v>4</v>
      </c>
      <c r="DG50" s="42">
        <f t="shared" si="169"/>
        <v>35</v>
      </c>
      <c r="DH50" s="42">
        <f t="shared" si="169"/>
        <v>33.099999999999994</v>
      </c>
      <c r="DI50" s="38" t="s">
        <v>20</v>
      </c>
      <c r="DJ50" s="39">
        <f t="shared" ref="DJ50:DV50" si="170">SUM(DJ46:DJ49)</f>
        <v>18</v>
      </c>
      <c r="DK50" s="40">
        <f t="shared" si="170"/>
        <v>5</v>
      </c>
      <c r="DL50" s="40">
        <f t="shared" si="170"/>
        <v>0</v>
      </c>
      <c r="DM50" s="40">
        <f t="shared" si="170"/>
        <v>1</v>
      </c>
      <c r="DN50" s="40">
        <f t="shared" si="170"/>
        <v>0</v>
      </c>
      <c r="DO50" s="40">
        <f t="shared" si="170"/>
        <v>0</v>
      </c>
      <c r="DP50" s="40">
        <f t="shared" si="170"/>
        <v>0</v>
      </c>
      <c r="DQ50" s="40">
        <f t="shared" si="170"/>
        <v>1</v>
      </c>
      <c r="DR50" s="40">
        <f t="shared" si="170"/>
        <v>0</v>
      </c>
      <c r="DS50" s="40">
        <f t="shared" si="170"/>
        <v>1</v>
      </c>
      <c r="DT50" s="41">
        <f t="shared" si="170"/>
        <v>0</v>
      </c>
      <c r="DU50" s="42">
        <f t="shared" si="170"/>
        <v>26</v>
      </c>
      <c r="DV50" s="42">
        <f t="shared" si="170"/>
        <v>27.7</v>
      </c>
      <c r="DW50" s="38" t="s">
        <v>20</v>
      </c>
      <c r="DX50" s="43">
        <f t="shared" ref="DX50:EJ50" si="171">SUM(DX46:DX49)</f>
        <v>0</v>
      </c>
      <c r="DY50" s="44">
        <f t="shared" si="171"/>
        <v>0</v>
      </c>
      <c r="DZ50" s="44">
        <f t="shared" si="171"/>
        <v>0</v>
      </c>
      <c r="EA50" s="44">
        <f t="shared" si="171"/>
        <v>0</v>
      </c>
      <c r="EB50" s="44">
        <f t="shared" si="171"/>
        <v>0</v>
      </c>
      <c r="EC50" s="44">
        <f t="shared" si="171"/>
        <v>0</v>
      </c>
      <c r="ED50" s="44">
        <f t="shared" si="171"/>
        <v>0</v>
      </c>
      <c r="EE50" s="44">
        <f t="shared" si="171"/>
        <v>0</v>
      </c>
      <c r="EF50" s="44">
        <f t="shared" si="171"/>
        <v>0</v>
      </c>
      <c r="EG50" s="44">
        <f t="shared" si="171"/>
        <v>0</v>
      </c>
      <c r="EH50" s="45">
        <f t="shared" si="171"/>
        <v>0</v>
      </c>
      <c r="EI50" s="46">
        <f t="shared" si="171"/>
        <v>0</v>
      </c>
      <c r="EJ50" s="46">
        <f t="shared" si="171"/>
        <v>0</v>
      </c>
      <c r="EK50" s="38" t="s">
        <v>20</v>
      </c>
      <c r="EL50" s="39">
        <f t="shared" ref="EL50:EX50" si="172">SUM(EL46:EL49)</f>
        <v>16</v>
      </c>
      <c r="EM50" s="40">
        <f t="shared" si="172"/>
        <v>3</v>
      </c>
      <c r="EN50" s="40">
        <f t="shared" si="172"/>
        <v>2</v>
      </c>
      <c r="EO50" s="40">
        <f t="shared" si="172"/>
        <v>0</v>
      </c>
      <c r="EP50" s="40">
        <f t="shared" si="172"/>
        <v>0</v>
      </c>
      <c r="EQ50" s="40">
        <f t="shared" si="172"/>
        <v>0</v>
      </c>
      <c r="ER50" s="40">
        <f t="shared" si="172"/>
        <v>0</v>
      </c>
      <c r="ES50" s="40">
        <f t="shared" si="172"/>
        <v>0</v>
      </c>
      <c r="ET50" s="40">
        <f t="shared" si="172"/>
        <v>1</v>
      </c>
      <c r="EU50" s="40">
        <f t="shared" si="172"/>
        <v>0</v>
      </c>
      <c r="EV50" s="41">
        <f t="shared" si="172"/>
        <v>2</v>
      </c>
      <c r="EW50" s="42">
        <f t="shared" si="172"/>
        <v>24</v>
      </c>
      <c r="EX50" s="42">
        <f t="shared" si="172"/>
        <v>25</v>
      </c>
      <c r="EY50" s="38" t="s">
        <v>20</v>
      </c>
      <c r="EZ50" s="39">
        <f t="shared" ref="EZ50:FL50" si="173">SUM(EZ46:EZ49)</f>
        <v>198</v>
      </c>
      <c r="FA50" s="40">
        <f t="shared" si="173"/>
        <v>35</v>
      </c>
      <c r="FB50" s="40">
        <f t="shared" si="173"/>
        <v>4</v>
      </c>
      <c r="FC50" s="40">
        <f t="shared" si="173"/>
        <v>0</v>
      </c>
      <c r="FD50" s="40">
        <f t="shared" si="173"/>
        <v>1</v>
      </c>
      <c r="FE50" s="40">
        <f t="shared" si="173"/>
        <v>0</v>
      </c>
      <c r="FF50" s="40">
        <f t="shared" si="173"/>
        <v>0</v>
      </c>
      <c r="FG50" s="40">
        <f t="shared" si="173"/>
        <v>1</v>
      </c>
      <c r="FH50" s="40">
        <f t="shared" si="173"/>
        <v>37</v>
      </c>
      <c r="FI50" s="40">
        <f t="shared" si="173"/>
        <v>1</v>
      </c>
      <c r="FJ50" s="41">
        <f t="shared" si="173"/>
        <v>15</v>
      </c>
      <c r="FK50" s="42">
        <f t="shared" si="173"/>
        <v>292</v>
      </c>
      <c r="FL50" s="42">
        <f t="shared" si="173"/>
        <v>286.89999999999998</v>
      </c>
      <c r="FM50" s="38" t="s">
        <v>20</v>
      </c>
      <c r="FN50" s="39">
        <f t="shared" ref="FN50:FZ50" si="174">SUM(FN46:FN49)</f>
        <v>33</v>
      </c>
      <c r="FO50" s="40">
        <f t="shared" si="174"/>
        <v>6</v>
      </c>
      <c r="FP50" s="40">
        <f t="shared" si="174"/>
        <v>0</v>
      </c>
      <c r="FQ50" s="40">
        <f t="shared" si="174"/>
        <v>0</v>
      </c>
      <c r="FR50" s="40">
        <f t="shared" si="174"/>
        <v>0</v>
      </c>
      <c r="FS50" s="40">
        <f t="shared" si="174"/>
        <v>0</v>
      </c>
      <c r="FT50" s="40">
        <f t="shared" si="174"/>
        <v>0</v>
      </c>
      <c r="FU50" s="40">
        <f t="shared" si="174"/>
        <v>0</v>
      </c>
      <c r="FV50" s="40">
        <f t="shared" si="174"/>
        <v>5</v>
      </c>
      <c r="FW50" s="40">
        <f t="shared" si="174"/>
        <v>0</v>
      </c>
      <c r="FX50" s="41">
        <f t="shared" si="174"/>
        <v>2</v>
      </c>
      <c r="FY50" s="42">
        <f t="shared" si="174"/>
        <v>46</v>
      </c>
      <c r="FZ50" s="42">
        <f t="shared" si="174"/>
        <v>44.4</v>
      </c>
      <c r="GA50" s="38" t="s">
        <v>20</v>
      </c>
      <c r="GB50" s="39">
        <f t="shared" ref="GB50:GN50" si="175">SUM(GB46:GB49)</f>
        <v>26</v>
      </c>
      <c r="GC50" s="40">
        <f t="shared" si="175"/>
        <v>3</v>
      </c>
      <c r="GD50" s="40">
        <f t="shared" si="175"/>
        <v>0</v>
      </c>
      <c r="GE50" s="40">
        <f t="shared" si="175"/>
        <v>0</v>
      </c>
      <c r="GF50" s="40">
        <f t="shared" si="175"/>
        <v>0</v>
      </c>
      <c r="GG50" s="40">
        <f t="shared" si="175"/>
        <v>0</v>
      </c>
      <c r="GH50" s="40">
        <f t="shared" si="175"/>
        <v>0</v>
      </c>
      <c r="GI50" s="40">
        <f t="shared" si="175"/>
        <v>0</v>
      </c>
      <c r="GJ50" s="40">
        <f t="shared" si="175"/>
        <v>2</v>
      </c>
      <c r="GK50" s="40">
        <f t="shared" si="175"/>
        <v>0</v>
      </c>
      <c r="GL50" s="41">
        <f t="shared" si="175"/>
        <v>3</v>
      </c>
      <c r="GM50" s="42">
        <f t="shared" si="175"/>
        <v>34</v>
      </c>
      <c r="GN50" s="42">
        <f t="shared" si="175"/>
        <v>31.599999999999998</v>
      </c>
      <c r="GO50" s="38" t="s">
        <v>20</v>
      </c>
      <c r="GP50" s="43">
        <f t="shared" ref="GP50:HB50" si="176">SUM(GP46:GP49)</f>
        <v>0</v>
      </c>
      <c r="GQ50" s="44">
        <f t="shared" si="176"/>
        <v>0</v>
      </c>
      <c r="GR50" s="44">
        <f t="shared" si="176"/>
        <v>0</v>
      </c>
      <c r="GS50" s="44">
        <f t="shared" si="176"/>
        <v>0</v>
      </c>
      <c r="GT50" s="44">
        <f t="shared" si="176"/>
        <v>0</v>
      </c>
      <c r="GU50" s="44">
        <f t="shared" si="176"/>
        <v>0</v>
      </c>
      <c r="GV50" s="44">
        <f t="shared" si="176"/>
        <v>0</v>
      </c>
      <c r="GW50" s="44">
        <f t="shared" si="176"/>
        <v>0</v>
      </c>
      <c r="GX50" s="44">
        <f t="shared" si="176"/>
        <v>0</v>
      </c>
      <c r="GY50" s="44">
        <f t="shared" si="176"/>
        <v>0</v>
      </c>
      <c r="GZ50" s="45">
        <f t="shared" si="176"/>
        <v>0</v>
      </c>
      <c r="HA50" s="46">
        <f t="shared" si="176"/>
        <v>0</v>
      </c>
      <c r="HB50" s="46">
        <f t="shared" si="176"/>
        <v>0</v>
      </c>
      <c r="HC50" s="38" t="s">
        <v>20</v>
      </c>
      <c r="HD50" s="39">
        <f t="shared" ref="HD50:HP50" si="177">SUM(HD46:HD49)</f>
        <v>46</v>
      </c>
      <c r="HE50" s="40">
        <f t="shared" si="177"/>
        <v>7</v>
      </c>
      <c r="HF50" s="40">
        <f t="shared" si="177"/>
        <v>2</v>
      </c>
      <c r="HG50" s="40">
        <f t="shared" si="177"/>
        <v>1</v>
      </c>
      <c r="HH50" s="40">
        <f t="shared" si="177"/>
        <v>0</v>
      </c>
      <c r="HI50" s="40">
        <f t="shared" si="177"/>
        <v>0</v>
      </c>
      <c r="HJ50" s="40">
        <f t="shared" si="177"/>
        <v>0</v>
      </c>
      <c r="HK50" s="40">
        <f t="shared" si="177"/>
        <v>0</v>
      </c>
      <c r="HL50" s="40">
        <f t="shared" si="177"/>
        <v>0</v>
      </c>
      <c r="HM50" s="40">
        <f t="shared" si="177"/>
        <v>0</v>
      </c>
      <c r="HN50" s="41">
        <f t="shared" si="177"/>
        <v>3</v>
      </c>
      <c r="HO50" s="42">
        <f t="shared" si="177"/>
        <v>59</v>
      </c>
      <c r="HP50" s="42">
        <f t="shared" si="177"/>
        <v>60.5</v>
      </c>
      <c r="HQ50" s="38" t="s">
        <v>20</v>
      </c>
      <c r="HR50" s="39">
        <f t="shared" ref="HR50:ID50" si="178">SUM(HR46:HR49)</f>
        <v>16</v>
      </c>
      <c r="HS50" s="40">
        <f t="shared" si="178"/>
        <v>1</v>
      </c>
      <c r="HT50" s="40">
        <f t="shared" si="178"/>
        <v>2</v>
      </c>
      <c r="HU50" s="40">
        <f t="shared" si="178"/>
        <v>0</v>
      </c>
      <c r="HV50" s="40">
        <f t="shared" si="178"/>
        <v>0</v>
      </c>
      <c r="HW50" s="40">
        <f t="shared" si="178"/>
        <v>0</v>
      </c>
      <c r="HX50" s="40">
        <f t="shared" si="178"/>
        <v>0</v>
      </c>
      <c r="HY50" s="40">
        <f t="shared" si="178"/>
        <v>0</v>
      </c>
      <c r="HZ50" s="40">
        <f t="shared" si="178"/>
        <v>1</v>
      </c>
      <c r="IA50" s="40">
        <f t="shared" si="178"/>
        <v>1</v>
      </c>
      <c r="IB50" s="41">
        <f t="shared" si="178"/>
        <v>7</v>
      </c>
      <c r="IC50" s="42">
        <f t="shared" si="178"/>
        <v>28</v>
      </c>
      <c r="ID50" s="42">
        <f t="shared" si="178"/>
        <v>24.4</v>
      </c>
      <c r="IE50" s="38" t="s">
        <v>20</v>
      </c>
      <c r="IF50" s="39">
        <f t="shared" ref="IF50:IR50" si="179">SUM(IF46:IF49)</f>
        <v>20</v>
      </c>
      <c r="IG50" s="40">
        <f t="shared" si="179"/>
        <v>4</v>
      </c>
      <c r="IH50" s="40">
        <f t="shared" si="179"/>
        <v>1</v>
      </c>
      <c r="II50" s="40">
        <f t="shared" si="179"/>
        <v>0</v>
      </c>
      <c r="IJ50" s="40">
        <f t="shared" si="179"/>
        <v>0</v>
      </c>
      <c r="IK50" s="40">
        <f t="shared" si="179"/>
        <v>0</v>
      </c>
      <c r="IL50" s="40">
        <f t="shared" si="179"/>
        <v>0</v>
      </c>
      <c r="IM50" s="40">
        <f t="shared" si="179"/>
        <v>0</v>
      </c>
      <c r="IN50" s="40">
        <f t="shared" si="179"/>
        <v>4</v>
      </c>
      <c r="IO50" s="40">
        <f t="shared" si="179"/>
        <v>0</v>
      </c>
      <c r="IP50" s="41">
        <f t="shared" si="179"/>
        <v>3</v>
      </c>
      <c r="IQ50" s="42">
        <f t="shared" si="179"/>
        <v>32</v>
      </c>
      <c r="IR50" s="42">
        <f t="shared" si="179"/>
        <v>30.9</v>
      </c>
    </row>
    <row r="51" spans="1:252" ht="13.5" customHeight="1" x14ac:dyDescent="0.3">
      <c r="A51" s="13">
        <f>A49+"00:15"</f>
        <v>0.62499999999999989</v>
      </c>
      <c r="B51" s="9">
        <v>2</v>
      </c>
      <c r="C51" s="10">
        <v>3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3</v>
      </c>
      <c r="K51" s="10">
        <v>0</v>
      </c>
      <c r="L51" s="11">
        <v>0</v>
      </c>
      <c r="M51" s="12">
        <f>SUM(B51:L51)</f>
        <v>8</v>
      </c>
      <c r="N51" s="12">
        <f>SUM(B51,C51,2.3*D51,2.3*E51,2.3*F51,2.3*G51,2*H51,2*I51,J51,0.4*K51,0.2*L51)</f>
        <v>8</v>
      </c>
      <c r="O51" s="13">
        <f>$A51</f>
        <v>0.62499999999999989</v>
      </c>
      <c r="P51" s="9">
        <v>4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1">
        <v>2</v>
      </c>
      <c r="AA51" s="12">
        <f>SUM(P51:Z51)</f>
        <v>6</v>
      </c>
      <c r="AB51" s="12">
        <f>SUM(P51,Q51,2.3*R51,2.3*S51,2.3*T51,2.3*U51,2*V51,2*W51,X51,0.4*Y51,0.2*Z51)</f>
        <v>4.4000000000000004</v>
      </c>
      <c r="AC51" s="13">
        <f>$A51</f>
        <v>0.62499999999999989</v>
      </c>
      <c r="AD51" s="9">
        <v>72</v>
      </c>
      <c r="AE51" s="10">
        <v>11</v>
      </c>
      <c r="AF51" s="10">
        <v>3</v>
      </c>
      <c r="AG51" s="10">
        <v>0</v>
      </c>
      <c r="AH51" s="10">
        <v>1</v>
      </c>
      <c r="AI51" s="10">
        <v>0</v>
      </c>
      <c r="AJ51" s="10">
        <v>0</v>
      </c>
      <c r="AK51" s="10">
        <v>0</v>
      </c>
      <c r="AL51" s="10">
        <v>12</v>
      </c>
      <c r="AM51" s="10">
        <v>2</v>
      </c>
      <c r="AN51" s="11">
        <v>4</v>
      </c>
      <c r="AO51" s="12">
        <f>SUM(AD51:AN51)</f>
        <v>105</v>
      </c>
      <c r="AP51" s="12">
        <f>SUM(AD51,AE51,2.3*AF51,2.3*AG51,2.3*AH51,2.3*AI51,2*AJ51,2*AK51,AL51,0.4*AM51,0.2*AN51)</f>
        <v>105.8</v>
      </c>
      <c r="AQ51" s="13">
        <f>$A51</f>
        <v>0.62499999999999989</v>
      </c>
      <c r="AR51" s="9">
        <v>11</v>
      </c>
      <c r="AS51" s="10">
        <v>3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2</v>
      </c>
      <c r="BA51" s="10">
        <v>0</v>
      </c>
      <c r="BB51" s="11">
        <v>1</v>
      </c>
      <c r="BC51" s="12">
        <f>SUM(AR51:BB51)</f>
        <v>17</v>
      </c>
      <c r="BD51" s="12">
        <f>SUM(AR51,AS51,2.3*AT51,2.3*AU51,2.3*AV51,2.3*AW51,2*AX51,2*AY51,AZ51,0.4*BA51,0.2*BB51)</f>
        <v>16.2</v>
      </c>
      <c r="BE51" s="13">
        <f>$A51</f>
        <v>0.62499999999999989</v>
      </c>
      <c r="BF51" s="14"/>
      <c r="BG51" s="15"/>
      <c r="BH51" s="15"/>
      <c r="BI51" s="15"/>
      <c r="BJ51" s="15"/>
      <c r="BK51" s="15"/>
      <c r="BL51" s="15"/>
      <c r="BM51" s="15"/>
      <c r="BN51" s="15"/>
      <c r="BO51" s="15"/>
      <c r="BP51" s="16"/>
      <c r="BQ51" s="17">
        <f>SUM(BF51:BP51)</f>
        <v>0</v>
      </c>
      <c r="BR51" s="17">
        <f>SUM(BF51,BG51,2.3*BH51,2.3*BI51,2.3*BJ51,2.3*BK51,2*BL51,2*BM51,BN51,0.4*BO51,0.2*BP51)</f>
        <v>0</v>
      </c>
      <c r="BS51" s="13">
        <f>$A51</f>
        <v>0.62499999999999989</v>
      </c>
      <c r="BT51" s="9">
        <v>10</v>
      </c>
      <c r="BU51" s="10">
        <v>1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10">
        <v>0</v>
      </c>
      <c r="CB51" s="10">
        <v>3</v>
      </c>
      <c r="CC51" s="10">
        <v>0</v>
      </c>
      <c r="CD51" s="11">
        <v>1</v>
      </c>
      <c r="CE51" s="12">
        <f>SUM(BT51:CD51)</f>
        <v>15</v>
      </c>
      <c r="CF51" s="12">
        <f>SUM(BT51,BU51,2.3*BV51,2.3*BW51,2.3*BX51,2.3*BY51,2*BZ51,2*CA51,CB51,0.4*CC51,0.2*CD51)</f>
        <v>14.2</v>
      </c>
      <c r="CG51" s="13">
        <f>$A51</f>
        <v>0.62499999999999989</v>
      </c>
      <c r="CH51" s="9">
        <v>43</v>
      </c>
      <c r="CI51" s="10">
        <v>7</v>
      </c>
      <c r="CJ51" s="10">
        <v>1</v>
      </c>
      <c r="CK51" s="10">
        <v>0</v>
      </c>
      <c r="CL51" s="10">
        <v>0</v>
      </c>
      <c r="CM51" s="10">
        <v>0</v>
      </c>
      <c r="CN51" s="10">
        <v>0</v>
      </c>
      <c r="CO51" s="10">
        <v>0</v>
      </c>
      <c r="CP51" s="10">
        <v>3</v>
      </c>
      <c r="CQ51" s="10">
        <v>1</v>
      </c>
      <c r="CR51" s="11">
        <v>2</v>
      </c>
      <c r="CS51" s="12">
        <f>SUM(CH51:CR51)</f>
        <v>57</v>
      </c>
      <c r="CT51" s="12">
        <f>SUM(CH51,CI51,2.3*CJ51,2.3*CK51,2.3*CL51,2.3*CM51,2*CN51,2*CO51,CP51,0.4*CQ51,0.2*CR51)</f>
        <v>56.099999999999994</v>
      </c>
      <c r="CU51" s="13">
        <f>$A51</f>
        <v>0.62499999999999989</v>
      </c>
      <c r="CV51" s="9">
        <v>3</v>
      </c>
      <c r="CW51" s="10">
        <v>2</v>
      </c>
      <c r="CX51" s="10">
        <v>0</v>
      </c>
      <c r="CY51" s="10">
        <v>0</v>
      </c>
      <c r="CZ51" s="10">
        <v>0</v>
      </c>
      <c r="DA51" s="10">
        <v>0</v>
      </c>
      <c r="DB51" s="10">
        <v>0</v>
      </c>
      <c r="DC51" s="10">
        <v>0</v>
      </c>
      <c r="DD51" s="10">
        <v>1</v>
      </c>
      <c r="DE51" s="10">
        <v>1</v>
      </c>
      <c r="DF51" s="11">
        <v>2</v>
      </c>
      <c r="DG51" s="12">
        <f>SUM(CV51:DF51)</f>
        <v>9</v>
      </c>
      <c r="DH51" s="12">
        <f>SUM(CV51,CW51,2.3*CX51,2.3*CY51,2.3*CZ51,2.3*DA51,2*DB51,2*DC51,DD51,0.4*DE51,0.2*DF51)</f>
        <v>6.8000000000000007</v>
      </c>
      <c r="DI51" s="13">
        <f>$A51</f>
        <v>0.62499999999999989</v>
      </c>
      <c r="DJ51" s="9">
        <v>8</v>
      </c>
      <c r="DK51" s="10">
        <v>0</v>
      </c>
      <c r="DL51" s="10">
        <v>0</v>
      </c>
      <c r="DM51" s="10">
        <v>0</v>
      </c>
      <c r="DN51" s="10">
        <v>0</v>
      </c>
      <c r="DO51" s="10">
        <v>0</v>
      </c>
      <c r="DP51" s="10">
        <v>0</v>
      </c>
      <c r="DQ51" s="10">
        <v>0</v>
      </c>
      <c r="DR51" s="10">
        <v>0</v>
      </c>
      <c r="DS51" s="10">
        <v>0</v>
      </c>
      <c r="DT51" s="11">
        <v>0</v>
      </c>
      <c r="DU51" s="12">
        <f>SUM(DJ51:DT51)</f>
        <v>8</v>
      </c>
      <c r="DV51" s="12">
        <f>SUM(DJ51,DK51,2.3*DL51,2.3*DM51,2.3*DN51,2.3*DO51,2*DP51,2*DQ51,DR51,0.4*DS51,0.2*DT51)</f>
        <v>8</v>
      </c>
      <c r="DW51" s="13">
        <f>$A51</f>
        <v>0.62499999999999989</v>
      </c>
      <c r="DX51" s="14"/>
      <c r="DY51" s="15"/>
      <c r="DZ51" s="15"/>
      <c r="EA51" s="15"/>
      <c r="EB51" s="15"/>
      <c r="EC51" s="15"/>
      <c r="ED51" s="15"/>
      <c r="EE51" s="15"/>
      <c r="EF51" s="15"/>
      <c r="EG51" s="15"/>
      <c r="EH51" s="16"/>
      <c r="EI51" s="17">
        <f>SUM(DX51:EH51)</f>
        <v>0</v>
      </c>
      <c r="EJ51" s="17">
        <f>SUM(DX51,DY51,2.3*DZ51,2.3*EA51,2.3*EB51,2.3*EC51,2*ED51,2*EE51,EF51,0.4*EG51,0.2*EH51)</f>
        <v>0</v>
      </c>
      <c r="EK51" s="13">
        <f>$A51</f>
        <v>0.62499999999999989</v>
      </c>
      <c r="EL51" s="9">
        <v>3</v>
      </c>
      <c r="EM51" s="10">
        <v>2</v>
      </c>
      <c r="EN51" s="10">
        <v>0</v>
      </c>
      <c r="EO51" s="10">
        <v>0</v>
      </c>
      <c r="EP51" s="10">
        <v>0</v>
      </c>
      <c r="EQ51" s="10">
        <v>0</v>
      </c>
      <c r="ER51" s="10">
        <v>0</v>
      </c>
      <c r="ES51" s="10">
        <v>0</v>
      </c>
      <c r="ET51" s="10">
        <v>0</v>
      </c>
      <c r="EU51" s="10">
        <v>2</v>
      </c>
      <c r="EV51" s="11">
        <v>0</v>
      </c>
      <c r="EW51" s="12">
        <f>SUM(EL51:EV51)</f>
        <v>7</v>
      </c>
      <c r="EX51" s="12">
        <f>SUM(EL51,EM51,2.3*EN51,2.3*EO51,2.3*EP51,2.3*EQ51,2*ER51,2*ES51,ET51,0.4*EU51,0.2*EV51)</f>
        <v>5.8</v>
      </c>
      <c r="EY51" s="13">
        <f>$A51</f>
        <v>0.62499999999999989</v>
      </c>
      <c r="EZ51" s="9">
        <v>57</v>
      </c>
      <c r="FA51" s="10">
        <v>8</v>
      </c>
      <c r="FB51" s="10">
        <v>0</v>
      </c>
      <c r="FC51" s="10">
        <v>0</v>
      </c>
      <c r="FD51" s="10">
        <v>0</v>
      </c>
      <c r="FE51" s="10">
        <v>0</v>
      </c>
      <c r="FF51" s="10">
        <v>0</v>
      </c>
      <c r="FG51" s="10">
        <v>0</v>
      </c>
      <c r="FH51" s="10">
        <v>15</v>
      </c>
      <c r="FI51" s="10">
        <v>0</v>
      </c>
      <c r="FJ51" s="11">
        <v>2</v>
      </c>
      <c r="FK51" s="12">
        <f>SUM(EZ51:FJ51)</f>
        <v>82</v>
      </c>
      <c r="FL51" s="12">
        <f>SUM(EZ51,FA51,2.3*FB51,2.3*FC51,2.3*FD51,2.3*FE51,2*FF51,2*FG51,FH51,0.4*FI51,0.2*FJ51)</f>
        <v>80.400000000000006</v>
      </c>
      <c r="FM51" s="13">
        <f>$A51</f>
        <v>0.62499999999999989</v>
      </c>
      <c r="FN51" s="9">
        <v>11</v>
      </c>
      <c r="FO51" s="10">
        <v>2</v>
      </c>
      <c r="FP51" s="10">
        <v>1</v>
      </c>
      <c r="FQ51" s="10">
        <v>0</v>
      </c>
      <c r="FR51" s="10">
        <v>0</v>
      </c>
      <c r="FS51" s="10">
        <v>0</v>
      </c>
      <c r="FT51" s="10">
        <v>0</v>
      </c>
      <c r="FU51" s="10">
        <v>0</v>
      </c>
      <c r="FV51" s="10">
        <v>1</v>
      </c>
      <c r="FW51" s="10">
        <v>0</v>
      </c>
      <c r="FX51" s="11">
        <v>0</v>
      </c>
      <c r="FY51" s="12">
        <f>SUM(FN51:FX51)</f>
        <v>15</v>
      </c>
      <c r="FZ51" s="12">
        <f>SUM(FN51,FO51,2.3*FP51,2.3*FQ51,2.3*FR51,2.3*FS51,2*FT51,2*FU51,FV51,0.4*FW51,0.2*FX51)</f>
        <v>16.3</v>
      </c>
      <c r="GA51" s="13">
        <f>$A51</f>
        <v>0.62499999999999989</v>
      </c>
      <c r="GB51" s="9">
        <v>6</v>
      </c>
      <c r="GC51" s="10">
        <v>0</v>
      </c>
      <c r="GD51" s="10">
        <v>0</v>
      </c>
      <c r="GE51" s="10">
        <v>0</v>
      </c>
      <c r="GF51" s="10">
        <v>0</v>
      </c>
      <c r="GG51" s="10">
        <v>0</v>
      </c>
      <c r="GH51" s="10">
        <v>0</v>
      </c>
      <c r="GI51" s="10">
        <v>0</v>
      </c>
      <c r="GJ51" s="10">
        <v>0</v>
      </c>
      <c r="GK51" s="10">
        <v>0</v>
      </c>
      <c r="GL51" s="11">
        <v>0</v>
      </c>
      <c r="GM51" s="12">
        <f>SUM(GB51:GL51)</f>
        <v>6</v>
      </c>
      <c r="GN51" s="12">
        <f>SUM(GB51,GC51,2.3*GD51,2.3*GE51,2.3*GF51,2.3*GG51,2*GH51,2*GI51,GJ51,0.4*GK51,0.2*GL51)</f>
        <v>6</v>
      </c>
      <c r="GO51" s="13">
        <f>$A51</f>
        <v>0.62499999999999989</v>
      </c>
      <c r="GP51" s="14"/>
      <c r="GQ51" s="15"/>
      <c r="GR51" s="15"/>
      <c r="GS51" s="15"/>
      <c r="GT51" s="15"/>
      <c r="GU51" s="15"/>
      <c r="GV51" s="15"/>
      <c r="GW51" s="15"/>
      <c r="GX51" s="15"/>
      <c r="GY51" s="15"/>
      <c r="GZ51" s="16"/>
      <c r="HA51" s="17">
        <f>SUM(GP51:GZ51)</f>
        <v>0</v>
      </c>
      <c r="HB51" s="17">
        <f>SUM(GP51,GQ51,2.3*GR51,2.3*GS51,2.3*GT51,2.3*GU51,2*GV51,2*GW51,GX51,0.4*GY51,0.2*GZ51)</f>
        <v>0</v>
      </c>
      <c r="HC51" s="13">
        <f>$A51</f>
        <v>0.62499999999999989</v>
      </c>
      <c r="HD51" s="9">
        <v>8</v>
      </c>
      <c r="HE51" s="10">
        <v>0</v>
      </c>
      <c r="HF51" s="10">
        <v>0</v>
      </c>
      <c r="HG51" s="10">
        <v>0</v>
      </c>
      <c r="HH51" s="10">
        <v>0</v>
      </c>
      <c r="HI51" s="10">
        <v>0</v>
      </c>
      <c r="HJ51" s="10">
        <v>0</v>
      </c>
      <c r="HK51" s="10">
        <v>0</v>
      </c>
      <c r="HL51" s="10">
        <v>0</v>
      </c>
      <c r="HM51" s="10">
        <v>0</v>
      </c>
      <c r="HN51" s="11">
        <v>1</v>
      </c>
      <c r="HO51" s="12">
        <f>SUM(HD51:HN51)</f>
        <v>9</v>
      </c>
      <c r="HP51" s="12">
        <f>SUM(HD51,HE51,2.3*HF51,2.3*HG51,2.3*HH51,2.3*HI51,2*HJ51,2*HK51,HL51,0.4*HM51,0.2*HN51)</f>
        <v>8.1999999999999993</v>
      </c>
      <c r="HQ51" s="13">
        <f>$A51</f>
        <v>0.62499999999999989</v>
      </c>
      <c r="HR51" s="9">
        <v>3</v>
      </c>
      <c r="HS51" s="10">
        <v>0</v>
      </c>
      <c r="HT51" s="10">
        <v>0</v>
      </c>
      <c r="HU51" s="10">
        <v>0</v>
      </c>
      <c r="HV51" s="10">
        <v>0</v>
      </c>
      <c r="HW51" s="10">
        <v>0</v>
      </c>
      <c r="HX51" s="10">
        <v>0</v>
      </c>
      <c r="HY51" s="10">
        <v>0</v>
      </c>
      <c r="HZ51" s="10">
        <v>1</v>
      </c>
      <c r="IA51" s="10">
        <v>0</v>
      </c>
      <c r="IB51" s="11">
        <v>6</v>
      </c>
      <c r="IC51" s="12">
        <f>SUM(HR51:IB51)</f>
        <v>10</v>
      </c>
      <c r="ID51" s="12">
        <f>SUM(HR51,HS51,2.3*HT51,2.3*HU51,2.3*HV51,2.3*HW51,2*HX51,2*HY51,HZ51,0.4*IA51,0.2*IB51)</f>
        <v>5.2</v>
      </c>
      <c r="IE51" s="13">
        <f>$A51</f>
        <v>0.62499999999999989</v>
      </c>
      <c r="IF51" s="9">
        <v>6</v>
      </c>
      <c r="IG51" s="10">
        <v>1</v>
      </c>
      <c r="IH51" s="10">
        <v>0</v>
      </c>
      <c r="II51" s="10">
        <v>0</v>
      </c>
      <c r="IJ51" s="10">
        <v>0</v>
      </c>
      <c r="IK51" s="10">
        <v>0</v>
      </c>
      <c r="IL51" s="10">
        <v>0</v>
      </c>
      <c r="IM51" s="10">
        <v>0</v>
      </c>
      <c r="IN51" s="10">
        <v>0</v>
      </c>
      <c r="IO51" s="10">
        <v>1</v>
      </c>
      <c r="IP51" s="11">
        <v>1</v>
      </c>
      <c r="IQ51" s="12">
        <f>SUM(IF51:IP51)</f>
        <v>9</v>
      </c>
      <c r="IR51" s="12">
        <f>SUM(IF51,IG51,2.3*IH51,2.3*II51,2.3*IJ51,2.3*IK51,2*IL51,2*IM51,IN51,0.4*IO51,0.2*IP51)</f>
        <v>7.6000000000000005</v>
      </c>
    </row>
    <row r="52" spans="1:252" ht="13.5" customHeight="1" x14ac:dyDescent="0.3">
      <c r="A52" s="19">
        <f>A51+"00:15"</f>
        <v>0.63541666666666652</v>
      </c>
      <c r="B52" s="20">
        <v>3</v>
      </c>
      <c r="C52" s="21">
        <v>2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1</v>
      </c>
      <c r="K52" s="21">
        <v>0</v>
      </c>
      <c r="L52" s="22">
        <v>0</v>
      </c>
      <c r="M52" s="23">
        <f>SUM(B52:L52)</f>
        <v>6</v>
      </c>
      <c r="N52" s="23">
        <f>SUM(B52,C52,2.3*D52,2.3*E52,2.3*F52,2.3*G52,2*H52,2*I52,J52,0.4*K52,0.2*L52)</f>
        <v>6</v>
      </c>
      <c r="O52" s="13">
        <f>$A52</f>
        <v>0.63541666666666652</v>
      </c>
      <c r="P52" s="20">
        <v>1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2">
        <v>1</v>
      </c>
      <c r="AA52" s="23">
        <f>SUM(P52:Z52)</f>
        <v>2</v>
      </c>
      <c r="AB52" s="23">
        <f>SUM(P52,Q52,2.3*R52,2.3*S52,2.3*T52,2.3*U52,2*V52,2*W52,X52,0.4*Y52,0.2*Z52)</f>
        <v>1.2</v>
      </c>
      <c r="AC52" s="13">
        <f>$A52</f>
        <v>0.63541666666666652</v>
      </c>
      <c r="AD52" s="20">
        <v>51</v>
      </c>
      <c r="AE52" s="21">
        <v>1</v>
      </c>
      <c r="AF52" s="21">
        <v>1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10</v>
      </c>
      <c r="AM52" s="21">
        <v>0</v>
      </c>
      <c r="AN52" s="22">
        <v>4</v>
      </c>
      <c r="AO52" s="23">
        <f>SUM(AD52:AN52)</f>
        <v>67</v>
      </c>
      <c r="AP52" s="23">
        <f>SUM(AD52,AE52,2.3*AF52,2.3*AG52,2.3*AH52,2.3*AI52,2*AJ52,2*AK52,AL52,0.4*AM52,0.2*AN52)</f>
        <v>65.099999999999994</v>
      </c>
      <c r="AQ52" s="13">
        <f>$A52</f>
        <v>0.63541666666666652</v>
      </c>
      <c r="AR52" s="20">
        <v>7</v>
      </c>
      <c r="AS52" s="21">
        <v>1</v>
      </c>
      <c r="AT52" s="21">
        <v>0</v>
      </c>
      <c r="AU52" s="21">
        <v>0</v>
      </c>
      <c r="AV52" s="21">
        <v>1</v>
      </c>
      <c r="AW52" s="21">
        <v>0</v>
      </c>
      <c r="AX52" s="21">
        <v>0</v>
      </c>
      <c r="AY52" s="21">
        <v>0</v>
      </c>
      <c r="AZ52" s="21">
        <v>5</v>
      </c>
      <c r="BA52" s="21">
        <v>0</v>
      </c>
      <c r="BB52" s="22">
        <v>1</v>
      </c>
      <c r="BC52" s="23">
        <f>SUM(AR52:BB52)</f>
        <v>15</v>
      </c>
      <c r="BD52" s="23">
        <f>SUM(AR52,AS52,2.3*AT52,2.3*AU52,2.3*AV52,2.3*AW52,2*AX52,2*AY52,AZ52,0.4*BA52,0.2*BB52)</f>
        <v>15.5</v>
      </c>
      <c r="BE52" s="13">
        <f>$A52</f>
        <v>0.63541666666666652</v>
      </c>
      <c r="BF52" s="24"/>
      <c r="BG52" s="25"/>
      <c r="BH52" s="25"/>
      <c r="BI52" s="25"/>
      <c r="BJ52" s="25"/>
      <c r="BK52" s="25"/>
      <c r="BL52" s="25"/>
      <c r="BM52" s="25"/>
      <c r="BN52" s="25"/>
      <c r="BO52" s="25"/>
      <c r="BP52" s="26"/>
      <c r="BQ52" s="27">
        <f>SUM(BF52:BP52)</f>
        <v>0</v>
      </c>
      <c r="BR52" s="27">
        <f>SUM(BF52,BG52,2.3*BH52,2.3*BI52,2.3*BJ52,2.3*BK52,2*BL52,2*BM52,BN52,0.4*BO52,0.2*BP52)</f>
        <v>0</v>
      </c>
      <c r="BS52" s="13">
        <f>$A52</f>
        <v>0.63541666666666652</v>
      </c>
      <c r="BT52" s="20">
        <v>8</v>
      </c>
      <c r="BU52" s="21">
        <v>4</v>
      </c>
      <c r="BV52" s="21">
        <v>0</v>
      </c>
      <c r="BW52" s="21">
        <v>0</v>
      </c>
      <c r="BX52" s="21">
        <v>0</v>
      </c>
      <c r="BY52" s="21">
        <v>0</v>
      </c>
      <c r="BZ52" s="21">
        <v>0</v>
      </c>
      <c r="CA52" s="21">
        <v>0</v>
      </c>
      <c r="CB52" s="21">
        <v>2</v>
      </c>
      <c r="CC52" s="21">
        <v>1</v>
      </c>
      <c r="CD52" s="22">
        <v>0</v>
      </c>
      <c r="CE52" s="23">
        <f>SUM(BT52:CD52)</f>
        <v>15</v>
      </c>
      <c r="CF52" s="23">
        <f>SUM(BT52,BU52,2.3*BV52,2.3*BW52,2.3*BX52,2.3*BY52,2*BZ52,2*CA52,CB52,0.4*CC52,0.2*CD52)</f>
        <v>14.4</v>
      </c>
      <c r="CG52" s="13">
        <f>$A52</f>
        <v>0.63541666666666652</v>
      </c>
      <c r="CH52" s="20">
        <v>18</v>
      </c>
      <c r="CI52" s="21">
        <v>11</v>
      </c>
      <c r="CJ52" s="21">
        <v>0</v>
      </c>
      <c r="CK52" s="21">
        <v>0</v>
      </c>
      <c r="CL52" s="21">
        <v>0</v>
      </c>
      <c r="CM52" s="21">
        <v>0</v>
      </c>
      <c r="CN52" s="21">
        <v>0</v>
      </c>
      <c r="CO52" s="21">
        <v>0</v>
      </c>
      <c r="CP52" s="21">
        <v>5</v>
      </c>
      <c r="CQ52" s="21">
        <v>1</v>
      </c>
      <c r="CR52" s="22">
        <v>3</v>
      </c>
      <c r="CS52" s="23">
        <f>SUM(CH52:CR52)</f>
        <v>38</v>
      </c>
      <c r="CT52" s="23">
        <f>SUM(CH52,CI52,2.3*CJ52,2.3*CK52,2.3*CL52,2.3*CM52,2*CN52,2*CO52,CP52,0.4*CQ52,0.2*CR52)</f>
        <v>35</v>
      </c>
      <c r="CU52" s="13">
        <f>$A52</f>
        <v>0.63541666666666652</v>
      </c>
      <c r="CV52" s="20">
        <v>3</v>
      </c>
      <c r="CW52" s="21">
        <v>1</v>
      </c>
      <c r="CX52" s="21">
        <v>1</v>
      </c>
      <c r="CY52" s="21">
        <v>0</v>
      </c>
      <c r="CZ52" s="21">
        <v>0</v>
      </c>
      <c r="DA52" s="21">
        <v>0</v>
      </c>
      <c r="DB52" s="21">
        <v>0</v>
      </c>
      <c r="DC52" s="21">
        <v>0</v>
      </c>
      <c r="DD52" s="21">
        <v>0</v>
      </c>
      <c r="DE52" s="21">
        <v>0</v>
      </c>
      <c r="DF52" s="22">
        <v>0</v>
      </c>
      <c r="DG52" s="23">
        <f>SUM(CV52:DF52)</f>
        <v>5</v>
      </c>
      <c r="DH52" s="23">
        <f>SUM(CV52,CW52,2.3*CX52,2.3*CY52,2.3*CZ52,2.3*DA52,2*DB52,2*DC52,DD52,0.4*DE52,0.2*DF52)</f>
        <v>6.3</v>
      </c>
      <c r="DI52" s="13">
        <f>$A52</f>
        <v>0.63541666666666652</v>
      </c>
      <c r="DJ52" s="20">
        <v>8</v>
      </c>
      <c r="DK52" s="21">
        <v>1</v>
      </c>
      <c r="DL52" s="21">
        <v>0</v>
      </c>
      <c r="DM52" s="21">
        <v>0</v>
      </c>
      <c r="DN52" s="21">
        <v>0</v>
      </c>
      <c r="DO52" s="21">
        <v>0</v>
      </c>
      <c r="DP52" s="21">
        <v>0</v>
      </c>
      <c r="DQ52" s="21">
        <v>0</v>
      </c>
      <c r="DR52" s="21">
        <v>0</v>
      </c>
      <c r="DS52" s="21">
        <v>0</v>
      </c>
      <c r="DT52" s="22">
        <v>0</v>
      </c>
      <c r="DU52" s="23">
        <f>SUM(DJ52:DT52)</f>
        <v>9</v>
      </c>
      <c r="DV52" s="23">
        <f>SUM(DJ52,DK52,2.3*DL52,2.3*DM52,2.3*DN52,2.3*DO52,2*DP52,2*DQ52,DR52,0.4*DS52,0.2*DT52)</f>
        <v>9</v>
      </c>
      <c r="DW52" s="13">
        <f>$A52</f>
        <v>0.63541666666666652</v>
      </c>
      <c r="DX52" s="24"/>
      <c r="DY52" s="25"/>
      <c r="DZ52" s="25"/>
      <c r="EA52" s="25"/>
      <c r="EB52" s="25"/>
      <c r="EC52" s="25"/>
      <c r="ED52" s="25"/>
      <c r="EE52" s="25"/>
      <c r="EF52" s="25"/>
      <c r="EG52" s="25"/>
      <c r="EH52" s="26"/>
      <c r="EI52" s="27">
        <f>SUM(DX52:EH52)</f>
        <v>0</v>
      </c>
      <c r="EJ52" s="27">
        <f>SUM(DX52,DY52,2.3*DZ52,2.3*EA52,2.3*EB52,2.3*EC52,2*ED52,2*EE52,EF52,0.4*EG52,0.2*EH52)</f>
        <v>0</v>
      </c>
      <c r="EK52" s="13">
        <f>$A52</f>
        <v>0.63541666666666652</v>
      </c>
      <c r="EL52" s="20">
        <v>9</v>
      </c>
      <c r="EM52" s="21">
        <v>0</v>
      </c>
      <c r="EN52" s="21">
        <v>0</v>
      </c>
      <c r="EO52" s="21">
        <v>0</v>
      </c>
      <c r="EP52" s="21">
        <v>0</v>
      </c>
      <c r="EQ52" s="21">
        <v>0</v>
      </c>
      <c r="ER52" s="21">
        <v>0</v>
      </c>
      <c r="ES52" s="21">
        <v>0</v>
      </c>
      <c r="ET52" s="21">
        <v>1</v>
      </c>
      <c r="EU52" s="21">
        <v>0</v>
      </c>
      <c r="EV52" s="22">
        <v>0</v>
      </c>
      <c r="EW52" s="23">
        <f>SUM(EL52:EV52)</f>
        <v>10</v>
      </c>
      <c r="EX52" s="23">
        <f>SUM(EL52,EM52,2.3*EN52,2.3*EO52,2.3*EP52,2.3*EQ52,2*ER52,2*ES52,ET52,0.4*EU52,0.2*EV52)</f>
        <v>10</v>
      </c>
      <c r="EY52" s="13">
        <f>$A52</f>
        <v>0.63541666666666652</v>
      </c>
      <c r="EZ52" s="20">
        <v>45</v>
      </c>
      <c r="FA52" s="21">
        <v>5</v>
      </c>
      <c r="FB52" s="21">
        <v>1</v>
      </c>
      <c r="FC52" s="21">
        <v>0</v>
      </c>
      <c r="FD52" s="21">
        <v>0</v>
      </c>
      <c r="FE52" s="21">
        <v>0</v>
      </c>
      <c r="FF52" s="21">
        <v>0</v>
      </c>
      <c r="FG52" s="21">
        <v>2</v>
      </c>
      <c r="FH52" s="21">
        <v>13</v>
      </c>
      <c r="FI52" s="21">
        <v>1</v>
      </c>
      <c r="FJ52" s="22">
        <v>1</v>
      </c>
      <c r="FK52" s="23">
        <f>SUM(EZ52:FJ52)</f>
        <v>68</v>
      </c>
      <c r="FL52" s="23">
        <f>SUM(EZ52,FA52,2.3*FB52,2.3*FC52,2.3*FD52,2.3*FE52,2*FF52,2*FG52,FH52,0.4*FI52,0.2*FJ52)</f>
        <v>69.900000000000006</v>
      </c>
      <c r="FM52" s="13">
        <f>$A52</f>
        <v>0.63541666666666652</v>
      </c>
      <c r="FN52" s="20">
        <v>10</v>
      </c>
      <c r="FO52" s="21">
        <v>2</v>
      </c>
      <c r="FP52" s="21">
        <v>1</v>
      </c>
      <c r="FQ52" s="21">
        <v>0</v>
      </c>
      <c r="FR52" s="21">
        <v>0</v>
      </c>
      <c r="FS52" s="21">
        <v>0</v>
      </c>
      <c r="FT52" s="21">
        <v>0</v>
      </c>
      <c r="FU52" s="21">
        <v>0</v>
      </c>
      <c r="FV52" s="21">
        <v>0</v>
      </c>
      <c r="FW52" s="21">
        <v>0</v>
      </c>
      <c r="FX52" s="22">
        <v>0</v>
      </c>
      <c r="FY52" s="23">
        <f>SUM(FN52:FX52)</f>
        <v>13</v>
      </c>
      <c r="FZ52" s="23">
        <f>SUM(FN52,FO52,2.3*FP52,2.3*FQ52,2.3*FR52,2.3*FS52,2*FT52,2*FU52,FV52,0.4*FW52,0.2*FX52)</f>
        <v>14.3</v>
      </c>
      <c r="GA52" s="13">
        <f>$A52</f>
        <v>0.63541666666666652</v>
      </c>
      <c r="GB52" s="20">
        <v>3</v>
      </c>
      <c r="GC52" s="21">
        <v>0</v>
      </c>
      <c r="GD52" s="21">
        <v>0</v>
      </c>
      <c r="GE52" s="21">
        <v>0</v>
      </c>
      <c r="GF52" s="21">
        <v>0</v>
      </c>
      <c r="GG52" s="21">
        <v>0</v>
      </c>
      <c r="GH52" s="21">
        <v>0</v>
      </c>
      <c r="GI52" s="21">
        <v>0</v>
      </c>
      <c r="GJ52" s="21">
        <v>0</v>
      </c>
      <c r="GK52" s="21">
        <v>1</v>
      </c>
      <c r="GL52" s="22">
        <v>1</v>
      </c>
      <c r="GM52" s="23">
        <f>SUM(GB52:GL52)</f>
        <v>5</v>
      </c>
      <c r="GN52" s="23">
        <f>SUM(GB52,GC52,2.3*GD52,2.3*GE52,2.3*GF52,2.3*GG52,2*GH52,2*GI52,GJ52,0.4*GK52,0.2*GL52)</f>
        <v>3.6</v>
      </c>
      <c r="GO52" s="13">
        <f>$A52</f>
        <v>0.63541666666666652</v>
      </c>
      <c r="GP52" s="24"/>
      <c r="GQ52" s="25"/>
      <c r="GR52" s="25"/>
      <c r="GS52" s="25"/>
      <c r="GT52" s="25"/>
      <c r="GU52" s="25"/>
      <c r="GV52" s="25"/>
      <c r="GW52" s="25"/>
      <c r="GX52" s="25"/>
      <c r="GY52" s="25"/>
      <c r="GZ52" s="26"/>
      <c r="HA52" s="27">
        <f>SUM(GP52:GZ52)</f>
        <v>0</v>
      </c>
      <c r="HB52" s="27">
        <f>SUM(GP52,GQ52,2.3*GR52,2.3*GS52,2.3*GT52,2.3*GU52,2*GV52,2*GW52,GX52,0.4*GY52,0.2*GZ52)</f>
        <v>0</v>
      </c>
      <c r="HC52" s="13">
        <f>$A52</f>
        <v>0.63541666666666652</v>
      </c>
      <c r="HD52" s="20">
        <v>5</v>
      </c>
      <c r="HE52" s="21">
        <v>0</v>
      </c>
      <c r="HF52" s="21">
        <v>0</v>
      </c>
      <c r="HG52" s="21">
        <v>0</v>
      </c>
      <c r="HH52" s="21">
        <v>0</v>
      </c>
      <c r="HI52" s="21">
        <v>0</v>
      </c>
      <c r="HJ52" s="21">
        <v>0</v>
      </c>
      <c r="HK52" s="21">
        <v>0</v>
      </c>
      <c r="HL52" s="21">
        <v>0</v>
      </c>
      <c r="HM52" s="21">
        <v>0</v>
      </c>
      <c r="HN52" s="22">
        <v>0</v>
      </c>
      <c r="HO52" s="23">
        <f>SUM(HD52:HN52)</f>
        <v>5</v>
      </c>
      <c r="HP52" s="23">
        <f>SUM(HD52,HE52,2.3*HF52,2.3*HG52,2.3*HH52,2.3*HI52,2*HJ52,2*HK52,HL52,0.4*HM52,0.2*HN52)</f>
        <v>5</v>
      </c>
      <c r="HQ52" s="13">
        <f>$A52</f>
        <v>0.63541666666666652</v>
      </c>
      <c r="HR52" s="20">
        <v>9</v>
      </c>
      <c r="HS52" s="21">
        <v>2</v>
      </c>
      <c r="HT52" s="21">
        <v>0</v>
      </c>
      <c r="HU52" s="21">
        <v>0</v>
      </c>
      <c r="HV52" s="21">
        <v>0</v>
      </c>
      <c r="HW52" s="21">
        <v>0</v>
      </c>
      <c r="HX52" s="21">
        <v>0</v>
      </c>
      <c r="HY52" s="21">
        <v>0</v>
      </c>
      <c r="HZ52" s="21">
        <v>2</v>
      </c>
      <c r="IA52" s="21">
        <v>0</v>
      </c>
      <c r="IB52" s="22">
        <v>1</v>
      </c>
      <c r="IC52" s="23">
        <f>SUM(HR52:IB52)</f>
        <v>14</v>
      </c>
      <c r="ID52" s="23">
        <f>SUM(HR52,HS52,2.3*HT52,2.3*HU52,2.3*HV52,2.3*HW52,2*HX52,2*HY52,HZ52,0.4*IA52,0.2*IB52)</f>
        <v>13.2</v>
      </c>
      <c r="IE52" s="13">
        <f>$A52</f>
        <v>0.63541666666666652</v>
      </c>
      <c r="IF52" s="20">
        <v>3</v>
      </c>
      <c r="IG52" s="21">
        <v>3</v>
      </c>
      <c r="IH52" s="21">
        <v>0</v>
      </c>
      <c r="II52" s="21">
        <v>0</v>
      </c>
      <c r="IJ52" s="21">
        <v>0</v>
      </c>
      <c r="IK52" s="21">
        <v>0</v>
      </c>
      <c r="IL52" s="21">
        <v>0</v>
      </c>
      <c r="IM52" s="21">
        <v>0</v>
      </c>
      <c r="IN52" s="21">
        <v>0</v>
      </c>
      <c r="IO52" s="21">
        <v>0</v>
      </c>
      <c r="IP52" s="22">
        <v>0</v>
      </c>
      <c r="IQ52" s="23">
        <f>SUM(IF52:IP52)</f>
        <v>6</v>
      </c>
      <c r="IR52" s="23">
        <f>SUM(IF52,IG52,2.3*IH52,2.3*II52,2.3*IJ52,2.3*IK52,2*IL52,2*IM52,IN52,0.4*IO52,0.2*IP52)</f>
        <v>6</v>
      </c>
    </row>
    <row r="53" spans="1:252" ht="13.5" customHeight="1" x14ac:dyDescent="0.3">
      <c r="A53" s="19">
        <f>A52+"00:15"</f>
        <v>0.64583333333333315</v>
      </c>
      <c r="B53" s="20">
        <v>5</v>
      </c>
      <c r="C53" s="21">
        <v>1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2</v>
      </c>
      <c r="K53" s="21">
        <v>0</v>
      </c>
      <c r="L53" s="22">
        <v>0</v>
      </c>
      <c r="M53" s="23">
        <f>SUM(B53:L53)</f>
        <v>8</v>
      </c>
      <c r="N53" s="23">
        <f>SUM(B53,C53,2.3*D53,2.3*E53,2.3*F53,2.3*G53,2*H53,2*I53,J53,0.4*K53,0.2*L53)</f>
        <v>8</v>
      </c>
      <c r="O53" s="13">
        <f>$A53</f>
        <v>0.64583333333333315</v>
      </c>
      <c r="P53" s="20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2">
        <v>0</v>
      </c>
      <c r="AA53" s="23">
        <f>SUM(P53:Z53)</f>
        <v>0</v>
      </c>
      <c r="AB53" s="23">
        <f>SUM(P53,Q53,2.3*R53,2.3*S53,2.3*T53,2.3*U53,2*V53,2*W53,X53,0.4*Y53,0.2*Z53)</f>
        <v>0</v>
      </c>
      <c r="AC53" s="13">
        <f>$A53</f>
        <v>0.64583333333333315</v>
      </c>
      <c r="AD53" s="20">
        <v>57</v>
      </c>
      <c r="AE53" s="21">
        <v>10</v>
      </c>
      <c r="AF53" s="21">
        <v>2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9</v>
      </c>
      <c r="AM53" s="21">
        <v>0</v>
      </c>
      <c r="AN53" s="22">
        <v>7</v>
      </c>
      <c r="AO53" s="23">
        <f>SUM(AD53:AN53)</f>
        <v>85</v>
      </c>
      <c r="AP53" s="23">
        <f>SUM(AD53,AE53,2.3*AF53,2.3*AG53,2.3*AH53,2.3*AI53,2*AJ53,2*AK53,AL53,0.4*AM53,0.2*AN53)</f>
        <v>82</v>
      </c>
      <c r="AQ53" s="13">
        <f>$A53</f>
        <v>0.64583333333333315</v>
      </c>
      <c r="AR53" s="20">
        <v>10</v>
      </c>
      <c r="AS53" s="21">
        <v>3</v>
      </c>
      <c r="AT53" s="21">
        <v>1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1">
        <v>0</v>
      </c>
      <c r="BA53" s="21">
        <v>0</v>
      </c>
      <c r="BB53" s="22">
        <v>0</v>
      </c>
      <c r="BC53" s="23">
        <f>SUM(AR53:BB53)</f>
        <v>14</v>
      </c>
      <c r="BD53" s="23">
        <f>SUM(AR53,AS53,2.3*AT53,2.3*AU53,2.3*AV53,2.3*AW53,2*AX53,2*AY53,AZ53,0.4*BA53,0.2*BB53)</f>
        <v>15.3</v>
      </c>
      <c r="BE53" s="13">
        <f>$A53</f>
        <v>0.64583333333333315</v>
      </c>
      <c r="BF53" s="24"/>
      <c r="BG53" s="25"/>
      <c r="BH53" s="25"/>
      <c r="BI53" s="25"/>
      <c r="BJ53" s="25"/>
      <c r="BK53" s="25"/>
      <c r="BL53" s="25"/>
      <c r="BM53" s="25"/>
      <c r="BN53" s="25"/>
      <c r="BO53" s="25"/>
      <c r="BP53" s="26"/>
      <c r="BQ53" s="27">
        <f>SUM(BF53:BP53)</f>
        <v>0</v>
      </c>
      <c r="BR53" s="27">
        <f>SUM(BF53,BG53,2.3*BH53,2.3*BI53,2.3*BJ53,2.3*BK53,2*BL53,2*BM53,BN53,0.4*BO53,0.2*BP53)</f>
        <v>0</v>
      </c>
      <c r="BS53" s="13">
        <f>$A53</f>
        <v>0.64583333333333315</v>
      </c>
      <c r="BT53" s="20">
        <v>14</v>
      </c>
      <c r="BU53" s="21">
        <v>1</v>
      </c>
      <c r="BV53" s="21">
        <v>2</v>
      </c>
      <c r="BW53" s="21">
        <v>0</v>
      </c>
      <c r="BX53" s="21">
        <v>0</v>
      </c>
      <c r="BY53" s="21">
        <v>0</v>
      </c>
      <c r="BZ53" s="21">
        <v>0</v>
      </c>
      <c r="CA53" s="21">
        <v>0</v>
      </c>
      <c r="CB53" s="21">
        <v>4</v>
      </c>
      <c r="CC53" s="21">
        <v>1</v>
      </c>
      <c r="CD53" s="22">
        <v>0</v>
      </c>
      <c r="CE53" s="23">
        <f>SUM(BT53:CD53)</f>
        <v>22</v>
      </c>
      <c r="CF53" s="23">
        <f>SUM(BT53,BU53,2.3*BV53,2.3*BW53,2.3*BX53,2.3*BY53,2*BZ53,2*CA53,CB53,0.4*CC53,0.2*CD53)</f>
        <v>24</v>
      </c>
      <c r="CG53" s="13">
        <f>$A53</f>
        <v>0.64583333333333315</v>
      </c>
      <c r="CH53" s="20">
        <v>31</v>
      </c>
      <c r="CI53" s="21">
        <v>7</v>
      </c>
      <c r="CJ53" s="21">
        <v>0</v>
      </c>
      <c r="CK53" s="21">
        <v>0</v>
      </c>
      <c r="CL53" s="21">
        <v>0</v>
      </c>
      <c r="CM53" s="21">
        <v>0</v>
      </c>
      <c r="CN53" s="21">
        <v>0</v>
      </c>
      <c r="CO53" s="21">
        <v>1</v>
      </c>
      <c r="CP53" s="21">
        <v>1</v>
      </c>
      <c r="CQ53" s="21">
        <v>0</v>
      </c>
      <c r="CR53" s="22">
        <v>2</v>
      </c>
      <c r="CS53" s="23">
        <f>SUM(CH53:CR53)</f>
        <v>42</v>
      </c>
      <c r="CT53" s="23">
        <f>SUM(CH53,CI53,2.3*CJ53,2.3*CK53,2.3*CL53,2.3*CM53,2*CN53,2*CO53,CP53,0.4*CQ53,0.2*CR53)</f>
        <v>41.4</v>
      </c>
      <c r="CU53" s="13">
        <f>$A53</f>
        <v>0.64583333333333315</v>
      </c>
      <c r="CV53" s="20">
        <v>8</v>
      </c>
      <c r="CW53" s="21">
        <v>1</v>
      </c>
      <c r="CX53" s="21">
        <v>0</v>
      </c>
      <c r="CY53" s="21">
        <v>0</v>
      </c>
      <c r="CZ53" s="21">
        <v>0</v>
      </c>
      <c r="DA53" s="21">
        <v>0</v>
      </c>
      <c r="DB53" s="21">
        <v>0</v>
      </c>
      <c r="DC53" s="21">
        <v>0</v>
      </c>
      <c r="DD53" s="21">
        <v>3</v>
      </c>
      <c r="DE53" s="21">
        <v>0</v>
      </c>
      <c r="DF53" s="22">
        <v>2</v>
      </c>
      <c r="DG53" s="23">
        <f>SUM(CV53:DF53)</f>
        <v>14</v>
      </c>
      <c r="DH53" s="23">
        <f>SUM(CV53,CW53,2.3*CX53,2.3*CY53,2.3*CZ53,2.3*DA53,2*DB53,2*DC53,DD53,0.4*DE53,0.2*DF53)</f>
        <v>12.4</v>
      </c>
      <c r="DI53" s="13">
        <f>$A53</f>
        <v>0.64583333333333315</v>
      </c>
      <c r="DJ53" s="20">
        <v>5</v>
      </c>
      <c r="DK53" s="21">
        <v>1</v>
      </c>
      <c r="DL53" s="21">
        <v>1</v>
      </c>
      <c r="DM53" s="21">
        <v>0</v>
      </c>
      <c r="DN53" s="21">
        <v>0</v>
      </c>
      <c r="DO53" s="21">
        <v>0</v>
      </c>
      <c r="DP53" s="21">
        <v>0</v>
      </c>
      <c r="DQ53" s="21">
        <v>0</v>
      </c>
      <c r="DR53" s="21">
        <v>0</v>
      </c>
      <c r="DS53" s="21">
        <v>0</v>
      </c>
      <c r="DT53" s="22">
        <v>0</v>
      </c>
      <c r="DU53" s="23">
        <f>SUM(DJ53:DT53)</f>
        <v>7</v>
      </c>
      <c r="DV53" s="23">
        <f>SUM(DJ53,DK53,2.3*DL53,2.3*DM53,2.3*DN53,2.3*DO53,2*DP53,2*DQ53,DR53,0.4*DS53,0.2*DT53)</f>
        <v>8.3000000000000007</v>
      </c>
      <c r="DW53" s="13">
        <f>$A53</f>
        <v>0.64583333333333315</v>
      </c>
      <c r="DX53" s="24"/>
      <c r="DY53" s="25"/>
      <c r="DZ53" s="25"/>
      <c r="EA53" s="25"/>
      <c r="EB53" s="25"/>
      <c r="EC53" s="25"/>
      <c r="ED53" s="25"/>
      <c r="EE53" s="25"/>
      <c r="EF53" s="25"/>
      <c r="EG53" s="25"/>
      <c r="EH53" s="26"/>
      <c r="EI53" s="27">
        <f>SUM(DX53:EH53)</f>
        <v>0</v>
      </c>
      <c r="EJ53" s="27">
        <f>SUM(DX53,DY53,2.3*DZ53,2.3*EA53,2.3*EB53,2.3*EC53,2*ED53,2*EE53,EF53,0.4*EG53,0.2*EH53)</f>
        <v>0</v>
      </c>
      <c r="EK53" s="13">
        <f>$A53</f>
        <v>0.64583333333333315</v>
      </c>
      <c r="EL53" s="20">
        <v>6</v>
      </c>
      <c r="EM53" s="21">
        <v>2</v>
      </c>
      <c r="EN53" s="21">
        <v>0</v>
      </c>
      <c r="EO53" s="21">
        <v>0</v>
      </c>
      <c r="EP53" s="21">
        <v>0</v>
      </c>
      <c r="EQ53" s="21">
        <v>0</v>
      </c>
      <c r="ER53" s="21">
        <v>0</v>
      </c>
      <c r="ES53" s="21">
        <v>0</v>
      </c>
      <c r="ET53" s="21">
        <v>0</v>
      </c>
      <c r="EU53" s="21">
        <v>0</v>
      </c>
      <c r="EV53" s="22">
        <v>0</v>
      </c>
      <c r="EW53" s="23">
        <f>SUM(EL53:EV53)</f>
        <v>8</v>
      </c>
      <c r="EX53" s="23">
        <f>SUM(EL53,EM53,2.3*EN53,2.3*EO53,2.3*EP53,2.3*EQ53,2*ER53,2*ES53,ET53,0.4*EU53,0.2*EV53)</f>
        <v>8</v>
      </c>
      <c r="EY53" s="13">
        <f>$A53</f>
        <v>0.64583333333333315</v>
      </c>
      <c r="EZ53" s="20">
        <v>47</v>
      </c>
      <c r="FA53" s="21">
        <v>15</v>
      </c>
      <c r="FB53" s="21">
        <v>0</v>
      </c>
      <c r="FC53" s="21">
        <v>0</v>
      </c>
      <c r="FD53" s="21">
        <v>0</v>
      </c>
      <c r="FE53" s="21">
        <v>0</v>
      </c>
      <c r="FF53" s="21">
        <v>0</v>
      </c>
      <c r="FG53" s="21">
        <v>0</v>
      </c>
      <c r="FH53" s="21">
        <v>11</v>
      </c>
      <c r="FI53" s="21">
        <v>9</v>
      </c>
      <c r="FJ53" s="22">
        <v>5</v>
      </c>
      <c r="FK53" s="23">
        <f>SUM(EZ53:FJ53)</f>
        <v>87</v>
      </c>
      <c r="FL53" s="23">
        <f>SUM(EZ53,FA53,2.3*FB53,2.3*FC53,2.3*FD53,2.3*FE53,2*FF53,2*FG53,FH53,0.4*FI53,0.2*FJ53)</f>
        <v>77.599999999999994</v>
      </c>
      <c r="FM53" s="13">
        <f>$A53</f>
        <v>0.64583333333333315</v>
      </c>
      <c r="FN53" s="20">
        <v>10</v>
      </c>
      <c r="FO53" s="21">
        <v>1</v>
      </c>
      <c r="FP53" s="21">
        <v>0</v>
      </c>
      <c r="FQ53" s="21">
        <v>0</v>
      </c>
      <c r="FR53" s="21">
        <v>0</v>
      </c>
      <c r="FS53" s="21">
        <v>0</v>
      </c>
      <c r="FT53" s="21">
        <v>0</v>
      </c>
      <c r="FU53" s="21">
        <v>0</v>
      </c>
      <c r="FV53" s="21">
        <v>1</v>
      </c>
      <c r="FW53" s="21">
        <v>0</v>
      </c>
      <c r="FX53" s="22">
        <v>2</v>
      </c>
      <c r="FY53" s="23">
        <f>SUM(FN53:FX53)</f>
        <v>14</v>
      </c>
      <c r="FZ53" s="23">
        <f>SUM(FN53,FO53,2.3*FP53,2.3*FQ53,2.3*FR53,2.3*FS53,2*FT53,2*FU53,FV53,0.4*FW53,0.2*FX53)</f>
        <v>12.4</v>
      </c>
      <c r="GA53" s="13">
        <f>$A53</f>
        <v>0.64583333333333315</v>
      </c>
      <c r="GB53" s="20">
        <v>5</v>
      </c>
      <c r="GC53" s="21">
        <v>0</v>
      </c>
      <c r="GD53" s="21">
        <v>0</v>
      </c>
      <c r="GE53" s="21">
        <v>0</v>
      </c>
      <c r="GF53" s="21">
        <v>0</v>
      </c>
      <c r="GG53" s="21">
        <v>0</v>
      </c>
      <c r="GH53" s="21">
        <v>0</v>
      </c>
      <c r="GI53" s="21">
        <v>0</v>
      </c>
      <c r="GJ53" s="21">
        <v>0</v>
      </c>
      <c r="GK53" s="21">
        <v>0</v>
      </c>
      <c r="GL53" s="22">
        <v>2</v>
      </c>
      <c r="GM53" s="23">
        <f>SUM(GB53:GL53)</f>
        <v>7</v>
      </c>
      <c r="GN53" s="23">
        <f>SUM(GB53,GC53,2.3*GD53,2.3*GE53,2.3*GF53,2.3*GG53,2*GH53,2*GI53,GJ53,0.4*GK53,0.2*GL53)</f>
        <v>5.4</v>
      </c>
      <c r="GO53" s="13">
        <f>$A53</f>
        <v>0.64583333333333315</v>
      </c>
      <c r="GP53" s="24"/>
      <c r="GQ53" s="25"/>
      <c r="GR53" s="25"/>
      <c r="GS53" s="25"/>
      <c r="GT53" s="25"/>
      <c r="GU53" s="25"/>
      <c r="GV53" s="25"/>
      <c r="GW53" s="25"/>
      <c r="GX53" s="25"/>
      <c r="GY53" s="25"/>
      <c r="GZ53" s="26"/>
      <c r="HA53" s="27">
        <f>SUM(GP53:GZ53)</f>
        <v>0</v>
      </c>
      <c r="HB53" s="27">
        <f>SUM(GP53,GQ53,2.3*GR53,2.3*GS53,2.3*GT53,2.3*GU53,2*GV53,2*GW53,GX53,0.4*GY53,0.2*GZ53)</f>
        <v>0</v>
      </c>
      <c r="HC53" s="13">
        <f>$A53</f>
        <v>0.64583333333333315</v>
      </c>
      <c r="HD53" s="20">
        <v>14</v>
      </c>
      <c r="HE53" s="21">
        <v>2</v>
      </c>
      <c r="HF53" s="21">
        <v>0</v>
      </c>
      <c r="HG53" s="21">
        <v>0</v>
      </c>
      <c r="HH53" s="21">
        <v>0</v>
      </c>
      <c r="HI53" s="21">
        <v>0</v>
      </c>
      <c r="HJ53" s="21">
        <v>0</v>
      </c>
      <c r="HK53" s="21">
        <v>0</v>
      </c>
      <c r="HL53" s="21">
        <v>0</v>
      </c>
      <c r="HM53" s="21">
        <v>0</v>
      </c>
      <c r="HN53" s="22">
        <v>1</v>
      </c>
      <c r="HO53" s="23">
        <f>SUM(HD53:HN53)</f>
        <v>17</v>
      </c>
      <c r="HP53" s="23">
        <f>SUM(HD53,HE53,2.3*HF53,2.3*HG53,2.3*HH53,2.3*HI53,2*HJ53,2*HK53,HL53,0.4*HM53,0.2*HN53)</f>
        <v>16.2</v>
      </c>
      <c r="HQ53" s="13">
        <f>$A53</f>
        <v>0.64583333333333315</v>
      </c>
      <c r="HR53" s="20">
        <v>4</v>
      </c>
      <c r="HS53" s="21">
        <v>2</v>
      </c>
      <c r="HT53" s="21">
        <v>0</v>
      </c>
      <c r="HU53" s="21">
        <v>0</v>
      </c>
      <c r="HV53" s="21">
        <v>0</v>
      </c>
      <c r="HW53" s="21">
        <v>0</v>
      </c>
      <c r="HX53" s="21">
        <v>0</v>
      </c>
      <c r="HY53" s="21">
        <v>0</v>
      </c>
      <c r="HZ53" s="21">
        <v>1</v>
      </c>
      <c r="IA53" s="21">
        <v>0</v>
      </c>
      <c r="IB53" s="22">
        <v>2</v>
      </c>
      <c r="IC53" s="23">
        <f>SUM(HR53:IB53)</f>
        <v>9</v>
      </c>
      <c r="ID53" s="23">
        <f>SUM(HR53,HS53,2.3*HT53,2.3*HU53,2.3*HV53,2.3*HW53,2*HX53,2*HY53,HZ53,0.4*IA53,0.2*IB53)</f>
        <v>7.4</v>
      </c>
      <c r="IE53" s="13">
        <f>$A53</f>
        <v>0.64583333333333315</v>
      </c>
      <c r="IF53" s="20">
        <v>6</v>
      </c>
      <c r="IG53" s="21">
        <v>0</v>
      </c>
      <c r="IH53" s="21">
        <v>0</v>
      </c>
      <c r="II53" s="21">
        <v>0</v>
      </c>
      <c r="IJ53" s="21">
        <v>0</v>
      </c>
      <c r="IK53" s="21">
        <v>0</v>
      </c>
      <c r="IL53" s="21">
        <v>0</v>
      </c>
      <c r="IM53" s="21">
        <v>0</v>
      </c>
      <c r="IN53" s="21">
        <v>1</v>
      </c>
      <c r="IO53" s="21">
        <v>0</v>
      </c>
      <c r="IP53" s="22">
        <v>1</v>
      </c>
      <c r="IQ53" s="23">
        <f>SUM(IF53:IP53)</f>
        <v>8</v>
      </c>
      <c r="IR53" s="23">
        <f>SUM(IF53,IG53,2.3*IH53,2.3*II53,2.3*IJ53,2.3*IK53,2*IL53,2*IM53,IN53,0.4*IO53,0.2*IP53)</f>
        <v>7.2</v>
      </c>
    </row>
    <row r="54" spans="1:252" ht="13.5" customHeight="1" x14ac:dyDescent="0.3">
      <c r="A54" s="28">
        <f>A53+"00:15"</f>
        <v>0.65624999999999978</v>
      </c>
      <c r="B54" s="29">
        <v>6</v>
      </c>
      <c r="C54" s="30">
        <v>1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1</v>
      </c>
      <c r="K54" s="30">
        <v>1</v>
      </c>
      <c r="L54" s="31">
        <v>0</v>
      </c>
      <c r="M54" s="32">
        <f>SUM(B54:L54)</f>
        <v>9</v>
      </c>
      <c r="N54" s="32">
        <f>SUM(B54,C54,2.3*D54,2.3*E54,2.3*F54,2.3*G54,2*H54,2*I54,J54,0.4*K54,0.2*L54)</f>
        <v>8.4</v>
      </c>
      <c r="O54" s="33">
        <f>$A54</f>
        <v>0.65624999999999978</v>
      </c>
      <c r="P54" s="29">
        <v>2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1">
        <v>3</v>
      </c>
      <c r="AA54" s="32">
        <f>SUM(P54:Z54)</f>
        <v>5</v>
      </c>
      <c r="AB54" s="32">
        <f>SUM(P54,Q54,2.3*R54,2.3*S54,2.3*T54,2.3*U54,2*V54,2*W54,X54,0.4*Y54,0.2*Z54)</f>
        <v>2.6</v>
      </c>
      <c r="AC54" s="33">
        <f>$A54</f>
        <v>0.65624999999999978</v>
      </c>
      <c r="AD54" s="29">
        <v>73</v>
      </c>
      <c r="AE54" s="30">
        <v>8</v>
      </c>
      <c r="AF54" s="30">
        <v>0</v>
      </c>
      <c r="AG54" s="30">
        <v>0</v>
      </c>
      <c r="AH54" s="30">
        <v>0</v>
      </c>
      <c r="AI54" s="30">
        <v>0</v>
      </c>
      <c r="AJ54" s="30">
        <v>0</v>
      </c>
      <c r="AK54" s="30">
        <v>0</v>
      </c>
      <c r="AL54" s="30">
        <v>14</v>
      </c>
      <c r="AM54" s="30">
        <v>1</v>
      </c>
      <c r="AN54" s="31">
        <v>2</v>
      </c>
      <c r="AO54" s="32">
        <f>SUM(AD54:AN54)</f>
        <v>98</v>
      </c>
      <c r="AP54" s="32">
        <f>SUM(AD54,AE54,2.3*AF54,2.3*AG54,2.3*AH54,2.3*AI54,2*AJ54,2*AK54,AL54,0.4*AM54,0.2*AN54)</f>
        <v>95.800000000000011</v>
      </c>
      <c r="AQ54" s="33">
        <f>$A54</f>
        <v>0.65624999999999978</v>
      </c>
      <c r="AR54" s="29">
        <v>14</v>
      </c>
      <c r="AS54" s="30">
        <v>2</v>
      </c>
      <c r="AT54" s="30">
        <v>0</v>
      </c>
      <c r="AU54" s="30">
        <v>0</v>
      </c>
      <c r="AV54" s="30">
        <v>0</v>
      </c>
      <c r="AW54" s="30">
        <v>0</v>
      </c>
      <c r="AX54" s="30">
        <v>0</v>
      </c>
      <c r="AY54" s="30">
        <v>0</v>
      </c>
      <c r="AZ54" s="30">
        <v>4</v>
      </c>
      <c r="BA54" s="30">
        <v>1</v>
      </c>
      <c r="BB54" s="31">
        <v>1</v>
      </c>
      <c r="BC54" s="32">
        <f>SUM(AR54:BB54)</f>
        <v>22</v>
      </c>
      <c r="BD54" s="32">
        <f>SUM(AR54,AS54,2.3*AT54,2.3*AU54,2.3*AV54,2.3*AW54,2*AX54,2*AY54,AZ54,0.4*BA54,0.2*BB54)</f>
        <v>20.599999999999998</v>
      </c>
      <c r="BE54" s="33">
        <f>$A54</f>
        <v>0.65624999999999978</v>
      </c>
      <c r="BF54" s="34"/>
      <c r="BG54" s="35"/>
      <c r="BH54" s="35"/>
      <c r="BI54" s="35"/>
      <c r="BJ54" s="35"/>
      <c r="BK54" s="35"/>
      <c r="BL54" s="35"/>
      <c r="BM54" s="35"/>
      <c r="BN54" s="35"/>
      <c r="BO54" s="35"/>
      <c r="BP54" s="36"/>
      <c r="BQ54" s="37">
        <f>SUM(BF54:BP54)</f>
        <v>0</v>
      </c>
      <c r="BR54" s="37">
        <f>SUM(BF54,BG54,2.3*BH54,2.3*BI54,2.3*BJ54,2.3*BK54,2*BL54,2*BM54,BN54,0.4*BO54,0.2*BP54)</f>
        <v>0</v>
      </c>
      <c r="BS54" s="33">
        <f>$A54</f>
        <v>0.65624999999999978</v>
      </c>
      <c r="BT54" s="29">
        <v>8</v>
      </c>
      <c r="BU54" s="30">
        <v>4</v>
      </c>
      <c r="BV54" s="30">
        <v>0</v>
      </c>
      <c r="BW54" s="30">
        <v>0</v>
      </c>
      <c r="BX54" s="30">
        <v>0</v>
      </c>
      <c r="BY54" s="30">
        <v>0</v>
      </c>
      <c r="BZ54" s="30">
        <v>0</v>
      </c>
      <c r="CA54" s="30">
        <v>0</v>
      </c>
      <c r="CB54" s="30">
        <v>3</v>
      </c>
      <c r="CC54" s="30">
        <v>0</v>
      </c>
      <c r="CD54" s="31">
        <v>1</v>
      </c>
      <c r="CE54" s="32">
        <f>SUM(BT54:CD54)</f>
        <v>16</v>
      </c>
      <c r="CF54" s="32">
        <f>SUM(BT54,BU54,2.3*BV54,2.3*BW54,2.3*BX54,2.3*BY54,2*BZ54,2*CA54,CB54,0.4*CC54,0.2*CD54)</f>
        <v>15.2</v>
      </c>
      <c r="CG54" s="33">
        <f>$A54</f>
        <v>0.65624999999999978</v>
      </c>
      <c r="CH54" s="29">
        <v>30</v>
      </c>
      <c r="CI54" s="30">
        <v>3</v>
      </c>
      <c r="CJ54" s="30">
        <v>0</v>
      </c>
      <c r="CK54" s="30">
        <v>0</v>
      </c>
      <c r="CL54" s="30">
        <v>0</v>
      </c>
      <c r="CM54" s="30">
        <v>0</v>
      </c>
      <c r="CN54" s="30">
        <v>0</v>
      </c>
      <c r="CO54" s="30">
        <v>0</v>
      </c>
      <c r="CP54" s="30">
        <v>2</v>
      </c>
      <c r="CQ54" s="30">
        <v>0</v>
      </c>
      <c r="CR54" s="31">
        <v>0</v>
      </c>
      <c r="CS54" s="32">
        <f>SUM(CH54:CR54)</f>
        <v>35</v>
      </c>
      <c r="CT54" s="32">
        <f>SUM(CH54,CI54,2.3*CJ54,2.3*CK54,2.3*CL54,2.3*CM54,2*CN54,2*CO54,CP54,0.4*CQ54,0.2*CR54)</f>
        <v>35</v>
      </c>
      <c r="CU54" s="33">
        <f>$A54</f>
        <v>0.65624999999999978</v>
      </c>
      <c r="CV54" s="29">
        <v>13</v>
      </c>
      <c r="CW54" s="30">
        <v>1</v>
      </c>
      <c r="CX54" s="30">
        <v>0</v>
      </c>
      <c r="CY54" s="30">
        <v>0</v>
      </c>
      <c r="CZ54" s="30">
        <v>0</v>
      </c>
      <c r="DA54" s="30">
        <v>0</v>
      </c>
      <c r="DB54" s="30">
        <v>0</v>
      </c>
      <c r="DC54" s="30">
        <v>0</v>
      </c>
      <c r="DD54" s="30">
        <v>0</v>
      </c>
      <c r="DE54" s="30">
        <v>1</v>
      </c>
      <c r="DF54" s="31">
        <v>1</v>
      </c>
      <c r="DG54" s="32">
        <f>SUM(CV54:DF54)</f>
        <v>16</v>
      </c>
      <c r="DH54" s="32">
        <f>SUM(CV54,CW54,2.3*CX54,2.3*CY54,2.3*CZ54,2.3*DA54,2*DB54,2*DC54,DD54,0.4*DE54,0.2*DF54)</f>
        <v>14.6</v>
      </c>
      <c r="DI54" s="33">
        <f>$A54</f>
        <v>0.65624999999999978</v>
      </c>
      <c r="DJ54" s="29">
        <v>4</v>
      </c>
      <c r="DK54" s="30">
        <v>1</v>
      </c>
      <c r="DL54" s="30">
        <v>1</v>
      </c>
      <c r="DM54" s="30">
        <v>0</v>
      </c>
      <c r="DN54" s="30">
        <v>0</v>
      </c>
      <c r="DO54" s="30">
        <v>0</v>
      </c>
      <c r="DP54" s="30">
        <v>0</v>
      </c>
      <c r="DQ54" s="30">
        <v>1</v>
      </c>
      <c r="DR54" s="30">
        <v>0</v>
      </c>
      <c r="DS54" s="30">
        <v>0</v>
      </c>
      <c r="DT54" s="31">
        <v>0</v>
      </c>
      <c r="DU54" s="32">
        <f>SUM(DJ54:DT54)</f>
        <v>7</v>
      </c>
      <c r="DV54" s="32">
        <f>SUM(DJ54,DK54,2.3*DL54,2.3*DM54,2.3*DN54,2.3*DO54,2*DP54,2*DQ54,DR54,0.4*DS54,0.2*DT54)</f>
        <v>9.3000000000000007</v>
      </c>
      <c r="DW54" s="33">
        <f>$A54</f>
        <v>0.65624999999999978</v>
      </c>
      <c r="DX54" s="34"/>
      <c r="DY54" s="35"/>
      <c r="DZ54" s="35"/>
      <c r="EA54" s="35"/>
      <c r="EB54" s="35"/>
      <c r="EC54" s="35"/>
      <c r="ED54" s="35"/>
      <c r="EE54" s="35"/>
      <c r="EF54" s="35"/>
      <c r="EG54" s="35"/>
      <c r="EH54" s="36"/>
      <c r="EI54" s="37">
        <f>SUM(DX54:EH54)</f>
        <v>0</v>
      </c>
      <c r="EJ54" s="37">
        <f>SUM(DX54,DY54,2.3*DZ54,2.3*EA54,2.3*EB54,2.3*EC54,2*ED54,2*EE54,EF54,0.4*EG54,0.2*EH54)</f>
        <v>0</v>
      </c>
      <c r="EK54" s="33">
        <f>$A54</f>
        <v>0.65624999999999978</v>
      </c>
      <c r="EL54" s="29">
        <v>12</v>
      </c>
      <c r="EM54" s="30">
        <v>1</v>
      </c>
      <c r="EN54" s="30">
        <v>1</v>
      </c>
      <c r="EO54" s="30">
        <v>0</v>
      </c>
      <c r="EP54" s="30">
        <v>0</v>
      </c>
      <c r="EQ54" s="30">
        <v>0</v>
      </c>
      <c r="ER54" s="30">
        <v>0</v>
      </c>
      <c r="ES54" s="30">
        <v>0</v>
      </c>
      <c r="ET54" s="30">
        <v>0</v>
      </c>
      <c r="EU54" s="30">
        <v>0</v>
      </c>
      <c r="EV54" s="31">
        <v>1</v>
      </c>
      <c r="EW54" s="32">
        <f>SUM(EL54:EV54)</f>
        <v>15</v>
      </c>
      <c r="EX54" s="32">
        <f>SUM(EL54,EM54,2.3*EN54,2.3*EO54,2.3*EP54,2.3*EQ54,2*ER54,2*ES54,ET54,0.4*EU54,0.2*EV54)</f>
        <v>15.5</v>
      </c>
      <c r="EY54" s="33">
        <f>$A54</f>
        <v>0.65624999999999978</v>
      </c>
      <c r="EZ54" s="29">
        <v>61</v>
      </c>
      <c r="FA54" s="30">
        <v>9</v>
      </c>
      <c r="FB54" s="30">
        <v>1</v>
      </c>
      <c r="FC54" s="30">
        <v>0</v>
      </c>
      <c r="FD54" s="30">
        <v>0</v>
      </c>
      <c r="FE54" s="30">
        <v>0</v>
      </c>
      <c r="FF54" s="30">
        <v>0</v>
      </c>
      <c r="FG54" s="30">
        <v>0</v>
      </c>
      <c r="FH54" s="30">
        <v>15</v>
      </c>
      <c r="FI54" s="30">
        <v>2</v>
      </c>
      <c r="FJ54" s="31">
        <v>0</v>
      </c>
      <c r="FK54" s="32">
        <f>SUM(EZ54:FJ54)</f>
        <v>88</v>
      </c>
      <c r="FL54" s="32">
        <f>SUM(EZ54,FA54,2.3*FB54,2.3*FC54,2.3*FD54,2.3*FE54,2*FF54,2*FG54,FH54,0.4*FI54,0.2*FJ54)</f>
        <v>88.1</v>
      </c>
      <c r="FM54" s="33">
        <f>$A54</f>
        <v>0.65624999999999978</v>
      </c>
      <c r="FN54" s="29">
        <v>8</v>
      </c>
      <c r="FO54" s="30">
        <v>3</v>
      </c>
      <c r="FP54" s="30">
        <v>0</v>
      </c>
      <c r="FQ54" s="30">
        <v>0</v>
      </c>
      <c r="FR54" s="30">
        <v>0</v>
      </c>
      <c r="FS54" s="30">
        <v>0</v>
      </c>
      <c r="FT54" s="30">
        <v>0</v>
      </c>
      <c r="FU54" s="30">
        <v>0</v>
      </c>
      <c r="FV54" s="30">
        <v>1</v>
      </c>
      <c r="FW54" s="30">
        <v>0</v>
      </c>
      <c r="FX54" s="31">
        <v>0</v>
      </c>
      <c r="FY54" s="32">
        <f>SUM(FN54:FX54)</f>
        <v>12</v>
      </c>
      <c r="FZ54" s="32">
        <f>SUM(FN54,FO54,2.3*FP54,2.3*FQ54,2.3*FR54,2.3*FS54,2*FT54,2*FU54,FV54,0.4*FW54,0.2*FX54)</f>
        <v>12</v>
      </c>
      <c r="GA54" s="33">
        <f>$A54</f>
        <v>0.65624999999999978</v>
      </c>
      <c r="GB54" s="29">
        <v>5</v>
      </c>
      <c r="GC54" s="30">
        <v>0</v>
      </c>
      <c r="GD54" s="30">
        <v>0</v>
      </c>
      <c r="GE54" s="30">
        <v>0</v>
      </c>
      <c r="GF54" s="30">
        <v>0</v>
      </c>
      <c r="GG54" s="30">
        <v>0</v>
      </c>
      <c r="GH54" s="30">
        <v>0</v>
      </c>
      <c r="GI54" s="30">
        <v>0</v>
      </c>
      <c r="GJ54" s="30">
        <v>0</v>
      </c>
      <c r="GK54" s="30">
        <v>0</v>
      </c>
      <c r="GL54" s="31">
        <v>0</v>
      </c>
      <c r="GM54" s="32">
        <f>SUM(GB54:GL54)</f>
        <v>5</v>
      </c>
      <c r="GN54" s="32">
        <f>SUM(GB54,GC54,2.3*GD54,2.3*GE54,2.3*GF54,2.3*GG54,2*GH54,2*GI54,GJ54,0.4*GK54,0.2*GL54)</f>
        <v>5</v>
      </c>
      <c r="GO54" s="33">
        <f>$A54</f>
        <v>0.65624999999999978</v>
      </c>
      <c r="GP54" s="34"/>
      <c r="GQ54" s="35"/>
      <c r="GR54" s="35"/>
      <c r="GS54" s="35"/>
      <c r="GT54" s="35"/>
      <c r="GU54" s="35"/>
      <c r="GV54" s="35"/>
      <c r="GW54" s="35"/>
      <c r="GX54" s="35"/>
      <c r="GY54" s="35"/>
      <c r="GZ54" s="36"/>
      <c r="HA54" s="37">
        <f>SUM(GP54:GZ54)</f>
        <v>0</v>
      </c>
      <c r="HB54" s="37">
        <f>SUM(GP54,GQ54,2.3*GR54,2.3*GS54,2.3*GT54,2.3*GU54,2*GV54,2*GW54,GX54,0.4*GY54,0.2*GZ54)</f>
        <v>0</v>
      </c>
      <c r="HC54" s="33">
        <f>$A54</f>
        <v>0.65624999999999978</v>
      </c>
      <c r="HD54" s="29">
        <v>12</v>
      </c>
      <c r="HE54" s="30">
        <v>0</v>
      </c>
      <c r="HF54" s="30">
        <v>0</v>
      </c>
      <c r="HG54" s="30">
        <v>0</v>
      </c>
      <c r="HH54" s="30">
        <v>0</v>
      </c>
      <c r="HI54" s="30">
        <v>0</v>
      </c>
      <c r="HJ54" s="30">
        <v>0</v>
      </c>
      <c r="HK54" s="30">
        <v>0</v>
      </c>
      <c r="HL54" s="30">
        <v>0</v>
      </c>
      <c r="HM54" s="30">
        <v>0</v>
      </c>
      <c r="HN54" s="31">
        <v>0</v>
      </c>
      <c r="HO54" s="32">
        <f>SUM(HD54:HN54)</f>
        <v>12</v>
      </c>
      <c r="HP54" s="32">
        <f>SUM(HD54,HE54,2.3*HF54,2.3*HG54,2.3*HH54,2.3*HI54,2*HJ54,2*HK54,HL54,0.4*HM54,0.2*HN54)</f>
        <v>12</v>
      </c>
      <c r="HQ54" s="33">
        <f>$A54</f>
        <v>0.65624999999999978</v>
      </c>
      <c r="HR54" s="29">
        <v>7</v>
      </c>
      <c r="HS54" s="30">
        <v>1</v>
      </c>
      <c r="HT54" s="30">
        <v>0</v>
      </c>
      <c r="HU54" s="30">
        <v>0</v>
      </c>
      <c r="HV54" s="30">
        <v>0</v>
      </c>
      <c r="HW54" s="30">
        <v>0</v>
      </c>
      <c r="HX54" s="30">
        <v>0</v>
      </c>
      <c r="HY54" s="30">
        <v>0</v>
      </c>
      <c r="HZ54" s="30">
        <v>0</v>
      </c>
      <c r="IA54" s="30">
        <v>0</v>
      </c>
      <c r="IB54" s="31">
        <v>1</v>
      </c>
      <c r="IC54" s="32">
        <f>SUM(HR54:IB54)</f>
        <v>9</v>
      </c>
      <c r="ID54" s="32">
        <f>SUM(HR54,HS54,2.3*HT54,2.3*HU54,2.3*HV54,2.3*HW54,2*HX54,2*HY54,HZ54,0.4*IA54,0.2*IB54)</f>
        <v>8.1999999999999993</v>
      </c>
      <c r="IE54" s="33">
        <f>$A54</f>
        <v>0.65624999999999978</v>
      </c>
      <c r="IF54" s="29">
        <v>6</v>
      </c>
      <c r="IG54" s="30">
        <v>0</v>
      </c>
      <c r="IH54" s="30">
        <v>0</v>
      </c>
      <c r="II54" s="30">
        <v>0</v>
      </c>
      <c r="IJ54" s="30">
        <v>0</v>
      </c>
      <c r="IK54" s="30">
        <v>0</v>
      </c>
      <c r="IL54" s="30">
        <v>0</v>
      </c>
      <c r="IM54" s="30">
        <v>0</v>
      </c>
      <c r="IN54" s="30">
        <v>0</v>
      </c>
      <c r="IO54" s="30">
        <v>0</v>
      </c>
      <c r="IP54" s="31">
        <v>1</v>
      </c>
      <c r="IQ54" s="32">
        <f>SUM(IF54:IP54)</f>
        <v>7</v>
      </c>
      <c r="IR54" s="32">
        <f>SUM(IF54,IG54,2.3*IH54,2.3*II54,2.3*IJ54,2.3*IK54,2*IL54,2*IM54,IN54,0.4*IO54,0.2*IP54)</f>
        <v>6.2</v>
      </c>
    </row>
    <row r="55" spans="1:252" s="47" customFormat="1" ht="12" customHeight="1" x14ac:dyDescent="0.4">
      <c r="A55" s="38" t="s">
        <v>20</v>
      </c>
      <c r="B55" s="39">
        <f t="shared" ref="B55:N55" si="180">SUM(B51:B54)</f>
        <v>16</v>
      </c>
      <c r="C55" s="40">
        <f t="shared" si="180"/>
        <v>7</v>
      </c>
      <c r="D55" s="40">
        <f t="shared" si="180"/>
        <v>0</v>
      </c>
      <c r="E55" s="40">
        <f t="shared" si="180"/>
        <v>0</v>
      </c>
      <c r="F55" s="40">
        <f t="shared" si="180"/>
        <v>0</v>
      </c>
      <c r="G55" s="40">
        <f t="shared" si="180"/>
        <v>0</v>
      </c>
      <c r="H55" s="40">
        <f t="shared" si="180"/>
        <v>0</v>
      </c>
      <c r="I55" s="40">
        <f t="shared" si="180"/>
        <v>0</v>
      </c>
      <c r="J55" s="40">
        <f t="shared" si="180"/>
        <v>7</v>
      </c>
      <c r="K55" s="40">
        <f t="shared" si="180"/>
        <v>1</v>
      </c>
      <c r="L55" s="41">
        <f t="shared" si="180"/>
        <v>0</v>
      </c>
      <c r="M55" s="42">
        <f t="shared" si="180"/>
        <v>31</v>
      </c>
      <c r="N55" s="42">
        <f t="shared" si="180"/>
        <v>30.4</v>
      </c>
      <c r="O55" s="38" t="s">
        <v>20</v>
      </c>
      <c r="P55" s="39">
        <f t="shared" ref="P55:AB55" si="181">SUM(P51:P54)</f>
        <v>7</v>
      </c>
      <c r="Q55" s="40">
        <f t="shared" si="181"/>
        <v>0</v>
      </c>
      <c r="R55" s="40">
        <f t="shared" si="181"/>
        <v>0</v>
      </c>
      <c r="S55" s="40">
        <f t="shared" si="181"/>
        <v>0</v>
      </c>
      <c r="T55" s="40">
        <f t="shared" si="181"/>
        <v>0</v>
      </c>
      <c r="U55" s="40">
        <f t="shared" si="181"/>
        <v>0</v>
      </c>
      <c r="V55" s="40">
        <f t="shared" si="181"/>
        <v>0</v>
      </c>
      <c r="W55" s="40">
        <f t="shared" si="181"/>
        <v>0</v>
      </c>
      <c r="X55" s="40">
        <f t="shared" si="181"/>
        <v>0</v>
      </c>
      <c r="Y55" s="40">
        <f t="shared" si="181"/>
        <v>0</v>
      </c>
      <c r="Z55" s="41">
        <f t="shared" si="181"/>
        <v>6</v>
      </c>
      <c r="AA55" s="42">
        <f t="shared" si="181"/>
        <v>13</v>
      </c>
      <c r="AB55" s="42">
        <f t="shared" si="181"/>
        <v>8.2000000000000011</v>
      </c>
      <c r="AC55" s="38" t="s">
        <v>20</v>
      </c>
      <c r="AD55" s="39">
        <f t="shared" ref="AD55:AP55" si="182">SUM(AD51:AD54)</f>
        <v>253</v>
      </c>
      <c r="AE55" s="40">
        <f t="shared" si="182"/>
        <v>30</v>
      </c>
      <c r="AF55" s="40">
        <f t="shared" si="182"/>
        <v>6</v>
      </c>
      <c r="AG55" s="40">
        <f t="shared" si="182"/>
        <v>0</v>
      </c>
      <c r="AH55" s="40">
        <f t="shared" si="182"/>
        <v>1</v>
      </c>
      <c r="AI55" s="40">
        <f t="shared" si="182"/>
        <v>0</v>
      </c>
      <c r="AJ55" s="40">
        <f t="shared" si="182"/>
        <v>0</v>
      </c>
      <c r="AK55" s="40">
        <f t="shared" si="182"/>
        <v>0</v>
      </c>
      <c r="AL55" s="40">
        <f t="shared" si="182"/>
        <v>45</v>
      </c>
      <c r="AM55" s="40">
        <f t="shared" si="182"/>
        <v>3</v>
      </c>
      <c r="AN55" s="41">
        <f t="shared" si="182"/>
        <v>17</v>
      </c>
      <c r="AO55" s="42">
        <f t="shared" si="182"/>
        <v>355</v>
      </c>
      <c r="AP55" s="42">
        <f t="shared" si="182"/>
        <v>348.7</v>
      </c>
      <c r="AQ55" s="38" t="s">
        <v>20</v>
      </c>
      <c r="AR55" s="39">
        <f t="shared" ref="AR55:BD55" si="183">SUM(AR51:AR54)</f>
        <v>42</v>
      </c>
      <c r="AS55" s="40">
        <f t="shared" si="183"/>
        <v>9</v>
      </c>
      <c r="AT55" s="40">
        <f t="shared" si="183"/>
        <v>1</v>
      </c>
      <c r="AU55" s="40">
        <f t="shared" si="183"/>
        <v>0</v>
      </c>
      <c r="AV55" s="40">
        <f t="shared" si="183"/>
        <v>1</v>
      </c>
      <c r="AW55" s="40">
        <f t="shared" si="183"/>
        <v>0</v>
      </c>
      <c r="AX55" s="40">
        <f t="shared" si="183"/>
        <v>0</v>
      </c>
      <c r="AY55" s="40">
        <f t="shared" si="183"/>
        <v>0</v>
      </c>
      <c r="AZ55" s="40">
        <f t="shared" si="183"/>
        <v>11</v>
      </c>
      <c r="BA55" s="40">
        <f t="shared" si="183"/>
        <v>1</v>
      </c>
      <c r="BB55" s="41">
        <f t="shared" si="183"/>
        <v>3</v>
      </c>
      <c r="BC55" s="42">
        <f t="shared" si="183"/>
        <v>68</v>
      </c>
      <c r="BD55" s="42">
        <f t="shared" si="183"/>
        <v>67.599999999999994</v>
      </c>
      <c r="BE55" s="38" t="s">
        <v>20</v>
      </c>
      <c r="BF55" s="43">
        <f t="shared" ref="BF55:BR55" si="184">SUM(BF51:BF54)</f>
        <v>0</v>
      </c>
      <c r="BG55" s="44">
        <f t="shared" si="184"/>
        <v>0</v>
      </c>
      <c r="BH55" s="44">
        <f t="shared" si="184"/>
        <v>0</v>
      </c>
      <c r="BI55" s="44">
        <f t="shared" si="184"/>
        <v>0</v>
      </c>
      <c r="BJ55" s="44">
        <f t="shared" si="184"/>
        <v>0</v>
      </c>
      <c r="BK55" s="44">
        <f t="shared" si="184"/>
        <v>0</v>
      </c>
      <c r="BL55" s="44">
        <f t="shared" si="184"/>
        <v>0</v>
      </c>
      <c r="BM55" s="44">
        <f t="shared" si="184"/>
        <v>0</v>
      </c>
      <c r="BN55" s="44">
        <f t="shared" si="184"/>
        <v>0</v>
      </c>
      <c r="BO55" s="44">
        <f t="shared" si="184"/>
        <v>0</v>
      </c>
      <c r="BP55" s="45">
        <f t="shared" si="184"/>
        <v>0</v>
      </c>
      <c r="BQ55" s="46">
        <f t="shared" si="184"/>
        <v>0</v>
      </c>
      <c r="BR55" s="46">
        <f t="shared" si="184"/>
        <v>0</v>
      </c>
      <c r="BS55" s="38" t="s">
        <v>20</v>
      </c>
      <c r="BT55" s="39">
        <f t="shared" ref="BT55:CF55" si="185">SUM(BT51:BT54)</f>
        <v>40</v>
      </c>
      <c r="BU55" s="40">
        <f t="shared" si="185"/>
        <v>10</v>
      </c>
      <c r="BV55" s="40">
        <f t="shared" si="185"/>
        <v>2</v>
      </c>
      <c r="BW55" s="40">
        <f t="shared" si="185"/>
        <v>0</v>
      </c>
      <c r="BX55" s="40">
        <f t="shared" si="185"/>
        <v>0</v>
      </c>
      <c r="BY55" s="40">
        <f t="shared" si="185"/>
        <v>0</v>
      </c>
      <c r="BZ55" s="40">
        <f t="shared" si="185"/>
        <v>0</v>
      </c>
      <c r="CA55" s="40">
        <f t="shared" si="185"/>
        <v>0</v>
      </c>
      <c r="CB55" s="40">
        <f t="shared" si="185"/>
        <v>12</v>
      </c>
      <c r="CC55" s="40">
        <f t="shared" si="185"/>
        <v>2</v>
      </c>
      <c r="CD55" s="41">
        <f t="shared" si="185"/>
        <v>2</v>
      </c>
      <c r="CE55" s="42">
        <f t="shared" si="185"/>
        <v>68</v>
      </c>
      <c r="CF55" s="42">
        <f t="shared" si="185"/>
        <v>67.8</v>
      </c>
      <c r="CG55" s="38" t="s">
        <v>20</v>
      </c>
      <c r="CH55" s="39">
        <f t="shared" ref="CH55:CT55" si="186">SUM(CH51:CH54)</f>
        <v>122</v>
      </c>
      <c r="CI55" s="40">
        <f t="shared" si="186"/>
        <v>28</v>
      </c>
      <c r="CJ55" s="40">
        <f t="shared" si="186"/>
        <v>1</v>
      </c>
      <c r="CK55" s="40">
        <f t="shared" si="186"/>
        <v>0</v>
      </c>
      <c r="CL55" s="40">
        <f t="shared" si="186"/>
        <v>0</v>
      </c>
      <c r="CM55" s="40">
        <f t="shared" si="186"/>
        <v>0</v>
      </c>
      <c r="CN55" s="40">
        <f t="shared" si="186"/>
        <v>0</v>
      </c>
      <c r="CO55" s="40">
        <f t="shared" si="186"/>
        <v>1</v>
      </c>
      <c r="CP55" s="40">
        <f t="shared" si="186"/>
        <v>11</v>
      </c>
      <c r="CQ55" s="40">
        <f t="shared" si="186"/>
        <v>2</v>
      </c>
      <c r="CR55" s="41">
        <f t="shared" si="186"/>
        <v>7</v>
      </c>
      <c r="CS55" s="42">
        <f t="shared" si="186"/>
        <v>172</v>
      </c>
      <c r="CT55" s="42">
        <f t="shared" si="186"/>
        <v>167.5</v>
      </c>
      <c r="CU55" s="38" t="s">
        <v>20</v>
      </c>
      <c r="CV55" s="39">
        <f t="shared" ref="CV55:DH55" si="187">SUM(CV51:CV54)</f>
        <v>27</v>
      </c>
      <c r="CW55" s="40">
        <f t="shared" si="187"/>
        <v>5</v>
      </c>
      <c r="CX55" s="40">
        <f t="shared" si="187"/>
        <v>1</v>
      </c>
      <c r="CY55" s="40">
        <f t="shared" si="187"/>
        <v>0</v>
      </c>
      <c r="CZ55" s="40">
        <f t="shared" si="187"/>
        <v>0</v>
      </c>
      <c r="DA55" s="40">
        <f t="shared" si="187"/>
        <v>0</v>
      </c>
      <c r="DB55" s="40">
        <f t="shared" si="187"/>
        <v>0</v>
      </c>
      <c r="DC55" s="40">
        <f t="shared" si="187"/>
        <v>0</v>
      </c>
      <c r="DD55" s="40">
        <f t="shared" si="187"/>
        <v>4</v>
      </c>
      <c r="DE55" s="40">
        <f t="shared" si="187"/>
        <v>2</v>
      </c>
      <c r="DF55" s="41">
        <f t="shared" si="187"/>
        <v>5</v>
      </c>
      <c r="DG55" s="42">
        <f t="shared" si="187"/>
        <v>44</v>
      </c>
      <c r="DH55" s="42">
        <f t="shared" si="187"/>
        <v>40.1</v>
      </c>
      <c r="DI55" s="38" t="s">
        <v>20</v>
      </c>
      <c r="DJ55" s="39">
        <f t="shared" ref="DJ55:DV55" si="188">SUM(DJ51:DJ54)</f>
        <v>25</v>
      </c>
      <c r="DK55" s="40">
        <f t="shared" si="188"/>
        <v>3</v>
      </c>
      <c r="DL55" s="40">
        <f t="shared" si="188"/>
        <v>2</v>
      </c>
      <c r="DM55" s="40">
        <f t="shared" si="188"/>
        <v>0</v>
      </c>
      <c r="DN55" s="40">
        <f t="shared" si="188"/>
        <v>0</v>
      </c>
      <c r="DO55" s="40">
        <f t="shared" si="188"/>
        <v>0</v>
      </c>
      <c r="DP55" s="40">
        <f t="shared" si="188"/>
        <v>0</v>
      </c>
      <c r="DQ55" s="40">
        <f t="shared" si="188"/>
        <v>1</v>
      </c>
      <c r="DR55" s="40">
        <f t="shared" si="188"/>
        <v>0</v>
      </c>
      <c r="DS55" s="40">
        <f t="shared" si="188"/>
        <v>0</v>
      </c>
      <c r="DT55" s="41">
        <f t="shared" si="188"/>
        <v>0</v>
      </c>
      <c r="DU55" s="42">
        <f t="shared" si="188"/>
        <v>31</v>
      </c>
      <c r="DV55" s="42">
        <f t="shared" si="188"/>
        <v>34.6</v>
      </c>
      <c r="DW55" s="38" t="s">
        <v>20</v>
      </c>
      <c r="DX55" s="43">
        <f t="shared" ref="DX55:EJ55" si="189">SUM(DX51:DX54)</f>
        <v>0</v>
      </c>
      <c r="DY55" s="44">
        <f t="shared" si="189"/>
        <v>0</v>
      </c>
      <c r="DZ55" s="44">
        <f t="shared" si="189"/>
        <v>0</v>
      </c>
      <c r="EA55" s="44">
        <f t="shared" si="189"/>
        <v>0</v>
      </c>
      <c r="EB55" s="44">
        <f t="shared" si="189"/>
        <v>0</v>
      </c>
      <c r="EC55" s="44">
        <f t="shared" si="189"/>
        <v>0</v>
      </c>
      <c r="ED55" s="44">
        <f t="shared" si="189"/>
        <v>0</v>
      </c>
      <c r="EE55" s="44">
        <f t="shared" si="189"/>
        <v>0</v>
      </c>
      <c r="EF55" s="44">
        <f t="shared" si="189"/>
        <v>0</v>
      </c>
      <c r="EG55" s="44">
        <f t="shared" si="189"/>
        <v>0</v>
      </c>
      <c r="EH55" s="45">
        <f t="shared" si="189"/>
        <v>0</v>
      </c>
      <c r="EI55" s="46">
        <f t="shared" si="189"/>
        <v>0</v>
      </c>
      <c r="EJ55" s="46">
        <f t="shared" si="189"/>
        <v>0</v>
      </c>
      <c r="EK55" s="38" t="s">
        <v>20</v>
      </c>
      <c r="EL55" s="39">
        <f t="shared" ref="EL55:EX55" si="190">SUM(EL51:EL54)</f>
        <v>30</v>
      </c>
      <c r="EM55" s="40">
        <f t="shared" si="190"/>
        <v>5</v>
      </c>
      <c r="EN55" s="40">
        <f t="shared" si="190"/>
        <v>1</v>
      </c>
      <c r="EO55" s="40">
        <f t="shared" si="190"/>
        <v>0</v>
      </c>
      <c r="EP55" s="40">
        <f t="shared" si="190"/>
        <v>0</v>
      </c>
      <c r="EQ55" s="40">
        <f t="shared" si="190"/>
        <v>0</v>
      </c>
      <c r="ER55" s="40">
        <f t="shared" si="190"/>
        <v>0</v>
      </c>
      <c r="ES55" s="40">
        <f t="shared" si="190"/>
        <v>0</v>
      </c>
      <c r="ET55" s="40">
        <f t="shared" si="190"/>
        <v>1</v>
      </c>
      <c r="EU55" s="40">
        <f t="shared" si="190"/>
        <v>2</v>
      </c>
      <c r="EV55" s="41">
        <f t="shared" si="190"/>
        <v>1</v>
      </c>
      <c r="EW55" s="42">
        <f t="shared" si="190"/>
        <v>40</v>
      </c>
      <c r="EX55" s="42">
        <f t="shared" si="190"/>
        <v>39.299999999999997</v>
      </c>
      <c r="EY55" s="38" t="s">
        <v>20</v>
      </c>
      <c r="EZ55" s="39">
        <f t="shared" ref="EZ55:FL55" si="191">SUM(EZ51:EZ54)</f>
        <v>210</v>
      </c>
      <c r="FA55" s="40">
        <f t="shared" si="191"/>
        <v>37</v>
      </c>
      <c r="FB55" s="40">
        <f t="shared" si="191"/>
        <v>2</v>
      </c>
      <c r="FC55" s="40">
        <f t="shared" si="191"/>
        <v>0</v>
      </c>
      <c r="FD55" s="40">
        <f t="shared" si="191"/>
        <v>0</v>
      </c>
      <c r="FE55" s="40">
        <f t="shared" si="191"/>
        <v>0</v>
      </c>
      <c r="FF55" s="40">
        <f t="shared" si="191"/>
        <v>0</v>
      </c>
      <c r="FG55" s="40">
        <f t="shared" si="191"/>
        <v>2</v>
      </c>
      <c r="FH55" s="40">
        <f t="shared" si="191"/>
        <v>54</v>
      </c>
      <c r="FI55" s="40">
        <f t="shared" si="191"/>
        <v>12</v>
      </c>
      <c r="FJ55" s="41">
        <f t="shared" si="191"/>
        <v>8</v>
      </c>
      <c r="FK55" s="42">
        <f t="shared" si="191"/>
        <v>325</v>
      </c>
      <c r="FL55" s="42">
        <f t="shared" si="191"/>
        <v>316</v>
      </c>
      <c r="FM55" s="38" t="s">
        <v>20</v>
      </c>
      <c r="FN55" s="39">
        <f t="shared" ref="FN55:FZ55" si="192">SUM(FN51:FN54)</f>
        <v>39</v>
      </c>
      <c r="FO55" s="40">
        <f t="shared" si="192"/>
        <v>8</v>
      </c>
      <c r="FP55" s="40">
        <f t="shared" si="192"/>
        <v>2</v>
      </c>
      <c r="FQ55" s="40">
        <f t="shared" si="192"/>
        <v>0</v>
      </c>
      <c r="FR55" s="40">
        <f t="shared" si="192"/>
        <v>0</v>
      </c>
      <c r="FS55" s="40">
        <f t="shared" si="192"/>
        <v>0</v>
      </c>
      <c r="FT55" s="40">
        <f t="shared" si="192"/>
        <v>0</v>
      </c>
      <c r="FU55" s="40">
        <f t="shared" si="192"/>
        <v>0</v>
      </c>
      <c r="FV55" s="40">
        <f t="shared" si="192"/>
        <v>3</v>
      </c>
      <c r="FW55" s="40">
        <f t="shared" si="192"/>
        <v>0</v>
      </c>
      <c r="FX55" s="41">
        <f t="shared" si="192"/>
        <v>2</v>
      </c>
      <c r="FY55" s="42">
        <f t="shared" si="192"/>
        <v>54</v>
      </c>
      <c r="FZ55" s="42">
        <f t="shared" si="192"/>
        <v>55</v>
      </c>
      <c r="GA55" s="38" t="s">
        <v>20</v>
      </c>
      <c r="GB55" s="39">
        <f t="shared" ref="GB55:GN55" si="193">SUM(GB51:GB54)</f>
        <v>19</v>
      </c>
      <c r="GC55" s="40">
        <f t="shared" si="193"/>
        <v>0</v>
      </c>
      <c r="GD55" s="40">
        <f t="shared" si="193"/>
        <v>0</v>
      </c>
      <c r="GE55" s="40">
        <f t="shared" si="193"/>
        <v>0</v>
      </c>
      <c r="GF55" s="40">
        <f t="shared" si="193"/>
        <v>0</v>
      </c>
      <c r="GG55" s="40">
        <f t="shared" si="193"/>
        <v>0</v>
      </c>
      <c r="GH55" s="40">
        <f t="shared" si="193"/>
        <v>0</v>
      </c>
      <c r="GI55" s="40">
        <f t="shared" si="193"/>
        <v>0</v>
      </c>
      <c r="GJ55" s="40">
        <f t="shared" si="193"/>
        <v>0</v>
      </c>
      <c r="GK55" s="40">
        <f t="shared" si="193"/>
        <v>1</v>
      </c>
      <c r="GL55" s="41">
        <f t="shared" si="193"/>
        <v>3</v>
      </c>
      <c r="GM55" s="42">
        <f t="shared" si="193"/>
        <v>23</v>
      </c>
      <c r="GN55" s="42">
        <f t="shared" si="193"/>
        <v>20</v>
      </c>
      <c r="GO55" s="38" t="s">
        <v>20</v>
      </c>
      <c r="GP55" s="43">
        <f t="shared" ref="GP55:HB55" si="194">SUM(GP51:GP54)</f>
        <v>0</v>
      </c>
      <c r="GQ55" s="44">
        <f t="shared" si="194"/>
        <v>0</v>
      </c>
      <c r="GR55" s="44">
        <f t="shared" si="194"/>
        <v>0</v>
      </c>
      <c r="GS55" s="44">
        <f t="shared" si="194"/>
        <v>0</v>
      </c>
      <c r="GT55" s="44">
        <f t="shared" si="194"/>
        <v>0</v>
      </c>
      <c r="GU55" s="44">
        <f t="shared" si="194"/>
        <v>0</v>
      </c>
      <c r="GV55" s="44">
        <f t="shared" si="194"/>
        <v>0</v>
      </c>
      <c r="GW55" s="44">
        <f t="shared" si="194"/>
        <v>0</v>
      </c>
      <c r="GX55" s="44">
        <f t="shared" si="194"/>
        <v>0</v>
      </c>
      <c r="GY55" s="44">
        <f t="shared" si="194"/>
        <v>0</v>
      </c>
      <c r="GZ55" s="45">
        <f t="shared" si="194"/>
        <v>0</v>
      </c>
      <c r="HA55" s="46">
        <f t="shared" si="194"/>
        <v>0</v>
      </c>
      <c r="HB55" s="46">
        <f t="shared" si="194"/>
        <v>0</v>
      </c>
      <c r="HC55" s="38" t="s">
        <v>20</v>
      </c>
      <c r="HD55" s="39">
        <f t="shared" ref="HD55:HP55" si="195">SUM(HD51:HD54)</f>
        <v>39</v>
      </c>
      <c r="HE55" s="40">
        <f t="shared" si="195"/>
        <v>2</v>
      </c>
      <c r="HF55" s="40">
        <f t="shared" si="195"/>
        <v>0</v>
      </c>
      <c r="HG55" s="40">
        <f t="shared" si="195"/>
        <v>0</v>
      </c>
      <c r="HH55" s="40">
        <f t="shared" si="195"/>
        <v>0</v>
      </c>
      <c r="HI55" s="40">
        <f t="shared" si="195"/>
        <v>0</v>
      </c>
      <c r="HJ55" s="40">
        <f t="shared" si="195"/>
        <v>0</v>
      </c>
      <c r="HK55" s="40">
        <f t="shared" si="195"/>
        <v>0</v>
      </c>
      <c r="HL55" s="40">
        <f t="shared" si="195"/>
        <v>0</v>
      </c>
      <c r="HM55" s="40">
        <f t="shared" si="195"/>
        <v>0</v>
      </c>
      <c r="HN55" s="41">
        <f t="shared" si="195"/>
        <v>2</v>
      </c>
      <c r="HO55" s="42">
        <f t="shared" si="195"/>
        <v>43</v>
      </c>
      <c r="HP55" s="42">
        <f t="shared" si="195"/>
        <v>41.4</v>
      </c>
      <c r="HQ55" s="38" t="s">
        <v>20</v>
      </c>
      <c r="HR55" s="39">
        <f t="shared" ref="HR55:ID55" si="196">SUM(HR51:HR54)</f>
        <v>23</v>
      </c>
      <c r="HS55" s="40">
        <f t="shared" si="196"/>
        <v>5</v>
      </c>
      <c r="HT55" s="40">
        <f t="shared" si="196"/>
        <v>0</v>
      </c>
      <c r="HU55" s="40">
        <f t="shared" si="196"/>
        <v>0</v>
      </c>
      <c r="HV55" s="40">
        <f t="shared" si="196"/>
        <v>0</v>
      </c>
      <c r="HW55" s="40">
        <f t="shared" si="196"/>
        <v>0</v>
      </c>
      <c r="HX55" s="40">
        <f t="shared" si="196"/>
        <v>0</v>
      </c>
      <c r="HY55" s="40">
        <f t="shared" si="196"/>
        <v>0</v>
      </c>
      <c r="HZ55" s="40">
        <f t="shared" si="196"/>
        <v>4</v>
      </c>
      <c r="IA55" s="40">
        <f t="shared" si="196"/>
        <v>0</v>
      </c>
      <c r="IB55" s="41">
        <f t="shared" si="196"/>
        <v>10</v>
      </c>
      <c r="IC55" s="42">
        <f t="shared" si="196"/>
        <v>42</v>
      </c>
      <c r="ID55" s="42">
        <f t="shared" si="196"/>
        <v>34</v>
      </c>
      <c r="IE55" s="38" t="s">
        <v>20</v>
      </c>
      <c r="IF55" s="39">
        <f t="shared" ref="IF55:IR55" si="197">SUM(IF51:IF54)</f>
        <v>21</v>
      </c>
      <c r="IG55" s="40">
        <f t="shared" si="197"/>
        <v>4</v>
      </c>
      <c r="IH55" s="40">
        <f t="shared" si="197"/>
        <v>0</v>
      </c>
      <c r="II55" s="40">
        <f t="shared" si="197"/>
        <v>0</v>
      </c>
      <c r="IJ55" s="40">
        <f t="shared" si="197"/>
        <v>0</v>
      </c>
      <c r="IK55" s="40">
        <f t="shared" si="197"/>
        <v>0</v>
      </c>
      <c r="IL55" s="40">
        <f t="shared" si="197"/>
        <v>0</v>
      </c>
      <c r="IM55" s="40">
        <f t="shared" si="197"/>
        <v>0</v>
      </c>
      <c r="IN55" s="40">
        <f t="shared" si="197"/>
        <v>1</v>
      </c>
      <c r="IO55" s="40">
        <f t="shared" si="197"/>
        <v>1</v>
      </c>
      <c r="IP55" s="41">
        <f t="shared" si="197"/>
        <v>3</v>
      </c>
      <c r="IQ55" s="42">
        <f t="shared" si="197"/>
        <v>30</v>
      </c>
      <c r="IR55" s="42">
        <f t="shared" si="197"/>
        <v>27</v>
      </c>
    </row>
    <row r="56" spans="1:252" s="47" customFormat="1" ht="12" customHeight="1" x14ac:dyDescent="0.4">
      <c r="A56" s="38" t="s">
        <v>21</v>
      </c>
      <c r="B56" s="39">
        <f t="shared" ref="B56:N56" si="198">SUM(B45,B50,B55)</f>
        <v>61</v>
      </c>
      <c r="C56" s="40">
        <f t="shared" si="198"/>
        <v>17</v>
      </c>
      <c r="D56" s="40">
        <f t="shared" si="198"/>
        <v>0</v>
      </c>
      <c r="E56" s="40">
        <f t="shared" si="198"/>
        <v>0</v>
      </c>
      <c r="F56" s="40">
        <f t="shared" si="198"/>
        <v>0</v>
      </c>
      <c r="G56" s="40">
        <f t="shared" si="198"/>
        <v>0</v>
      </c>
      <c r="H56" s="40">
        <f t="shared" si="198"/>
        <v>0</v>
      </c>
      <c r="I56" s="40">
        <f t="shared" si="198"/>
        <v>1</v>
      </c>
      <c r="J56" s="40">
        <f t="shared" si="198"/>
        <v>24</v>
      </c>
      <c r="K56" s="40">
        <f t="shared" si="198"/>
        <v>1</v>
      </c>
      <c r="L56" s="41">
        <f t="shared" si="198"/>
        <v>1</v>
      </c>
      <c r="M56" s="42">
        <f t="shared" si="198"/>
        <v>105</v>
      </c>
      <c r="N56" s="42">
        <f t="shared" si="198"/>
        <v>104.6</v>
      </c>
      <c r="O56" s="38" t="s">
        <v>21</v>
      </c>
      <c r="P56" s="39">
        <f t="shared" ref="P56:AB56" si="199">SUM(P45,P50,P55)</f>
        <v>25</v>
      </c>
      <c r="Q56" s="40">
        <f t="shared" si="199"/>
        <v>5</v>
      </c>
      <c r="R56" s="40">
        <f t="shared" si="199"/>
        <v>1</v>
      </c>
      <c r="S56" s="40">
        <f t="shared" si="199"/>
        <v>0</v>
      </c>
      <c r="T56" s="40">
        <f t="shared" si="199"/>
        <v>0</v>
      </c>
      <c r="U56" s="40">
        <f t="shared" si="199"/>
        <v>0</v>
      </c>
      <c r="V56" s="40">
        <f t="shared" si="199"/>
        <v>0</v>
      </c>
      <c r="W56" s="40">
        <f t="shared" si="199"/>
        <v>0</v>
      </c>
      <c r="X56" s="40">
        <f t="shared" si="199"/>
        <v>2</v>
      </c>
      <c r="Y56" s="40">
        <f t="shared" si="199"/>
        <v>1</v>
      </c>
      <c r="Z56" s="41">
        <f t="shared" si="199"/>
        <v>8</v>
      </c>
      <c r="AA56" s="42">
        <f t="shared" si="199"/>
        <v>42</v>
      </c>
      <c r="AB56" s="42">
        <f t="shared" si="199"/>
        <v>36.300000000000004</v>
      </c>
      <c r="AC56" s="38" t="s">
        <v>21</v>
      </c>
      <c r="AD56" s="39">
        <f t="shared" ref="AD56:AP56" si="200">SUM(AD45,AD50,AD55)</f>
        <v>781</v>
      </c>
      <c r="AE56" s="40">
        <f t="shared" si="200"/>
        <v>94</v>
      </c>
      <c r="AF56" s="40">
        <f t="shared" si="200"/>
        <v>15</v>
      </c>
      <c r="AG56" s="40">
        <f t="shared" si="200"/>
        <v>1</v>
      </c>
      <c r="AH56" s="40">
        <f t="shared" si="200"/>
        <v>1</v>
      </c>
      <c r="AI56" s="40">
        <f t="shared" si="200"/>
        <v>0</v>
      </c>
      <c r="AJ56" s="40">
        <f t="shared" si="200"/>
        <v>0</v>
      </c>
      <c r="AK56" s="40">
        <f t="shared" si="200"/>
        <v>0</v>
      </c>
      <c r="AL56" s="40">
        <f t="shared" si="200"/>
        <v>146</v>
      </c>
      <c r="AM56" s="40">
        <f t="shared" si="200"/>
        <v>12</v>
      </c>
      <c r="AN56" s="41">
        <f t="shared" si="200"/>
        <v>40</v>
      </c>
      <c r="AO56" s="42">
        <f t="shared" si="200"/>
        <v>1090</v>
      </c>
      <c r="AP56" s="42">
        <f t="shared" si="200"/>
        <v>1072.9000000000001</v>
      </c>
      <c r="AQ56" s="38" t="s">
        <v>21</v>
      </c>
      <c r="AR56" s="39">
        <f t="shared" ref="AR56:BD56" si="201">SUM(AR45,AR50,AR55)</f>
        <v>147</v>
      </c>
      <c r="AS56" s="40">
        <f t="shared" si="201"/>
        <v>31</v>
      </c>
      <c r="AT56" s="40">
        <f t="shared" si="201"/>
        <v>5</v>
      </c>
      <c r="AU56" s="40">
        <f t="shared" si="201"/>
        <v>0</v>
      </c>
      <c r="AV56" s="40">
        <f t="shared" si="201"/>
        <v>2</v>
      </c>
      <c r="AW56" s="40">
        <f t="shared" si="201"/>
        <v>0</v>
      </c>
      <c r="AX56" s="40">
        <f t="shared" si="201"/>
        <v>0</v>
      </c>
      <c r="AY56" s="40">
        <f t="shared" si="201"/>
        <v>0</v>
      </c>
      <c r="AZ56" s="40">
        <f t="shared" si="201"/>
        <v>35</v>
      </c>
      <c r="BA56" s="40">
        <f t="shared" si="201"/>
        <v>3</v>
      </c>
      <c r="BB56" s="41">
        <f t="shared" si="201"/>
        <v>6</v>
      </c>
      <c r="BC56" s="42">
        <f t="shared" si="201"/>
        <v>229</v>
      </c>
      <c r="BD56" s="42">
        <f t="shared" si="201"/>
        <v>231.49999999999997</v>
      </c>
      <c r="BE56" s="38" t="s">
        <v>21</v>
      </c>
      <c r="BF56" s="43">
        <f t="shared" ref="BF56:BR56" si="202">SUM(BF45,BF50,BF55)</f>
        <v>0</v>
      </c>
      <c r="BG56" s="44">
        <f t="shared" si="202"/>
        <v>0</v>
      </c>
      <c r="BH56" s="44">
        <f t="shared" si="202"/>
        <v>0</v>
      </c>
      <c r="BI56" s="44">
        <f t="shared" si="202"/>
        <v>0</v>
      </c>
      <c r="BJ56" s="44">
        <f t="shared" si="202"/>
        <v>0</v>
      </c>
      <c r="BK56" s="44">
        <f t="shared" si="202"/>
        <v>0</v>
      </c>
      <c r="BL56" s="44">
        <f t="shared" si="202"/>
        <v>0</v>
      </c>
      <c r="BM56" s="44">
        <f t="shared" si="202"/>
        <v>0</v>
      </c>
      <c r="BN56" s="44">
        <f t="shared" si="202"/>
        <v>0</v>
      </c>
      <c r="BO56" s="44">
        <f t="shared" si="202"/>
        <v>0</v>
      </c>
      <c r="BP56" s="45">
        <f t="shared" si="202"/>
        <v>0</v>
      </c>
      <c r="BQ56" s="46">
        <f t="shared" si="202"/>
        <v>0</v>
      </c>
      <c r="BR56" s="46">
        <f t="shared" si="202"/>
        <v>0</v>
      </c>
      <c r="BS56" s="38" t="s">
        <v>21</v>
      </c>
      <c r="BT56" s="39">
        <f t="shared" ref="BT56:CF56" si="203">SUM(BT45,BT50,BT55)</f>
        <v>125</v>
      </c>
      <c r="BU56" s="40">
        <f t="shared" si="203"/>
        <v>22</v>
      </c>
      <c r="BV56" s="40">
        <f t="shared" si="203"/>
        <v>9</v>
      </c>
      <c r="BW56" s="40">
        <f t="shared" si="203"/>
        <v>1</v>
      </c>
      <c r="BX56" s="40">
        <f t="shared" si="203"/>
        <v>1</v>
      </c>
      <c r="BY56" s="40">
        <f t="shared" si="203"/>
        <v>0</v>
      </c>
      <c r="BZ56" s="40">
        <f t="shared" si="203"/>
        <v>0</v>
      </c>
      <c r="CA56" s="40">
        <f t="shared" si="203"/>
        <v>0</v>
      </c>
      <c r="CB56" s="40">
        <f t="shared" si="203"/>
        <v>33</v>
      </c>
      <c r="CC56" s="40">
        <f t="shared" si="203"/>
        <v>4</v>
      </c>
      <c r="CD56" s="41">
        <f t="shared" si="203"/>
        <v>8</v>
      </c>
      <c r="CE56" s="42">
        <f t="shared" si="203"/>
        <v>203</v>
      </c>
      <c r="CF56" s="42">
        <f t="shared" si="203"/>
        <v>208.5</v>
      </c>
      <c r="CG56" s="38" t="s">
        <v>21</v>
      </c>
      <c r="CH56" s="39">
        <f t="shared" ref="CH56:CT56" si="204">SUM(CH45,CH50,CH55)</f>
        <v>347</v>
      </c>
      <c r="CI56" s="40">
        <f t="shared" si="204"/>
        <v>63</v>
      </c>
      <c r="CJ56" s="40">
        <f t="shared" si="204"/>
        <v>4</v>
      </c>
      <c r="CK56" s="40">
        <f t="shared" si="204"/>
        <v>0</v>
      </c>
      <c r="CL56" s="40">
        <f t="shared" si="204"/>
        <v>0</v>
      </c>
      <c r="CM56" s="40">
        <f t="shared" si="204"/>
        <v>0</v>
      </c>
      <c r="CN56" s="40">
        <f t="shared" si="204"/>
        <v>1</v>
      </c>
      <c r="CO56" s="40">
        <f t="shared" si="204"/>
        <v>3</v>
      </c>
      <c r="CP56" s="40">
        <f t="shared" si="204"/>
        <v>41</v>
      </c>
      <c r="CQ56" s="40">
        <f t="shared" si="204"/>
        <v>12</v>
      </c>
      <c r="CR56" s="41">
        <f t="shared" si="204"/>
        <v>24</v>
      </c>
      <c r="CS56" s="42">
        <f t="shared" si="204"/>
        <v>495</v>
      </c>
      <c r="CT56" s="42">
        <f t="shared" si="204"/>
        <v>477.79999999999995</v>
      </c>
      <c r="CU56" s="38" t="s">
        <v>21</v>
      </c>
      <c r="CV56" s="39">
        <f t="shared" ref="CV56:DH56" si="205">SUM(CV45,CV50,CV55)</f>
        <v>71</v>
      </c>
      <c r="CW56" s="40">
        <f t="shared" si="205"/>
        <v>16</v>
      </c>
      <c r="CX56" s="40">
        <f t="shared" si="205"/>
        <v>1</v>
      </c>
      <c r="CY56" s="40">
        <f t="shared" si="205"/>
        <v>2</v>
      </c>
      <c r="CZ56" s="40">
        <f t="shared" si="205"/>
        <v>0</v>
      </c>
      <c r="DA56" s="40">
        <f t="shared" si="205"/>
        <v>0</v>
      </c>
      <c r="DB56" s="40">
        <f t="shared" si="205"/>
        <v>0</v>
      </c>
      <c r="DC56" s="40">
        <f t="shared" si="205"/>
        <v>0</v>
      </c>
      <c r="DD56" s="40">
        <f t="shared" si="205"/>
        <v>6</v>
      </c>
      <c r="DE56" s="40">
        <f t="shared" si="205"/>
        <v>3</v>
      </c>
      <c r="DF56" s="41">
        <f t="shared" si="205"/>
        <v>19</v>
      </c>
      <c r="DG56" s="42">
        <f t="shared" si="205"/>
        <v>118</v>
      </c>
      <c r="DH56" s="42">
        <f t="shared" si="205"/>
        <v>104.89999999999998</v>
      </c>
      <c r="DI56" s="38" t="s">
        <v>21</v>
      </c>
      <c r="DJ56" s="39">
        <f t="shared" ref="DJ56:DV56" si="206">SUM(DJ45,DJ50,DJ55)</f>
        <v>58</v>
      </c>
      <c r="DK56" s="40">
        <f t="shared" si="206"/>
        <v>10</v>
      </c>
      <c r="DL56" s="40">
        <f t="shared" si="206"/>
        <v>4</v>
      </c>
      <c r="DM56" s="40">
        <f t="shared" si="206"/>
        <v>1</v>
      </c>
      <c r="DN56" s="40">
        <f t="shared" si="206"/>
        <v>0</v>
      </c>
      <c r="DO56" s="40">
        <f t="shared" si="206"/>
        <v>0</v>
      </c>
      <c r="DP56" s="40">
        <f t="shared" si="206"/>
        <v>0</v>
      </c>
      <c r="DQ56" s="40">
        <f t="shared" si="206"/>
        <v>2</v>
      </c>
      <c r="DR56" s="40">
        <f t="shared" si="206"/>
        <v>1</v>
      </c>
      <c r="DS56" s="40">
        <f t="shared" si="206"/>
        <v>1</v>
      </c>
      <c r="DT56" s="41">
        <f t="shared" si="206"/>
        <v>0</v>
      </c>
      <c r="DU56" s="42">
        <f t="shared" si="206"/>
        <v>77</v>
      </c>
      <c r="DV56" s="42">
        <f t="shared" si="206"/>
        <v>84.9</v>
      </c>
      <c r="DW56" s="38" t="s">
        <v>21</v>
      </c>
      <c r="DX56" s="43">
        <f t="shared" ref="DX56:EJ56" si="207">SUM(DX45,DX50,DX55)</f>
        <v>0</v>
      </c>
      <c r="DY56" s="44">
        <f t="shared" si="207"/>
        <v>0</v>
      </c>
      <c r="DZ56" s="44">
        <f t="shared" si="207"/>
        <v>0</v>
      </c>
      <c r="EA56" s="44">
        <f t="shared" si="207"/>
        <v>0</v>
      </c>
      <c r="EB56" s="44">
        <f t="shared" si="207"/>
        <v>0</v>
      </c>
      <c r="EC56" s="44">
        <f t="shared" si="207"/>
        <v>0</v>
      </c>
      <c r="ED56" s="44">
        <f t="shared" si="207"/>
        <v>0</v>
      </c>
      <c r="EE56" s="44">
        <f t="shared" si="207"/>
        <v>0</v>
      </c>
      <c r="EF56" s="44">
        <f t="shared" si="207"/>
        <v>0</v>
      </c>
      <c r="EG56" s="44">
        <f t="shared" si="207"/>
        <v>0</v>
      </c>
      <c r="EH56" s="45">
        <f t="shared" si="207"/>
        <v>0</v>
      </c>
      <c r="EI56" s="46">
        <f t="shared" si="207"/>
        <v>0</v>
      </c>
      <c r="EJ56" s="46">
        <f t="shared" si="207"/>
        <v>0</v>
      </c>
      <c r="EK56" s="38" t="s">
        <v>21</v>
      </c>
      <c r="EL56" s="39">
        <f t="shared" ref="EL56:EX56" si="208">SUM(EL45,EL50,EL55)</f>
        <v>65</v>
      </c>
      <c r="EM56" s="40">
        <f t="shared" si="208"/>
        <v>16</v>
      </c>
      <c r="EN56" s="40">
        <f t="shared" si="208"/>
        <v>4</v>
      </c>
      <c r="EO56" s="40">
        <f t="shared" si="208"/>
        <v>0</v>
      </c>
      <c r="EP56" s="40">
        <f t="shared" si="208"/>
        <v>0</v>
      </c>
      <c r="EQ56" s="40">
        <f t="shared" si="208"/>
        <v>0</v>
      </c>
      <c r="ER56" s="40">
        <f t="shared" si="208"/>
        <v>0</v>
      </c>
      <c r="ES56" s="40">
        <f t="shared" si="208"/>
        <v>0</v>
      </c>
      <c r="ET56" s="40">
        <f t="shared" si="208"/>
        <v>3</v>
      </c>
      <c r="EU56" s="40">
        <f t="shared" si="208"/>
        <v>3</v>
      </c>
      <c r="EV56" s="41">
        <f t="shared" si="208"/>
        <v>8</v>
      </c>
      <c r="EW56" s="42">
        <f t="shared" si="208"/>
        <v>99</v>
      </c>
      <c r="EX56" s="42">
        <f t="shared" si="208"/>
        <v>96</v>
      </c>
      <c r="EY56" s="38" t="s">
        <v>21</v>
      </c>
      <c r="EZ56" s="39">
        <f t="shared" ref="EZ56:FL56" si="209">SUM(EZ45,EZ50,EZ55)</f>
        <v>606</v>
      </c>
      <c r="FA56" s="40">
        <f t="shared" si="209"/>
        <v>103</v>
      </c>
      <c r="FB56" s="40">
        <f t="shared" si="209"/>
        <v>15</v>
      </c>
      <c r="FC56" s="40">
        <f t="shared" si="209"/>
        <v>2</v>
      </c>
      <c r="FD56" s="40">
        <f t="shared" si="209"/>
        <v>1</v>
      </c>
      <c r="FE56" s="40">
        <f t="shared" si="209"/>
        <v>0</v>
      </c>
      <c r="FF56" s="40">
        <f t="shared" si="209"/>
        <v>0</v>
      </c>
      <c r="FG56" s="40">
        <f t="shared" si="209"/>
        <v>3</v>
      </c>
      <c r="FH56" s="40">
        <f t="shared" si="209"/>
        <v>143</v>
      </c>
      <c r="FI56" s="40">
        <f t="shared" si="209"/>
        <v>18</v>
      </c>
      <c r="FJ56" s="41">
        <f t="shared" si="209"/>
        <v>32</v>
      </c>
      <c r="FK56" s="42">
        <f t="shared" si="209"/>
        <v>923</v>
      </c>
      <c r="FL56" s="42">
        <f t="shared" si="209"/>
        <v>913</v>
      </c>
      <c r="FM56" s="38" t="s">
        <v>21</v>
      </c>
      <c r="FN56" s="39">
        <f t="shared" ref="FN56:FZ56" si="210">SUM(FN45,FN50,FN55)</f>
        <v>94</v>
      </c>
      <c r="FO56" s="40">
        <f t="shared" si="210"/>
        <v>21</v>
      </c>
      <c r="FP56" s="40">
        <f t="shared" si="210"/>
        <v>3</v>
      </c>
      <c r="FQ56" s="40">
        <f t="shared" si="210"/>
        <v>0</v>
      </c>
      <c r="FR56" s="40">
        <f t="shared" si="210"/>
        <v>0</v>
      </c>
      <c r="FS56" s="40">
        <f t="shared" si="210"/>
        <v>0</v>
      </c>
      <c r="FT56" s="40">
        <f t="shared" si="210"/>
        <v>0</v>
      </c>
      <c r="FU56" s="40">
        <f t="shared" si="210"/>
        <v>0</v>
      </c>
      <c r="FV56" s="40">
        <f t="shared" si="210"/>
        <v>12</v>
      </c>
      <c r="FW56" s="40">
        <f t="shared" si="210"/>
        <v>0</v>
      </c>
      <c r="FX56" s="41">
        <f t="shared" si="210"/>
        <v>6</v>
      </c>
      <c r="FY56" s="42">
        <f t="shared" si="210"/>
        <v>136</v>
      </c>
      <c r="FZ56" s="42">
        <f t="shared" si="210"/>
        <v>135.1</v>
      </c>
      <c r="GA56" s="38" t="s">
        <v>21</v>
      </c>
      <c r="GB56" s="39">
        <f t="shared" ref="GB56:GN56" si="211">SUM(GB45,GB50,GB55)</f>
        <v>90</v>
      </c>
      <c r="GC56" s="40">
        <f t="shared" si="211"/>
        <v>7</v>
      </c>
      <c r="GD56" s="40">
        <f t="shared" si="211"/>
        <v>0</v>
      </c>
      <c r="GE56" s="40">
        <f t="shared" si="211"/>
        <v>0</v>
      </c>
      <c r="GF56" s="40">
        <f t="shared" si="211"/>
        <v>0</v>
      </c>
      <c r="GG56" s="40">
        <f t="shared" si="211"/>
        <v>0</v>
      </c>
      <c r="GH56" s="40">
        <f t="shared" si="211"/>
        <v>0</v>
      </c>
      <c r="GI56" s="40">
        <f t="shared" si="211"/>
        <v>0</v>
      </c>
      <c r="GJ56" s="40">
        <f t="shared" si="211"/>
        <v>5</v>
      </c>
      <c r="GK56" s="40">
        <f t="shared" si="211"/>
        <v>1</v>
      </c>
      <c r="GL56" s="41">
        <f t="shared" si="211"/>
        <v>8</v>
      </c>
      <c r="GM56" s="42">
        <f t="shared" si="211"/>
        <v>111</v>
      </c>
      <c r="GN56" s="42">
        <f t="shared" si="211"/>
        <v>104</v>
      </c>
      <c r="GO56" s="38" t="s">
        <v>21</v>
      </c>
      <c r="GP56" s="43">
        <f t="shared" ref="GP56:HB56" si="212">SUM(GP45,GP50,GP55)</f>
        <v>0</v>
      </c>
      <c r="GQ56" s="44">
        <f t="shared" si="212"/>
        <v>0</v>
      </c>
      <c r="GR56" s="44">
        <f t="shared" si="212"/>
        <v>0</v>
      </c>
      <c r="GS56" s="44">
        <f t="shared" si="212"/>
        <v>0</v>
      </c>
      <c r="GT56" s="44">
        <f t="shared" si="212"/>
        <v>0</v>
      </c>
      <c r="GU56" s="44">
        <f t="shared" si="212"/>
        <v>0</v>
      </c>
      <c r="GV56" s="44">
        <f t="shared" si="212"/>
        <v>0</v>
      </c>
      <c r="GW56" s="44">
        <f t="shared" si="212"/>
        <v>0</v>
      </c>
      <c r="GX56" s="44">
        <f t="shared" si="212"/>
        <v>0</v>
      </c>
      <c r="GY56" s="44">
        <f t="shared" si="212"/>
        <v>0</v>
      </c>
      <c r="GZ56" s="45">
        <f t="shared" si="212"/>
        <v>0</v>
      </c>
      <c r="HA56" s="46">
        <f t="shared" si="212"/>
        <v>0</v>
      </c>
      <c r="HB56" s="46">
        <f t="shared" si="212"/>
        <v>0</v>
      </c>
      <c r="HC56" s="38" t="s">
        <v>21</v>
      </c>
      <c r="HD56" s="39">
        <f t="shared" ref="HD56:HP56" si="213">SUM(HD45,HD50,HD55)</f>
        <v>125</v>
      </c>
      <c r="HE56" s="40">
        <f t="shared" si="213"/>
        <v>12</v>
      </c>
      <c r="HF56" s="40">
        <f t="shared" si="213"/>
        <v>2</v>
      </c>
      <c r="HG56" s="40">
        <f t="shared" si="213"/>
        <v>1</v>
      </c>
      <c r="HH56" s="40">
        <f t="shared" si="213"/>
        <v>0</v>
      </c>
      <c r="HI56" s="40">
        <f t="shared" si="213"/>
        <v>0</v>
      </c>
      <c r="HJ56" s="40">
        <f t="shared" si="213"/>
        <v>0</v>
      </c>
      <c r="HK56" s="40">
        <f t="shared" si="213"/>
        <v>0</v>
      </c>
      <c r="HL56" s="40">
        <f t="shared" si="213"/>
        <v>1</v>
      </c>
      <c r="HM56" s="40">
        <f t="shared" si="213"/>
        <v>0</v>
      </c>
      <c r="HN56" s="41">
        <f t="shared" si="213"/>
        <v>5</v>
      </c>
      <c r="HO56" s="42">
        <f t="shared" si="213"/>
        <v>146</v>
      </c>
      <c r="HP56" s="42">
        <f t="shared" si="213"/>
        <v>145.9</v>
      </c>
      <c r="HQ56" s="38" t="s">
        <v>21</v>
      </c>
      <c r="HR56" s="39">
        <f t="shared" ref="HR56:ID56" si="214">SUM(HR45,HR50,HR55)</f>
        <v>58</v>
      </c>
      <c r="HS56" s="40">
        <f t="shared" si="214"/>
        <v>8</v>
      </c>
      <c r="HT56" s="40">
        <f t="shared" si="214"/>
        <v>2</v>
      </c>
      <c r="HU56" s="40">
        <f t="shared" si="214"/>
        <v>0</v>
      </c>
      <c r="HV56" s="40">
        <f t="shared" si="214"/>
        <v>0</v>
      </c>
      <c r="HW56" s="40">
        <f t="shared" si="214"/>
        <v>0</v>
      </c>
      <c r="HX56" s="40">
        <f t="shared" si="214"/>
        <v>0</v>
      </c>
      <c r="HY56" s="40">
        <f t="shared" si="214"/>
        <v>0</v>
      </c>
      <c r="HZ56" s="40">
        <f t="shared" si="214"/>
        <v>7</v>
      </c>
      <c r="IA56" s="40">
        <f t="shared" si="214"/>
        <v>1</v>
      </c>
      <c r="IB56" s="41">
        <f t="shared" si="214"/>
        <v>22</v>
      </c>
      <c r="IC56" s="42">
        <f t="shared" si="214"/>
        <v>98</v>
      </c>
      <c r="ID56" s="42">
        <f t="shared" si="214"/>
        <v>82.4</v>
      </c>
      <c r="IE56" s="38" t="s">
        <v>21</v>
      </c>
      <c r="IF56" s="39">
        <f t="shared" ref="IF56:IR56" si="215">SUM(IF45,IF50,IF55)</f>
        <v>66</v>
      </c>
      <c r="IG56" s="40">
        <f t="shared" si="215"/>
        <v>12</v>
      </c>
      <c r="IH56" s="40">
        <f t="shared" si="215"/>
        <v>2</v>
      </c>
      <c r="II56" s="40">
        <f t="shared" si="215"/>
        <v>0</v>
      </c>
      <c r="IJ56" s="40">
        <f t="shared" si="215"/>
        <v>0</v>
      </c>
      <c r="IK56" s="40">
        <f t="shared" si="215"/>
        <v>0</v>
      </c>
      <c r="IL56" s="40">
        <f t="shared" si="215"/>
        <v>0</v>
      </c>
      <c r="IM56" s="40">
        <f t="shared" si="215"/>
        <v>0</v>
      </c>
      <c r="IN56" s="40">
        <f t="shared" si="215"/>
        <v>6</v>
      </c>
      <c r="IO56" s="40">
        <f t="shared" si="215"/>
        <v>1</v>
      </c>
      <c r="IP56" s="41">
        <f t="shared" si="215"/>
        <v>7</v>
      </c>
      <c r="IQ56" s="42">
        <f t="shared" si="215"/>
        <v>94</v>
      </c>
      <c r="IR56" s="42">
        <f t="shared" si="215"/>
        <v>90.4</v>
      </c>
    </row>
    <row r="57" spans="1:252" ht="13.5" customHeight="1" x14ac:dyDescent="0.3">
      <c r="A57" s="13">
        <f>A54+"00:15"</f>
        <v>0.66666666666666641</v>
      </c>
      <c r="B57" s="9">
        <v>7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3</v>
      </c>
      <c r="K57" s="10">
        <v>0</v>
      </c>
      <c r="L57" s="11">
        <v>0</v>
      </c>
      <c r="M57" s="12">
        <f>SUM(B57:L57)</f>
        <v>10</v>
      </c>
      <c r="N57" s="12">
        <f>SUM(B57,C57,2.3*D57,2.3*E57,2.3*F57,2.3*G57,2*H57,2*I57,J57,0.4*K57,0.2*L57)</f>
        <v>10</v>
      </c>
      <c r="O57" s="13">
        <f>$A57</f>
        <v>0.66666666666666641</v>
      </c>
      <c r="P57" s="9">
        <v>3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1</v>
      </c>
      <c r="Y57" s="10">
        <v>0</v>
      </c>
      <c r="Z57" s="11">
        <v>1</v>
      </c>
      <c r="AA57" s="12">
        <f>SUM(P57:Z57)</f>
        <v>5</v>
      </c>
      <c r="AB57" s="12">
        <f>SUM(P57,Q57,2.3*R57,2.3*S57,2.3*T57,2.3*U57,2*V57,2*W57,X57,0.4*Y57,0.2*Z57)</f>
        <v>4.2</v>
      </c>
      <c r="AC57" s="13">
        <f>$A57</f>
        <v>0.66666666666666641</v>
      </c>
      <c r="AD57" s="9">
        <v>86</v>
      </c>
      <c r="AE57" s="10">
        <v>10</v>
      </c>
      <c r="AF57" s="10">
        <v>1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14</v>
      </c>
      <c r="AM57" s="10">
        <v>2</v>
      </c>
      <c r="AN57" s="11">
        <v>2</v>
      </c>
      <c r="AO57" s="12">
        <f>SUM(AD57:AN57)</f>
        <v>115</v>
      </c>
      <c r="AP57" s="12">
        <f>SUM(AD57,AE57,2.3*AF57,2.3*AG57,2.3*AH57,2.3*AI57,2*AJ57,2*AK57,AL57,0.4*AM57,0.2*AN57)</f>
        <v>113.5</v>
      </c>
      <c r="AQ57" s="13">
        <f>$A57</f>
        <v>0.66666666666666641</v>
      </c>
      <c r="AR57" s="9">
        <v>15</v>
      </c>
      <c r="AS57" s="10">
        <v>4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3</v>
      </c>
      <c r="BA57" s="10">
        <v>0</v>
      </c>
      <c r="BB57" s="11">
        <v>1</v>
      </c>
      <c r="BC57" s="12">
        <f>SUM(AR57:BB57)</f>
        <v>23</v>
      </c>
      <c r="BD57" s="12">
        <f>SUM(AR57,AS57,2.3*AT57,2.3*AU57,2.3*AV57,2.3*AW57,2*AX57,2*AY57,AZ57,0.4*BA57,0.2*BB57)</f>
        <v>22.2</v>
      </c>
      <c r="BE57" s="13">
        <f>$A57</f>
        <v>0.66666666666666641</v>
      </c>
      <c r="BF57" s="14"/>
      <c r="BG57" s="15"/>
      <c r="BH57" s="15"/>
      <c r="BI57" s="15"/>
      <c r="BJ57" s="15"/>
      <c r="BK57" s="15"/>
      <c r="BL57" s="15"/>
      <c r="BM57" s="15"/>
      <c r="BN57" s="15"/>
      <c r="BO57" s="15"/>
      <c r="BP57" s="16"/>
      <c r="BQ57" s="17">
        <f>SUM(BF57:BP57)</f>
        <v>0</v>
      </c>
      <c r="BR57" s="17">
        <f>SUM(BF57,BG57,2.3*BH57,2.3*BI57,2.3*BJ57,2.3*BK57,2*BL57,2*BM57,BN57,0.4*BO57,0.2*BP57)</f>
        <v>0</v>
      </c>
      <c r="BS57" s="13">
        <f>$A57</f>
        <v>0.66666666666666641</v>
      </c>
      <c r="BT57" s="9">
        <v>13</v>
      </c>
      <c r="BU57" s="10">
        <v>1</v>
      </c>
      <c r="BV57" s="10">
        <v>2</v>
      </c>
      <c r="BW57" s="10">
        <v>0</v>
      </c>
      <c r="BX57" s="10">
        <v>0</v>
      </c>
      <c r="BY57" s="10">
        <v>0</v>
      </c>
      <c r="BZ57" s="10">
        <v>0</v>
      </c>
      <c r="CA57" s="10">
        <v>0</v>
      </c>
      <c r="CB57" s="10">
        <v>3</v>
      </c>
      <c r="CC57" s="10">
        <v>0</v>
      </c>
      <c r="CD57" s="11">
        <v>1</v>
      </c>
      <c r="CE57" s="12">
        <f>SUM(BT57:CD57)</f>
        <v>20</v>
      </c>
      <c r="CF57" s="12">
        <f>SUM(BT57,BU57,2.3*BV57,2.3*BW57,2.3*BX57,2.3*BY57,2*BZ57,2*CA57,CB57,0.4*CC57,0.2*CD57)</f>
        <v>21.8</v>
      </c>
      <c r="CG57" s="13">
        <f>$A57</f>
        <v>0.66666666666666641</v>
      </c>
      <c r="CH57" s="9">
        <v>25</v>
      </c>
      <c r="CI57" s="10">
        <v>1</v>
      </c>
      <c r="CJ57" s="10">
        <v>0</v>
      </c>
      <c r="CK57" s="10">
        <v>0</v>
      </c>
      <c r="CL57" s="10">
        <v>0</v>
      </c>
      <c r="CM57" s="10">
        <v>0</v>
      </c>
      <c r="CN57" s="10">
        <v>0</v>
      </c>
      <c r="CO57" s="10">
        <v>0</v>
      </c>
      <c r="CP57" s="10">
        <v>4</v>
      </c>
      <c r="CQ57" s="10">
        <v>3</v>
      </c>
      <c r="CR57" s="11">
        <v>2</v>
      </c>
      <c r="CS57" s="12">
        <f>SUM(CH57:CR57)</f>
        <v>35</v>
      </c>
      <c r="CT57" s="12">
        <f>SUM(CH57,CI57,2.3*CJ57,2.3*CK57,2.3*CL57,2.3*CM57,2*CN57,2*CO57,CP57,0.4*CQ57,0.2*CR57)</f>
        <v>31.599999999999998</v>
      </c>
      <c r="CU57" s="13">
        <f>$A57</f>
        <v>0.66666666666666641</v>
      </c>
      <c r="CV57" s="9">
        <v>7</v>
      </c>
      <c r="CW57" s="10">
        <v>2</v>
      </c>
      <c r="CX57" s="10">
        <v>0</v>
      </c>
      <c r="CY57" s="10">
        <v>0</v>
      </c>
      <c r="CZ57" s="10">
        <v>0</v>
      </c>
      <c r="DA57" s="10">
        <v>0</v>
      </c>
      <c r="DB57" s="10">
        <v>0</v>
      </c>
      <c r="DC57" s="10">
        <v>0</v>
      </c>
      <c r="DD57" s="10">
        <v>1</v>
      </c>
      <c r="DE57" s="10">
        <v>0</v>
      </c>
      <c r="DF57" s="11">
        <v>2</v>
      </c>
      <c r="DG57" s="12">
        <f>SUM(CV57:DF57)</f>
        <v>12</v>
      </c>
      <c r="DH57" s="12">
        <f>SUM(CV57,CW57,2.3*CX57,2.3*CY57,2.3*CZ57,2.3*DA57,2*DB57,2*DC57,DD57,0.4*DE57,0.2*DF57)</f>
        <v>10.4</v>
      </c>
      <c r="DI57" s="13">
        <f>$A57</f>
        <v>0.66666666666666641</v>
      </c>
      <c r="DJ57" s="9">
        <v>2</v>
      </c>
      <c r="DK57" s="10">
        <v>0</v>
      </c>
      <c r="DL57" s="10">
        <v>0</v>
      </c>
      <c r="DM57" s="10">
        <v>0</v>
      </c>
      <c r="DN57" s="10">
        <v>0</v>
      </c>
      <c r="DO57" s="10">
        <v>0</v>
      </c>
      <c r="DP57" s="10">
        <v>0</v>
      </c>
      <c r="DQ57" s="10">
        <v>0</v>
      </c>
      <c r="DR57" s="10">
        <v>0</v>
      </c>
      <c r="DS57" s="10">
        <v>0</v>
      </c>
      <c r="DT57" s="11">
        <v>0</v>
      </c>
      <c r="DU57" s="12">
        <f>SUM(DJ57:DT57)</f>
        <v>2</v>
      </c>
      <c r="DV57" s="12">
        <f>SUM(DJ57,DK57,2.3*DL57,2.3*DM57,2.3*DN57,2.3*DO57,2*DP57,2*DQ57,DR57,0.4*DS57,0.2*DT57)</f>
        <v>2</v>
      </c>
      <c r="DW57" s="13">
        <f>$A57</f>
        <v>0.66666666666666641</v>
      </c>
      <c r="DX57" s="14"/>
      <c r="DY57" s="15"/>
      <c r="DZ57" s="15"/>
      <c r="EA57" s="15"/>
      <c r="EB57" s="15"/>
      <c r="EC57" s="15"/>
      <c r="ED57" s="15"/>
      <c r="EE57" s="15"/>
      <c r="EF57" s="15"/>
      <c r="EG57" s="15"/>
      <c r="EH57" s="16"/>
      <c r="EI57" s="17">
        <f>SUM(DX57:EH57)</f>
        <v>0</v>
      </c>
      <c r="EJ57" s="17">
        <f>SUM(DX57,DY57,2.3*DZ57,2.3*EA57,2.3*EB57,2.3*EC57,2*ED57,2*EE57,EF57,0.4*EG57,0.2*EH57)</f>
        <v>0</v>
      </c>
      <c r="EK57" s="13">
        <f>$A57</f>
        <v>0.66666666666666641</v>
      </c>
      <c r="EL57" s="9">
        <v>10</v>
      </c>
      <c r="EM57" s="10">
        <v>1</v>
      </c>
      <c r="EN57" s="10">
        <v>1</v>
      </c>
      <c r="EO57" s="10">
        <v>0</v>
      </c>
      <c r="EP57" s="10">
        <v>0</v>
      </c>
      <c r="EQ57" s="10">
        <v>0</v>
      </c>
      <c r="ER57" s="10">
        <v>0</v>
      </c>
      <c r="ES57" s="10">
        <v>0</v>
      </c>
      <c r="ET57" s="10">
        <v>0</v>
      </c>
      <c r="EU57" s="10">
        <v>0</v>
      </c>
      <c r="EV57" s="11">
        <v>0</v>
      </c>
      <c r="EW57" s="12">
        <f>SUM(EL57:EV57)</f>
        <v>12</v>
      </c>
      <c r="EX57" s="12">
        <f>SUM(EL57,EM57,2.3*EN57,2.3*EO57,2.3*EP57,2.3*EQ57,2*ER57,2*ES57,ET57,0.4*EU57,0.2*EV57)</f>
        <v>13.3</v>
      </c>
      <c r="EY57" s="13">
        <f>$A57</f>
        <v>0.66666666666666641</v>
      </c>
      <c r="EZ57" s="9">
        <v>62</v>
      </c>
      <c r="FA57" s="10">
        <v>11</v>
      </c>
      <c r="FB57" s="10">
        <v>1</v>
      </c>
      <c r="FC57" s="10">
        <v>0</v>
      </c>
      <c r="FD57" s="10">
        <v>0</v>
      </c>
      <c r="FE57" s="10">
        <v>0</v>
      </c>
      <c r="FF57" s="10">
        <v>0</v>
      </c>
      <c r="FG57" s="10">
        <v>0</v>
      </c>
      <c r="FH57" s="10">
        <v>15</v>
      </c>
      <c r="FI57" s="10">
        <v>2</v>
      </c>
      <c r="FJ57" s="11">
        <v>5</v>
      </c>
      <c r="FK57" s="12">
        <f>SUM(EZ57:FJ57)</f>
        <v>96</v>
      </c>
      <c r="FL57" s="12">
        <f>SUM(EZ57,FA57,2.3*FB57,2.3*FC57,2.3*FD57,2.3*FE57,2*FF57,2*FG57,FH57,0.4*FI57,0.2*FJ57)</f>
        <v>92.1</v>
      </c>
      <c r="FM57" s="13">
        <f>$A57</f>
        <v>0.66666666666666641</v>
      </c>
      <c r="FN57" s="9">
        <v>12</v>
      </c>
      <c r="FO57" s="10">
        <v>4</v>
      </c>
      <c r="FP57" s="10">
        <v>0</v>
      </c>
      <c r="FQ57" s="10">
        <v>0</v>
      </c>
      <c r="FR57" s="10">
        <v>0</v>
      </c>
      <c r="FS57" s="10">
        <v>0</v>
      </c>
      <c r="FT57" s="10">
        <v>0</v>
      </c>
      <c r="FU57" s="10">
        <v>0</v>
      </c>
      <c r="FV57" s="10">
        <v>2</v>
      </c>
      <c r="FW57" s="10">
        <v>0</v>
      </c>
      <c r="FX57" s="11">
        <v>0</v>
      </c>
      <c r="FY57" s="12">
        <f>SUM(FN57:FX57)</f>
        <v>18</v>
      </c>
      <c r="FZ57" s="12">
        <f>SUM(FN57,FO57,2.3*FP57,2.3*FQ57,2.3*FR57,2.3*FS57,2*FT57,2*FU57,FV57,0.4*FW57,0.2*FX57)</f>
        <v>18</v>
      </c>
      <c r="GA57" s="13">
        <f>$A57</f>
        <v>0.66666666666666641</v>
      </c>
      <c r="GB57" s="9">
        <v>8</v>
      </c>
      <c r="GC57" s="10">
        <v>1</v>
      </c>
      <c r="GD57" s="10">
        <v>0</v>
      </c>
      <c r="GE57" s="10">
        <v>0</v>
      </c>
      <c r="GF57" s="10">
        <v>0</v>
      </c>
      <c r="GG57" s="10">
        <v>0</v>
      </c>
      <c r="GH57" s="10">
        <v>0</v>
      </c>
      <c r="GI57" s="10">
        <v>1</v>
      </c>
      <c r="GJ57" s="10">
        <v>0</v>
      </c>
      <c r="GK57" s="10">
        <v>1</v>
      </c>
      <c r="GL57" s="11">
        <v>0</v>
      </c>
      <c r="GM57" s="12">
        <f>SUM(GB57:GL57)</f>
        <v>11</v>
      </c>
      <c r="GN57" s="12">
        <f>SUM(GB57,GC57,2.3*GD57,2.3*GE57,2.3*GF57,2.3*GG57,2*GH57,2*GI57,GJ57,0.4*GK57,0.2*GL57)</f>
        <v>11.4</v>
      </c>
      <c r="GO57" s="13">
        <f>$A57</f>
        <v>0.66666666666666641</v>
      </c>
      <c r="GP57" s="14"/>
      <c r="GQ57" s="15"/>
      <c r="GR57" s="15"/>
      <c r="GS57" s="15"/>
      <c r="GT57" s="15"/>
      <c r="GU57" s="15"/>
      <c r="GV57" s="15"/>
      <c r="GW57" s="15"/>
      <c r="GX57" s="15"/>
      <c r="GY57" s="15"/>
      <c r="GZ57" s="16"/>
      <c r="HA57" s="17">
        <f>SUM(GP57:GZ57)</f>
        <v>0</v>
      </c>
      <c r="HB57" s="17">
        <f>SUM(GP57,GQ57,2.3*GR57,2.3*GS57,2.3*GT57,2.3*GU57,2*GV57,2*GW57,GX57,0.4*GY57,0.2*GZ57)</f>
        <v>0</v>
      </c>
      <c r="HC57" s="13">
        <f>$A57</f>
        <v>0.66666666666666641</v>
      </c>
      <c r="HD57" s="9">
        <v>5</v>
      </c>
      <c r="HE57" s="10">
        <v>0</v>
      </c>
      <c r="HF57" s="10">
        <v>0</v>
      </c>
      <c r="HG57" s="10">
        <v>0</v>
      </c>
      <c r="HH57" s="10">
        <v>0</v>
      </c>
      <c r="HI57" s="10">
        <v>0</v>
      </c>
      <c r="HJ57" s="10">
        <v>0</v>
      </c>
      <c r="HK57" s="10">
        <v>0</v>
      </c>
      <c r="HL57" s="10">
        <v>0</v>
      </c>
      <c r="HM57" s="10">
        <v>0</v>
      </c>
      <c r="HN57" s="11">
        <v>0</v>
      </c>
      <c r="HO57" s="12">
        <f>SUM(HD57:HN57)</f>
        <v>5</v>
      </c>
      <c r="HP57" s="12">
        <f>SUM(HD57,HE57,2.3*HF57,2.3*HG57,2.3*HH57,2.3*HI57,2*HJ57,2*HK57,HL57,0.4*HM57,0.2*HN57)</f>
        <v>5</v>
      </c>
      <c r="HQ57" s="13">
        <f>$A57</f>
        <v>0.66666666666666641</v>
      </c>
      <c r="HR57" s="9">
        <v>5</v>
      </c>
      <c r="HS57" s="10">
        <v>0</v>
      </c>
      <c r="HT57" s="10">
        <v>0</v>
      </c>
      <c r="HU57" s="10">
        <v>0</v>
      </c>
      <c r="HV57" s="10">
        <v>0</v>
      </c>
      <c r="HW57" s="10">
        <v>0</v>
      </c>
      <c r="HX57" s="10">
        <v>0</v>
      </c>
      <c r="HY57" s="10">
        <v>0</v>
      </c>
      <c r="HZ57" s="10">
        <v>0</v>
      </c>
      <c r="IA57" s="10">
        <v>0</v>
      </c>
      <c r="IB57" s="11">
        <v>0</v>
      </c>
      <c r="IC57" s="12">
        <f>SUM(HR57:IB57)</f>
        <v>5</v>
      </c>
      <c r="ID57" s="12">
        <f>SUM(HR57,HS57,2.3*HT57,2.3*HU57,2.3*HV57,2.3*HW57,2*HX57,2*HY57,HZ57,0.4*IA57,0.2*IB57)</f>
        <v>5</v>
      </c>
      <c r="IE57" s="13">
        <f>$A57</f>
        <v>0.66666666666666641</v>
      </c>
      <c r="IF57" s="9">
        <v>3</v>
      </c>
      <c r="IG57" s="10">
        <v>1</v>
      </c>
      <c r="IH57" s="10">
        <v>0</v>
      </c>
      <c r="II57" s="10">
        <v>0</v>
      </c>
      <c r="IJ57" s="10">
        <v>0</v>
      </c>
      <c r="IK57" s="10">
        <v>0</v>
      </c>
      <c r="IL57" s="10">
        <v>0</v>
      </c>
      <c r="IM57" s="10">
        <v>0</v>
      </c>
      <c r="IN57" s="10">
        <v>0</v>
      </c>
      <c r="IO57" s="10">
        <v>0</v>
      </c>
      <c r="IP57" s="11">
        <v>2</v>
      </c>
      <c r="IQ57" s="12">
        <f>SUM(IF57:IP57)</f>
        <v>6</v>
      </c>
      <c r="IR57" s="12">
        <f>SUM(IF57,IG57,2.3*IH57,2.3*II57,2.3*IJ57,2.3*IK57,2*IL57,2*IM57,IN57,0.4*IO57,0.2*IP57)</f>
        <v>4.4000000000000004</v>
      </c>
    </row>
    <row r="58" spans="1:252" ht="13.5" customHeight="1" x14ac:dyDescent="0.3">
      <c r="A58" s="19">
        <f>A57+"00:15"</f>
        <v>0.67708333333333304</v>
      </c>
      <c r="B58" s="20">
        <v>10</v>
      </c>
      <c r="C58" s="21">
        <v>1</v>
      </c>
      <c r="D58" s="21">
        <v>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3</v>
      </c>
      <c r="K58" s="21">
        <v>1</v>
      </c>
      <c r="L58" s="22">
        <v>0</v>
      </c>
      <c r="M58" s="23">
        <f>SUM(B58:L58)</f>
        <v>15</v>
      </c>
      <c r="N58" s="23">
        <f>SUM(B58,C58,2.3*D58,2.3*E58,2.3*F58,2.3*G58,2*H58,2*I58,J58,0.4*K58,0.2*L58)</f>
        <v>14.4</v>
      </c>
      <c r="O58" s="13">
        <f>$A58</f>
        <v>0.67708333333333304</v>
      </c>
      <c r="P58" s="20">
        <v>7</v>
      </c>
      <c r="Q58" s="21">
        <v>1</v>
      </c>
      <c r="R58" s="21">
        <v>0</v>
      </c>
      <c r="S58" s="21">
        <v>0</v>
      </c>
      <c r="T58" s="21">
        <v>0</v>
      </c>
      <c r="U58" s="21">
        <v>0</v>
      </c>
      <c r="V58" s="21">
        <v>0</v>
      </c>
      <c r="W58" s="21">
        <v>0</v>
      </c>
      <c r="X58" s="21">
        <v>0</v>
      </c>
      <c r="Y58" s="21">
        <v>0</v>
      </c>
      <c r="Z58" s="22">
        <v>0</v>
      </c>
      <c r="AA58" s="23">
        <f>SUM(P58:Z58)</f>
        <v>8</v>
      </c>
      <c r="AB58" s="23">
        <f>SUM(P58,Q58,2.3*R58,2.3*S58,2.3*T58,2.3*U58,2*V58,2*W58,X58,0.4*Y58,0.2*Z58)</f>
        <v>8</v>
      </c>
      <c r="AC58" s="13">
        <f>$A58</f>
        <v>0.67708333333333304</v>
      </c>
      <c r="AD58" s="20">
        <v>92</v>
      </c>
      <c r="AE58" s="21">
        <v>4</v>
      </c>
      <c r="AF58" s="21">
        <v>0</v>
      </c>
      <c r="AG58" s="21">
        <v>0</v>
      </c>
      <c r="AH58" s="21">
        <v>0</v>
      </c>
      <c r="AI58" s="21">
        <v>0</v>
      </c>
      <c r="AJ58" s="21">
        <v>0</v>
      </c>
      <c r="AK58" s="21">
        <v>0</v>
      </c>
      <c r="AL58" s="21">
        <v>16</v>
      </c>
      <c r="AM58" s="21">
        <v>0</v>
      </c>
      <c r="AN58" s="22">
        <v>8</v>
      </c>
      <c r="AO58" s="23">
        <f>SUM(AD58:AN58)</f>
        <v>120</v>
      </c>
      <c r="AP58" s="23">
        <f>SUM(AD58,AE58,2.3*AF58,2.3*AG58,2.3*AH58,2.3*AI58,2*AJ58,2*AK58,AL58,0.4*AM58,0.2*AN58)</f>
        <v>113.6</v>
      </c>
      <c r="AQ58" s="13">
        <f>$A58</f>
        <v>0.67708333333333304</v>
      </c>
      <c r="AR58" s="20">
        <v>17</v>
      </c>
      <c r="AS58" s="21">
        <v>4</v>
      </c>
      <c r="AT58" s="21">
        <v>1</v>
      </c>
      <c r="AU58" s="21">
        <v>1</v>
      </c>
      <c r="AV58" s="21">
        <v>0</v>
      </c>
      <c r="AW58" s="21">
        <v>0</v>
      </c>
      <c r="AX58" s="21">
        <v>0</v>
      </c>
      <c r="AY58" s="21">
        <v>0</v>
      </c>
      <c r="AZ58" s="21">
        <v>4</v>
      </c>
      <c r="BA58" s="21">
        <v>0</v>
      </c>
      <c r="BB58" s="22">
        <v>0</v>
      </c>
      <c r="BC58" s="23">
        <f>SUM(AR58:BB58)</f>
        <v>27</v>
      </c>
      <c r="BD58" s="23">
        <f>SUM(AR58,AS58,2.3*AT58,2.3*AU58,2.3*AV58,2.3*AW58,2*AX58,2*AY58,AZ58,0.4*BA58,0.2*BB58)</f>
        <v>29.6</v>
      </c>
      <c r="BE58" s="13">
        <f>$A58</f>
        <v>0.67708333333333304</v>
      </c>
      <c r="BF58" s="24"/>
      <c r="BG58" s="25"/>
      <c r="BH58" s="25"/>
      <c r="BI58" s="25"/>
      <c r="BJ58" s="25"/>
      <c r="BK58" s="25"/>
      <c r="BL58" s="25"/>
      <c r="BM58" s="25"/>
      <c r="BN58" s="25"/>
      <c r="BO58" s="25"/>
      <c r="BP58" s="26"/>
      <c r="BQ58" s="27">
        <f>SUM(BF58:BP58)</f>
        <v>0</v>
      </c>
      <c r="BR58" s="27">
        <f>SUM(BF58,BG58,2.3*BH58,2.3*BI58,2.3*BJ58,2.3*BK58,2*BL58,2*BM58,BN58,0.4*BO58,0.2*BP58)</f>
        <v>0</v>
      </c>
      <c r="BS58" s="13">
        <f>$A58</f>
        <v>0.67708333333333304</v>
      </c>
      <c r="BT58" s="20">
        <v>16</v>
      </c>
      <c r="BU58" s="21">
        <v>3</v>
      </c>
      <c r="BV58" s="21">
        <v>2</v>
      </c>
      <c r="BW58" s="21">
        <v>0</v>
      </c>
      <c r="BX58" s="21">
        <v>0</v>
      </c>
      <c r="BY58" s="21">
        <v>0</v>
      </c>
      <c r="BZ58" s="21">
        <v>0</v>
      </c>
      <c r="CA58" s="21">
        <v>0</v>
      </c>
      <c r="CB58" s="21">
        <v>3</v>
      </c>
      <c r="CC58" s="21">
        <v>0</v>
      </c>
      <c r="CD58" s="22">
        <v>0</v>
      </c>
      <c r="CE58" s="23">
        <f>SUM(BT58:CD58)</f>
        <v>24</v>
      </c>
      <c r="CF58" s="23">
        <f>SUM(BT58,BU58,2.3*BV58,2.3*BW58,2.3*BX58,2.3*BY58,2*BZ58,2*CA58,CB58,0.4*CC58,0.2*CD58)</f>
        <v>26.6</v>
      </c>
      <c r="CG58" s="13">
        <f>$A58</f>
        <v>0.67708333333333304</v>
      </c>
      <c r="CH58" s="20">
        <v>19</v>
      </c>
      <c r="CI58" s="21">
        <v>3</v>
      </c>
      <c r="CJ58" s="21">
        <v>0</v>
      </c>
      <c r="CK58" s="21">
        <v>0</v>
      </c>
      <c r="CL58" s="21">
        <v>0</v>
      </c>
      <c r="CM58" s="21">
        <v>0</v>
      </c>
      <c r="CN58" s="21">
        <v>0</v>
      </c>
      <c r="CO58" s="21">
        <v>0</v>
      </c>
      <c r="CP58" s="21">
        <v>7</v>
      </c>
      <c r="CQ58" s="21">
        <v>0</v>
      </c>
      <c r="CR58" s="22">
        <v>5</v>
      </c>
      <c r="CS58" s="23">
        <f>SUM(CH58:CR58)</f>
        <v>34</v>
      </c>
      <c r="CT58" s="23">
        <f>SUM(CH58,CI58,2.3*CJ58,2.3*CK58,2.3*CL58,2.3*CM58,2*CN58,2*CO58,CP58,0.4*CQ58,0.2*CR58)</f>
        <v>30</v>
      </c>
      <c r="CU58" s="13">
        <f>$A58</f>
        <v>0.67708333333333304</v>
      </c>
      <c r="CV58" s="20">
        <v>8</v>
      </c>
      <c r="CW58" s="21">
        <v>0</v>
      </c>
      <c r="CX58" s="21">
        <v>0</v>
      </c>
      <c r="CY58" s="21">
        <v>0</v>
      </c>
      <c r="CZ58" s="21">
        <v>0</v>
      </c>
      <c r="DA58" s="21">
        <v>0</v>
      </c>
      <c r="DB58" s="21">
        <v>0</v>
      </c>
      <c r="DC58" s="21">
        <v>0</v>
      </c>
      <c r="DD58" s="21">
        <v>0</v>
      </c>
      <c r="DE58" s="21">
        <v>0</v>
      </c>
      <c r="DF58" s="22">
        <v>3</v>
      </c>
      <c r="DG58" s="23">
        <f>SUM(CV58:DF58)</f>
        <v>11</v>
      </c>
      <c r="DH58" s="23">
        <f>SUM(CV58,CW58,2.3*CX58,2.3*CY58,2.3*CZ58,2.3*DA58,2*DB58,2*DC58,DD58,0.4*DE58,0.2*DF58)</f>
        <v>8.6</v>
      </c>
      <c r="DI58" s="13">
        <f>$A58</f>
        <v>0.67708333333333304</v>
      </c>
      <c r="DJ58" s="20">
        <v>4</v>
      </c>
      <c r="DK58" s="21">
        <v>0</v>
      </c>
      <c r="DL58" s="21">
        <v>0</v>
      </c>
      <c r="DM58" s="21">
        <v>0</v>
      </c>
      <c r="DN58" s="21">
        <v>0</v>
      </c>
      <c r="DO58" s="21">
        <v>0</v>
      </c>
      <c r="DP58" s="21">
        <v>0</v>
      </c>
      <c r="DQ58" s="21">
        <v>0</v>
      </c>
      <c r="DR58" s="21">
        <v>0</v>
      </c>
      <c r="DS58" s="21">
        <v>0</v>
      </c>
      <c r="DT58" s="22">
        <v>0</v>
      </c>
      <c r="DU58" s="23">
        <f>SUM(DJ58:DT58)</f>
        <v>4</v>
      </c>
      <c r="DV58" s="23">
        <f>SUM(DJ58,DK58,2.3*DL58,2.3*DM58,2.3*DN58,2.3*DO58,2*DP58,2*DQ58,DR58,0.4*DS58,0.2*DT58)</f>
        <v>4</v>
      </c>
      <c r="DW58" s="13">
        <f>$A58</f>
        <v>0.67708333333333304</v>
      </c>
      <c r="DX58" s="24"/>
      <c r="DY58" s="25"/>
      <c r="DZ58" s="25"/>
      <c r="EA58" s="25"/>
      <c r="EB58" s="25"/>
      <c r="EC58" s="25"/>
      <c r="ED58" s="25"/>
      <c r="EE58" s="25"/>
      <c r="EF58" s="25"/>
      <c r="EG58" s="25"/>
      <c r="EH58" s="26"/>
      <c r="EI58" s="27">
        <f>SUM(DX58:EH58)</f>
        <v>0</v>
      </c>
      <c r="EJ58" s="27">
        <f>SUM(DX58,DY58,2.3*DZ58,2.3*EA58,2.3*EB58,2.3*EC58,2*ED58,2*EE58,EF58,0.4*EG58,0.2*EH58)</f>
        <v>0</v>
      </c>
      <c r="EK58" s="13">
        <f>$A58</f>
        <v>0.67708333333333304</v>
      </c>
      <c r="EL58" s="20">
        <v>11</v>
      </c>
      <c r="EM58" s="21">
        <v>2</v>
      </c>
      <c r="EN58" s="21">
        <v>0</v>
      </c>
      <c r="EO58" s="21">
        <v>0</v>
      </c>
      <c r="EP58" s="21">
        <v>0</v>
      </c>
      <c r="EQ58" s="21">
        <v>0</v>
      </c>
      <c r="ER58" s="21">
        <v>0</v>
      </c>
      <c r="ES58" s="21">
        <v>0</v>
      </c>
      <c r="ET58" s="21">
        <v>0</v>
      </c>
      <c r="EU58" s="21">
        <v>0</v>
      </c>
      <c r="EV58" s="22">
        <v>0</v>
      </c>
      <c r="EW58" s="23">
        <f>SUM(EL58:EV58)</f>
        <v>13</v>
      </c>
      <c r="EX58" s="23">
        <f>SUM(EL58,EM58,2.3*EN58,2.3*EO58,2.3*EP58,2.3*EQ58,2*ER58,2*ES58,ET58,0.4*EU58,0.2*EV58)</f>
        <v>13</v>
      </c>
      <c r="EY58" s="13">
        <f>$A58</f>
        <v>0.67708333333333304</v>
      </c>
      <c r="EZ58" s="20">
        <v>63</v>
      </c>
      <c r="FA58" s="21">
        <v>9</v>
      </c>
      <c r="FB58" s="21">
        <v>1</v>
      </c>
      <c r="FC58" s="21">
        <v>0</v>
      </c>
      <c r="FD58" s="21">
        <v>0</v>
      </c>
      <c r="FE58" s="21">
        <v>0</v>
      </c>
      <c r="FF58" s="21">
        <v>0</v>
      </c>
      <c r="FG58" s="21">
        <v>0</v>
      </c>
      <c r="FH58" s="21">
        <v>9</v>
      </c>
      <c r="FI58" s="21">
        <v>1</v>
      </c>
      <c r="FJ58" s="22">
        <v>4</v>
      </c>
      <c r="FK58" s="23">
        <f>SUM(EZ58:FJ58)</f>
        <v>87</v>
      </c>
      <c r="FL58" s="23">
        <f>SUM(EZ58,FA58,2.3*FB58,2.3*FC58,2.3*FD58,2.3*FE58,2*FF58,2*FG58,FH58,0.4*FI58,0.2*FJ58)</f>
        <v>84.5</v>
      </c>
      <c r="FM58" s="13">
        <f>$A58</f>
        <v>0.67708333333333304</v>
      </c>
      <c r="FN58" s="20">
        <v>13</v>
      </c>
      <c r="FO58" s="21">
        <v>1</v>
      </c>
      <c r="FP58" s="21">
        <v>0</v>
      </c>
      <c r="FQ58" s="21">
        <v>0</v>
      </c>
      <c r="FR58" s="21">
        <v>0</v>
      </c>
      <c r="FS58" s="21">
        <v>0</v>
      </c>
      <c r="FT58" s="21">
        <v>0</v>
      </c>
      <c r="FU58" s="21">
        <v>1</v>
      </c>
      <c r="FV58" s="21">
        <v>1</v>
      </c>
      <c r="FW58" s="21">
        <v>1</v>
      </c>
      <c r="FX58" s="22">
        <v>0</v>
      </c>
      <c r="FY58" s="23">
        <f>SUM(FN58:FX58)</f>
        <v>17</v>
      </c>
      <c r="FZ58" s="23">
        <f>SUM(FN58,FO58,2.3*FP58,2.3*FQ58,2.3*FR58,2.3*FS58,2*FT58,2*FU58,FV58,0.4*FW58,0.2*FX58)</f>
        <v>17.399999999999999</v>
      </c>
      <c r="GA58" s="13">
        <f>$A58</f>
        <v>0.67708333333333304</v>
      </c>
      <c r="GB58" s="20">
        <v>16</v>
      </c>
      <c r="GC58" s="21">
        <v>3</v>
      </c>
      <c r="GD58" s="21">
        <v>0</v>
      </c>
      <c r="GE58" s="21">
        <v>0</v>
      </c>
      <c r="GF58" s="21">
        <v>0</v>
      </c>
      <c r="GG58" s="21">
        <v>0</v>
      </c>
      <c r="GH58" s="21">
        <v>0</v>
      </c>
      <c r="GI58" s="21">
        <v>0</v>
      </c>
      <c r="GJ58" s="21">
        <v>0</v>
      </c>
      <c r="GK58" s="21">
        <v>0</v>
      </c>
      <c r="GL58" s="22">
        <v>0</v>
      </c>
      <c r="GM58" s="23">
        <f>SUM(GB58:GL58)</f>
        <v>19</v>
      </c>
      <c r="GN58" s="23">
        <f>SUM(GB58,GC58,2.3*GD58,2.3*GE58,2.3*GF58,2.3*GG58,2*GH58,2*GI58,GJ58,0.4*GK58,0.2*GL58)</f>
        <v>19</v>
      </c>
      <c r="GO58" s="13">
        <f>$A58</f>
        <v>0.67708333333333304</v>
      </c>
      <c r="GP58" s="24"/>
      <c r="GQ58" s="25"/>
      <c r="GR58" s="25"/>
      <c r="GS58" s="25"/>
      <c r="GT58" s="25"/>
      <c r="GU58" s="25"/>
      <c r="GV58" s="25"/>
      <c r="GW58" s="25"/>
      <c r="GX58" s="25"/>
      <c r="GY58" s="25"/>
      <c r="GZ58" s="26"/>
      <c r="HA58" s="27">
        <f>SUM(GP58:GZ58)</f>
        <v>0</v>
      </c>
      <c r="HB58" s="27">
        <f>SUM(GP58,GQ58,2.3*GR58,2.3*GS58,2.3*GT58,2.3*GU58,2*GV58,2*GW58,GX58,0.4*GY58,0.2*GZ58)</f>
        <v>0</v>
      </c>
      <c r="HC58" s="13">
        <f>$A58</f>
        <v>0.67708333333333304</v>
      </c>
      <c r="HD58" s="20">
        <v>6</v>
      </c>
      <c r="HE58" s="21">
        <v>0</v>
      </c>
      <c r="HF58" s="21">
        <v>0</v>
      </c>
      <c r="HG58" s="21">
        <v>0</v>
      </c>
      <c r="HH58" s="21">
        <v>0</v>
      </c>
      <c r="HI58" s="21">
        <v>0</v>
      </c>
      <c r="HJ58" s="21">
        <v>0</v>
      </c>
      <c r="HK58" s="21">
        <v>0</v>
      </c>
      <c r="HL58" s="21">
        <v>0</v>
      </c>
      <c r="HM58" s="21">
        <v>0</v>
      </c>
      <c r="HN58" s="22">
        <v>0</v>
      </c>
      <c r="HO58" s="23">
        <f>SUM(HD58:HN58)</f>
        <v>6</v>
      </c>
      <c r="HP58" s="23">
        <f>SUM(HD58,HE58,2.3*HF58,2.3*HG58,2.3*HH58,2.3*HI58,2*HJ58,2*HK58,HL58,0.4*HM58,0.2*HN58)</f>
        <v>6</v>
      </c>
      <c r="HQ58" s="13">
        <f>$A58</f>
        <v>0.67708333333333304</v>
      </c>
      <c r="HR58" s="20">
        <v>5</v>
      </c>
      <c r="HS58" s="21">
        <v>1</v>
      </c>
      <c r="HT58" s="21">
        <v>0</v>
      </c>
      <c r="HU58" s="21">
        <v>0</v>
      </c>
      <c r="HV58" s="21">
        <v>0</v>
      </c>
      <c r="HW58" s="21">
        <v>0</v>
      </c>
      <c r="HX58" s="21">
        <v>0</v>
      </c>
      <c r="HY58" s="21">
        <v>0</v>
      </c>
      <c r="HZ58" s="21">
        <v>2</v>
      </c>
      <c r="IA58" s="21">
        <v>0</v>
      </c>
      <c r="IB58" s="22">
        <v>1</v>
      </c>
      <c r="IC58" s="23">
        <f>SUM(HR58:IB58)</f>
        <v>9</v>
      </c>
      <c r="ID58" s="23">
        <f>SUM(HR58,HS58,2.3*HT58,2.3*HU58,2.3*HV58,2.3*HW58,2*HX58,2*HY58,HZ58,0.4*IA58,0.2*IB58)</f>
        <v>8.1999999999999993</v>
      </c>
      <c r="IE58" s="13">
        <f>$A58</f>
        <v>0.67708333333333304</v>
      </c>
      <c r="IF58" s="20">
        <v>3</v>
      </c>
      <c r="IG58" s="21">
        <v>1</v>
      </c>
      <c r="IH58" s="21">
        <v>0</v>
      </c>
      <c r="II58" s="21">
        <v>0</v>
      </c>
      <c r="IJ58" s="21">
        <v>0</v>
      </c>
      <c r="IK58" s="21">
        <v>0</v>
      </c>
      <c r="IL58" s="21">
        <v>0</v>
      </c>
      <c r="IM58" s="21">
        <v>0</v>
      </c>
      <c r="IN58" s="21">
        <v>1</v>
      </c>
      <c r="IO58" s="21">
        <v>0</v>
      </c>
      <c r="IP58" s="22">
        <v>1</v>
      </c>
      <c r="IQ58" s="23">
        <f>SUM(IF58:IP58)</f>
        <v>6</v>
      </c>
      <c r="IR58" s="23">
        <f>SUM(IF58,IG58,2.3*IH58,2.3*II58,2.3*IJ58,2.3*IK58,2*IL58,2*IM58,IN58,0.4*IO58,0.2*IP58)</f>
        <v>5.2</v>
      </c>
    </row>
    <row r="59" spans="1:252" ht="13.5" customHeight="1" x14ac:dyDescent="0.3">
      <c r="A59" s="19">
        <f>A58+"00:15"</f>
        <v>0.68749999999999967</v>
      </c>
      <c r="B59" s="20">
        <v>5</v>
      </c>
      <c r="C59" s="21">
        <v>1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1</v>
      </c>
      <c r="K59" s="21">
        <v>0</v>
      </c>
      <c r="L59" s="22">
        <v>2</v>
      </c>
      <c r="M59" s="23">
        <f>SUM(B59:L59)</f>
        <v>9</v>
      </c>
      <c r="N59" s="23">
        <f>SUM(B59,C59,2.3*D59,2.3*E59,2.3*F59,2.3*G59,2*H59,2*I59,J59,0.4*K59,0.2*L59)</f>
        <v>7.4</v>
      </c>
      <c r="O59" s="13">
        <f>$A59</f>
        <v>0.68749999999999967</v>
      </c>
      <c r="P59" s="20">
        <v>7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0</v>
      </c>
      <c r="W59" s="21">
        <v>0</v>
      </c>
      <c r="X59" s="21">
        <v>0</v>
      </c>
      <c r="Y59" s="21">
        <v>1</v>
      </c>
      <c r="Z59" s="22">
        <v>3</v>
      </c>
      <c r="AA59" s="23">
        <f>SUM(P59:Z59)</f>
        <v>11</v>
      </c>
      <c r="AB59" s="23">
        <f>SUM(P59,Q59,2.3*R59,2.3*S59,2.3*T59,2.3*U59,2*V59,2*W59,X59,0.4*Y59,0.2*Z59)</f>
        <v>8</v>
      </c>
      <c r="AC59" s="13">
        <f>$A59</f>
        <v>0.68749999999999967</v>
      </c>
      <c r="AD59" s="20">
        <v>96</v>
      </c>
      <c r="AE59" s="21">
        <v>4</v>
      </c>
      <c r="AF59" s="21">
        <v>0</v>
      </c>
      <c r="AG59" s="21">
        <v>0</v>
      </c>
      <c r="AH59" s="21">
        <v>0</v>
      </c>
      <c r="AI59" s="21">
        <v>0</v>
      </c>
      <c r="AJ59" s="21">
        <v>0</v>
      </c>
      <c r="AK59" s="21">
        <v>0</v>
      </c>
      <c r="AL59" s="21">
        <v>10</v>
      </c>
      <c r="AM59" s="21">
        <v>2</v>
      </c>
      <c r="AN59" s="22">
        <v>4</v>
      </c>
      <c r="AO59" s="23">
        <f>SUM(AD59:AN59)</f>
        <v>116</v>
      </c>
      <c r="AP59" s="23">
        <f>SUM(AD59,AE59,2.3*AF59,2.3*AG59,2.3*AH59,2.3*AI59,2*AJ59,2*AK59,AL59,0.4*AM59,0.2*AN59)</f>
        <v>111.6</v>
      </c>
      <c r="AQ59" s="13">
        <f>$A59</f>
        <v>0.68749999999999967</v>
      </c>
      <c r="AR59" s="20">
        <v>14</v>
      </c>
      <c r="AS59" s="21">
        <v>4</v>
      </c>
      <c r="AT59" s="21">
        <v>0</v>
      </c>
      <c r="AU59" s="21">
        <v>0</v>
      </c>
      <c r="AV59" s="21">
        <v>0</v>
      </c>
      <c r="AW59" s="21">
        <v>0</v>
      </c>
      <c r="AX59" s="21">
        <v>0</v>
      </c>
      <c r="AY59" s="21">
        <v>2</v>
      </c>
      <c r="AZ59" s="21">
        <v>3</v>
      </c>
      <c r="BA59" s="21">
        <v>1</v>
      </c>
      <c r="BB59" s="22">
        <v>0</v>
      </c>
      <c r="BC59" s="23">
        <f>SUM(AR59:BB59)</f>
        <v>24</v>
      </c>
      <c r="BD59" s="23">
        <f>SUM(AR59,AS59,2.3*AT59,2.3*AU59,2.3*AV59,2.3*AW59,2*AX59,2*AY59,AZ59,0.4*BA59,0.2*BB59)</f>
        <v>25.4</v>
      </c>
      <c r="BE59" s="13">
        <f>$A59</f>
        <v>0.68749999999999967</v>
      </c>
      <c r="BF59" s="24"/>
      <c r="BG59" s="25"/>
      <c r="BH59" s="25"/>
      <c r="BI59" s="25"/>
      <c r="BJ59" s="25"/>
      <c r="BK59" s="25"/>
      <c r="BL59" s="25"/>
      <c r="BM59" s="25"/>
      <c r="BN59" s="25"/>
      <c r="BO59" s="25"/>
      <c r="BP59" s="26"/>
      <c r="BQ59" s="27">
        <f>SUM(BF59:BP59)</f>
        <v>0</v>
      </c>
      <c r="BR59" s="27">
        <f>SUM(BF59,BG59,2.3*BH59,2.3*BI59,2.3*BJ59,2.3*BK59,2*BL59,2*BM59,BN59,0.4*BO59,0.2*BP59)</f>
        <v>0</v>
      </c>
      <c r="BS59" s="13">
        <f>$A59</f>
        <v>0.68749999999999967</v>
      </c>
      <c r="BT59" s="20">
        <v>20</v>
      </c>
      <c r="BU59" s="21">
        <v>3</v>
      </c>
      <c r="BV59" s="21">
        <v>0</v>
      </c>
      <c r="BW59" s="21">
        <v>0</v>
      </c>
      <c r="BX59" s="21">
        <v>0</v>
      </c>
      <c r="BY59" s="21">
        <v>0</v>
      </c>
      <c r="BZ59" s="21">
        <v>0</v>
      </c>
      <c r="CA59" s="21">
        <v>0</v>
      </c>
      <c r="CB59" s="21">
        <v>2</v>
      </c>
      <c r="CC59" s="21">
        <v>0</v>
      </c>
      <c r="CD59" s="22">
        <v>4</v>
      </c>
      <c r="CE59" s="23">
        <f>SUM(BT59:CD59)</f>
        <v>29</v>
      </c>
      <c r="CF59" s="23">
        <f>SUM(BT59,BU59,2.3*BV59,2.3*BW59,2.3*BX59,2.3*BY59,2*BZ59,2*CA59,CB59,0.4*CC59,0.2*CD59)</f>
        <v>25.8</v>
      </c>
      <c r="CG59" s="13">
        <f>$A59</f>
        <v>0.68749999999999967</v>
      </c>
      <c r="CH59" s="20">
        <v>38</v>
      </c>
      <c r="CI59" s="21">
        <v>0</v>
      </c>
      <c r="CJ59" s="21">
        <v>0</v>
      </c>
      <c r="CK59" s="21">
        <v>0</v>
      </c>
      <c r="CL59" s="21">
        <v>0</v>
      </c>
      <c r="CM59" s="21">
        <v>0</v>
      </c>
      <c r="CN59" s="21">
        <v>0</v>
      </c>
      <c r="CO59" s="21">
        <v>0</v>
      </c>
      <c r="CP59" s="21">
        <v>1</v>
      </c>
      <c r="CQ59" s="21">
        <v>3</v>
      </c>
      <c r="CR59" s="22">
        <v>2</v>
      </c>
      <c r="CS59" s="23">
        <f>SUM(CH59:CR59)</f>
        <v>44</v>
      </c>
      <c r="CT59" s="23">
        <f>SUM(CH59,CI59,2.3*CJ59,2.3*CK59,2.3*CL59,2.3*CM59,2*CN59,2*CO59,CP59,0.4*CQ59,0.2*CR59)</f>
        <v>40.6</v>
      </c>
      <c r="CU59" s="13">
        <f>$A59</f>
        <v>0.68749999999999967</v>
      </c>
      <c r="CV59" s="20">
        <v>5</v>
      </c>
      <c r="CW59" s="21">
        <v>0</v>
      </c>
      <c r="CX59" s="21">
        <v>0</v>
      </c>
      <c r="CY59" s="21">
        <v>0</v>
      </c>
      <c r="CZ59" s="21">
        <v>0</v>
      </c>
      <c r="DA59" s="21">
        <v>0</v>
      </c>
      <c r="DB59" s="21">
        <v>0</v>
      </c>
      <c r="DC59" s="21">
        <v>0</v>
      </c>
      <c r="DD59" s="21">
        <v>3</v>
      </c>
      <c r="DE59" s="21">
        <v>0</v>
      </c>
      <c r="DF59" s="22">
        <v>2</v>
      </c>
      <c r="DG59" s="23">
        <f>SUM(CV59:DF59)</f>
        <v>10</v>
      </c>
      <c r="DH59" s="23">
        <f>SUM(CV59,CW59,2.3*CX59,2.3*CY59,2.3*CZ59,2.3*DA59,2*DB59,2*DC59,DD59,0.4*DE59,0.2*DF59)</f>
        <v>8.4</v>
      </c>
      <c r="DI59" s="13">
        <f>$A59</f>
        <v>0.68749999999999967</v>
      </c>
      <c r="DJ59" s="20">
        <v>2</v>
      </c>
      <c r="DK59" s="21">
        <v>0</v>
      </c>
      <c r="DL59" s="21">
        <v>0</v>
      </c>
      <c r="DM59" s="21">
        <v>0</v>
      </c>
      <c r="DN59" s="21">
        <v>0</v>
      </c>
      <c r="DO59" s="21">
        <v>0</v>
      </c>
      <c r="DP59" s="21">
        <v>0</v>
      </c>
      <c r="DQ59" s="21">
        <v>1</v>
      </c>
      <c r="DR59" s="21">
        <v>0</v>
      </c>
      <c r="DS59" s="21">
        <v>0</v>
      </c>
      <c r="DT59" s="22">
        <v>0</v>
      </c>
      <c r="DU59" s="23">
        <f>SUM(DJ59:DT59)</f>
        <v>3</v>
      </c>
      <c r="DV59" s="23">
        <f>SUM(DJ59,DK59,2.3*DL59,2.3*DM59,2.3*DN59,2.3*DO59,2*DP59,2*DQ59,DR59,0.4*DS59,0.2*DT59)</f>
        <v>4</v>
      </c>
      <c r="DW59" s="13">
        <f>$A59</f>
        <v>0.68749999999999967</v>
      </c>
      <c r="DX59" s="24"/>
      <c r="DY59" s="25"/>
      <c r="DZ59" s="25"/>
      <c r="EA59" s="25"/>
      <c r="EB59" s="25"/>
      <c r="EC59" s="25"/>
      <c r="ED59" s="25"/>
      <c r="EE59" s="25"/>
      <c r="EF59" s="25"/>
      <c r="EG59" s="25"/>
      <c r="EH59" s="26"/>
      <c r="EI59" s="27">
        <f>SUM(DX59:EH59)</f>
        <v>0</v>
      </c>
      <c r="EJ59" s="27">
        <f>SUM(DX59,DY59,2.3*DZ59,2.3*EA59,2.3*EB59,2.3*EC59,2*ED59,2*EE59,EF59,0.4*EG59,0.2*EH59)</f>
        <v>0</v>
      </c>
      <c r="EK59" s="13">
        <f>$A59</f>
        <v>0.68749999999999967</v>
      </c>
      <c r="EL59" s="20">
        <v>6</v>
      </c>
      <c r="EM59" s="21">
        <v>0</v>
      </c>
      <c r="EN59" s="21">
        <v>0</v>
      </c>
      <c r="EO59" s="21">
        <v>0</v>
      </c>
      <c r="EP59" s="21">
        <v>0</v>
      </c>
      <c r="EQ59" s="21">
        <v>0</v>
      </c>
      <c r="ER59" s="21">
        <v>0</v>
      </c>
      <c r="ES59" s="21">
        <v>0</v>
      </c>
      <c r="ET59" s="21">
        <v>1</v>
      </c>
      <c r="EU59" s="21">
        <v>0</v>
      </c>
      <c r="EV59" s="22">
        <v>0</v>
      </c>
      <c r="EW59" s="23">
        <f>SUM(EL59:EV59)</f>
        <v>7</v>
      </c>
      <c r="EX59" s="23">
        <f>SUM(EL59,EM59,2.3*EN59,2.3*EO59,2.3*EP59,2.3*EQ59,2*ER59,2*ES59,ET59,0.4*EU59,0.2*EV59)</f>
        <v>7</v>
      </c>
      <c r="EY59" s="13">
        <f>$A59</f>
        <v>0.68749999999999967</v>
      </c>
      <c r="EZ59" s="20">
        <v>65</v>
      </c>
      <c r="FA59" s="21">
        <v>9</v>
      </c>
      <c r="FB59" s="21">
        <v>0</v>
      </c>
      <c r="FC59" s="21">
        <v>0</v>
      </c>
      <c r="FD59" s="21">
        <v>0</v>
      </c>
      <c r="FE59" s="21">
        <v>0</v>
      </c>
      <c r="FF59" s="21">
        <v>0</v>
      </c>
      <c r="FG59" s="21">
        <v>0</v>
      </c>
      <c r="FH59" s="21">
        <v>7</v>
      </c>
      <c r="FI59" s="21">
        <v>3</v>
      </c>
      <c r="FJ59" s="22">
        <v>3</v>
      </c>
      <c r="FK59" s="23">
        <f>SUM(EZ59:FJ59)</f>
        <v>87</v>
      </c>
      <c r="FL59" s="23">
        <f>SUM(EZ59,FA59,2.3*FB59,2.3*FC59,2.3*FD59,2.3*FE59,2*FF59,2*FG59,FH59,0.4*FI59,0.2*FJ59)</f>
        <v>82.8</v>
      </c>
      <c r="FM59" s="13">
        <f>$A59</f>
        <v>0.68749999999999967</v>
      </c>
      <c r="FN59" s="20">
        <v>4</v>
      </c>
      <c r="FO59" s="21">
        <v>1</v>
      </c>
      <c r="FP59" s="21">
        <v>0</v>
      </c>
      <c r="FQ59" s="21">
        <v>0</v>
      </c>
      <c r="FR59" s="21">
        <v>0</v>
      </c>
      <c r="FS59" s="21">
        <v>0</v>
      </c>
      <c r="FT59" s="21">
        <v>0</v>
      </c>
      <c r="FU59" s="21">
        <v>0</v>
      </c>
      <c r="FV59" s="21">
        <v>3</v>
      </c>
      <c r="FW59" s="21">
        <v>0</v>
      </c>
      <c r="FX59" s="22">
        <v>4</v>
      </c>
      <c r="FY59" s="23">
        <f>SUM(FN59:FX59)</f>
        <v>12</v>
      </c>
      <c r="FZ59" s="23">
        <f>SUM(FN59,FO59,2.3*FP59,2.3*FQ59,2.3*FR59,2.3*FS59,2*FT59,2*FU59,FV59,0.4*FW59,0.2*FX59)</f>
        <v>8.8000000000000007</v>
      </c>
      <c r="GA59" s="13">
        <f>$A59</f>
        <v>0.68749999999999967</v>
      </c>
      <c r="GB59" s="20">
        <v>9</v>
      </c>
      <c r="GC59" s="21">
        <v>3</v>
      </c>
      <c r="GD59" s="21">
        <v>0</v>
      </c>
      <c r="GE59" s="21">
        <v>0</v>
      </c>
      <c r="GF59" s="21">
        <v>0</v>
      </c>
      <c r="GG59" s="21">
        <v>0</v>
      </c>
      <c r="GH59" s="21">
        <v>0</v>
      </c>
      <c r="GI59" s="21">
        <v>0</v>
      </c>
      <c r="GJ59" s="21">
        <v>0</v>
      </c>
      <c r="GK59" s="21">
        <v>0</v>
      </c>
      <c r="GL59" s="22">
        <v>0</v>
      </c>
      <c r="GM59" s="23">
        <f>SUM(GB59:GL59)</f>
        <v>12</v>
      </c>
      <c r="GN59" s="23">
        <f>SUM(GB59,GC59,2.3*GD59,2.3*GE59,2.3*GF59,2.3*GG59,2*GH59,2*GI59,GJ59,0.4*GK59,0.2*GL59)</f>
        <v>12</v>
      </c>
      <c r="GO59" s="13">
        <f>$A59</f>
        <v>0.68749999999999967</v>
      </c>
      <c r="GP59" s="24"/>
      <c r="GQ59" s="25"/>
      <c r="GR59" s="25"/>
      <c r="GS59" s="25"/>
      <c r="GT59" s="25"/>
      <c r="GU59" s="25"/>
      <c r="GV59" s="25"/>
      <c r="GW59" s="25"/>
      <c r="GX59" s="25"/>
      <c r="GY59" s="25"/>
      <c r="GZ59" s="26"/>
      <c r="HA59" s="27">
        <f>SUM(GP59:GZ59)</f>
        <v>0</v>
      </c>
      <c r="HB59" s="27">
        <f>SUM(GP59,GQ59,2.3*GR59,2.3*GS59,2.3*GT59,2.3*GU59,2*GV59,2*GW59,GX59,0.4*GY59,0.2*GZ59)</f>
        <v>0</v>
      </c>
      <c r="HC59" s="13">
        <f>$A59</f>
        <v>0.68749999999999967</v>
      </c>
      <c r="HD59" s="20">
        <v>11</v>
      </c>
      <c r="HE59" s="21">
        <v>1</v>
      </c>
      <c r="HF59" s="21">
        <v>0</v>
      </c>
      <c r="HG59" s="21">
        <v>0</v>
      </c>
      <c r="HH59" s="21">
        <v>0</v>
      </c>
      <c r="HI59" s="21">
        <v>0</v>
      </c>
      <c r="HJ59" s="21">
        <v>0</v>
      </c>
      <c r="HK59" s="21">
        <v>0</v>
      </c>
      <c r="HL59" s="21">
        <v>0</v>
      </c>
      <c r="HM59" s="21">
        <v>0</v>
      </c>
      <c r="HN59" s="22">
        <v>0</v>
      </c>
      <c r="HO59" s="23">
        <f>SUM(HD59:HN59)</f>
        <v>12</v>
      </c>
      <c r="HP59" s="23">
        <f>SUM(HD59,HE59,2.3*HF59,2.3*HG59,2.3*HH59,2.3*HI59,2*HJ59,2*HK59,HL59,0.4*HM59,0.2*HN59)</f>
        <v>12</v>
      </c>
      <c r="HQ59" s="13">
        <f>$A59</f>
        <v>0.68749999999999967</v>
      </c>
      <c r="HR59" s="20">
        <v>4</v>
      </c>
      <c r="HS59" s="21">
        <v>0</v>
      </c>
      <c r="HT59" s="21">
        <v>0</v>
      </c>
      <c r="HU59" s="21">
        <v>0</v>
      </c>
      <c r="HV59" s="21">
        <v>0</v>
      </c>
      <c r="HW59" s="21">
        <v>0</v>
      </c>
      <c r="HX59" s="21">
        <v>0</v>
      </c>
      <c r="HY59" s="21">
        <v>0</v>
      </c>
      <c r="HZ59" s="21">
        <v>1</v>
      </c>
      <c r="IA59" s="21">
        <v>0</v>
      </c>
      <c r="IB59" s="22">
        <v>3</v>
      </c>
      <c r="IC59" s="23">
        <f>SUM(HR59:IB59)</f>
        <v>8</v>
      </c>
      <c r="ID59" s="23">
        <f>SUM(HR59,HS59,2.3*HT59,2.3*HU59,2.3*HV59,2.3*HW59,2*HX59,2*HY59,HZ59,0.4*IA59,0.2*IB59)</f>
        <v>5.6</v>
      </c>
      <c r="IE59" s="13">
        <f>$A59</f>
        <v>0.68749999999999967</v>
      </c>
      <c r="IF59" s="20">
        <v>7</v>
      </c>
      <c r="IG59" s="21">
        <v>2</v>
      </c>
      <c r="IH59" s="21">
        <v>0</v>
      </c>
      <c r="II59" s="21">
        <v>0</v>
      </c>
      <c r="IJ59" s="21">
        <v>0</v>
      </c>
      <c r="IK59" s="21">
        <v>0</v>
      </c>
      <c r="IL59" s="21">
        <v>0</v>
      </c>
      <c r="IM59" s="21">
        <v>0</v>
      </c>
      <c r="IN59" s="21">
        <v>1</v>
      </c>
      <c r="IO59" s="21">
        <v>0</v>
      </c>
      <c r="IP59" s="22">
        <v>0</v>
      </c>
      <c r="IQ59" s="23">
        <f>SUM(IF59:IP59)</f>
        <v>10</v>
      </c>
      <c r="IR59" s="23">
        <f>SUM(IF59,IG59,2.3*IH59,2.3*II59,2.3*IJ59,2.3*IK59,2*IL59,2*IM59,IN59,0.4*IO59,0.2*IP59)</f>
        <v>10</v>
      </c>
    </row>
    <row r="60" spans="1:252" ht="13.5" customHeight="1" x14ac:dyDescent="0.3">
      <c r="A60" s="28">
        <f>A59+"00:15"</f>
        <v>0.6979166666666663</v>
      </c>
      <c r="B60" s="29">
        <v>14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4</v>
      </c>
      <c r="K60" s="30">
        <v>1</v>
      </c>
      <c r="L60" s="31">
        <v>2</v>
      </c>
      <c r="M60" s="32">
        <f>SUM(B60:L60)</f>
        <v>21</v>
      </c>
      <c r="N60" s="32">
        <f>SUM(B60,C60,2.3*D60,2.3*E60,2.3*F60,2.3*G60,2*H60,2*I60,J60,0.4*K60,0.2*L60)</f>
        <v>18.799999999999997</v>
      </c>
      <c r="O60" s="33">
        <f>$A60</f>
        <v>0.6979166666666663</v>
      </c>
      <c r="P60" s="29">
        <v>5</v>
      </c>
      <c r="Q60" s="30">
        <v>2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1">
        <v>1</v>
      </c>
      <c r="AA60" s="32">
        <f>SUM(P60:Z60)</f>
        <v>8</v>
      </c>
      <c r="AB60" s="32">
        <f>SUM(P60,Q60,2.3*R60,2.3*S60,2.3*T60,2.3*U60,2*V60,2*W60,X60,0.4*Y60,0.2*Z60)</f>
        <v>7.2</v>
      </c>
      <c r="AC60" s="33">
        <f>$A60</f>
        <v>0.6979166666666663</v>
      </c>
      <c r="AD60" s="29">
        <v>78</v>
      </c>
      <c r="AE60" s="30">
        <v>9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30">
        <v>0</v>
      </c>
      <c r="AL60" s="30">
        <v>10</v>
      </c>
      <c r="AM60" s="30">
        <v>1</v>
      </c>
      <c r="AN60" s="31">
        <v>7</v>
      </c>
      <c r="AO60" s="32">
        <f>SUM(AD60:AN60)</f>
        <v>105</v>
      </c>
      <c r="AP60" s="32">
        <f>SUM(AD60,AE60,2.3*AF60,2.3*AG60,2.3*AH60,2.3*AI60,2*AJ60,2*AK60,AL60,0.4*AM60,0.2*AN60)</f>
        <v>98.800000000000011</v>
      </c>
      <c r="AQ60" s="33">
        <f>$A60</f>
        <v>0.6979166666666663</v>
      </c>
      <c r="AR60" s="29">
        <v>14</v>
      </c>
      <c r="AS60" s="30">
        <v>2</v>
      </c>
      <c r="AT60" s="30">
        <v>0</v>
      </c>
      <c r="AU60" s="30">
        <v>0</v>
      </c>
      <c r="AV60" s="30">
        <v>0</v>
      </c>
      <c r="AW60" s="30">
        <v>0</v>
      </c>
      <c r="AX60" s="30">
        <v>0</v>
      </c>
      <c r="AY60" s="30">
        <v>0</v>
      </c>
      <c r="AZ60" s="30">
        <v>2</v>
      </c>
      <c r="BA60" s="30">
        <v>1</v>
      </c>
      <c r="BB60" s="31">
        <v>0</v>
      </c>
      <c r="BC60" s="32">
        <f>SUM(AR60:BB60)</f>
        <v>19</v>
      </c>
      <c r="BD60" s="32">
        <f>SUM(AR60,AS60,2.3*AT60,2.3*AU60,2.3*AV60,2.3*AW60,2*AX60,2*AY60,AZ60,0.4*BA60,0.2*BB60)</f>
        <v>18.399999999999999</v>
      </c>
      <c r="BE60" s="33">
        <f>$A60</f>
        <v>0.6979166666666663</v>
      </c>
      <c r="BF60" s="34"/>
      <c r="BG60" s="35"/>
      <c r="BH60" s="35"/>
      <c r="BI60" s="35"/>
      <c r="BJ60" s="35"/>
      <c r="BK60" s="35"/>
      <c r="BL60" s="35"/>
      <c r="BM60" s="35"/>
      <c r="BN60" s="35"/>
      <c r="BO60" s="35"/>
      <c r="BP60" s="36"/>
      <c r="BQ60" s="37">
        <f>SUM(BF60:BP60)</f>
        <v>0</v>
      </c>
      <c r="BR60" s="37">
        <f>SUM(BF60,BG60,2.3*BH60,2.3*BI60,2.3*BJ60,2.3*BK60,2*BL60,2*BM60,BN60,0.4*BO60,0.2*BP60)</f>
        <v>0</v>
      </c>
      <c r="BS60" s="33">
        <f>$A60</f>
        <v>0.6979166666666663</v>
      </c>
      <c r="BT60" s="29">
        <v>17</v>
      </c>
      <c r="BU60" s="30">
        <v>1</v>
      </c>
      <c r="BV60" s="30">
        <v>0</v>
      </c>
      <c r="BW60" s="30">
        <v>0</v>
      </c>
      <c r="BX60" s="30">
        <v>0</v>
      </c>
      <c r="BY60" s="30">
        <v>0</v>
      </c>
      <c r="BZ60" s="30">
        <v>0</v>
      </c>
      <c r="CA60" s="30">
        <v>0</v>
      </c>
      <c r="CB60" s="30">
        <v>3</v>
      </c>
      <c r="CC60" s="30">
        <v>0</v>
      </c>
      <c r="CD60" s="31">
        <v>1</v>
      </c>
      <c r="CE60" s="32">
        <f>SUM(BT60:CD60)</f>
        <v>22</v>
      </c>
      <c r="CF60" s="32">
        <f>SUM(BT60,BU60,2.3*BV60,2.3*BW60,2.3*BX60,2.3*BY60,2*BZ60,2*CA60,CB60,0.4*CC60,0.2*CD60)</f>
        <v>21.2</v>
      </c>
      <c r="CG60" s="33">
        <f>$A60</f>
        <v>0.6979166666666663</v>
      </c>
      <c r="CH60" s="29">
        <v>35</v>
      </c>
      <c r="CI60" s="30">
        <v>6</v>
      </c>
      <c r="CJ60" s="30">
        <v>0</v>
      </c>
      <c r="CK60" s="30">
        <v>0</v>
      </c>
      <c r="CL60" s="30">
        <v>0</v>
      </c>
      <c r="CM60" s="30">
        <v>0</v>
      </c>
      <c r="CN60" s="30">
        <v>0</v>
      </c>
      <c r="CO60" s="30">
        <v>0</v>
      </c>
      <c r="CP60" s="30">
        <v>2</v>
      </c>
      <c r="CQ60" s="30">
        <v>1</v>
      </c>
      <c r="CR60" s="31">
        <v>5</v>
      </c>
      <c r="CS60" s="32">
        <f>SUM(CH60:CR60)</f>
        <v>49</v>
      </c>
      <c r="CT60" s="32">
        <f>SUM(CH60,CI60,2.3*CJ60,2.3*CK60,2.3*CL60,2.3*CM60,2*CN60,2*CO60,CP60,0.4*CQ60,0.2*CR60)</f>
        <v>44.4</v>
      </c>
      <c r="CU60" s="33">
        <f>$A60</f>
        <v>0.6979166666666663</v>
      </c>
      <c r="CV60" s="29">
        <v>4</v>
      </c>
      <c r="CW60" s="30">
        <v>2</v>
      </c>
      <c r="CX60" s="30">
        <v>0</v>
      </c>
      <c r="CY60" s="30">
        <v>0</v>
      </c>
      <c r="CZ60" s="30">
        <v>0</v>
      </c>
      <c r="DA60" s="30">
        <v>0</v>
      </c>
      <c r="DB60" s="30">
        <v>0</v>
      </c>
      <c r="DC60" s="30">
        <v>0</v>
      </c>
      <c r="DD60" s="30">
        <v>1</v>
      </c>
      <c r="DE60" s="30">
        <v>1</v>
      </c>
      <c r="DF60" s="31">
        <v>4</v>
      </c>
      <c r="DG60" s="32">
        <f>SUM(CV60:DF60)</f>
        <v>12</v>
      </c>
      <c r="DH60" s="32">
        <f>SUM(CV60,CW60,2.3*CX60,2.3*CY60,2.3*CZ60,2.3*DA60,2*DB60,2*DC60,DD60,0.4*DE60,0.2*DF60)</f>
        <v>8.2000000000000011</v>
      </c>
      <c r="DI60" s="33">
        <f>$A60</f>
        <v>0.6979166666666663</v>
      </c>
      <c r="DJ60" s="29">
        <v>4</v>
      </c>
      <c r="DK60" s="30">
        <v>0</v>
      </c>
      <c r="DL60" s="30">
        <v>0</v>
      </c>
      <c r="DM60" s="30">
        <v>0</v>
      </c>
      <c r="DN60" s="30">
        <v>0</v>
      </c>
      <c r="DO60" s="30">
        <v>0</v>
      </c>
      <c r="DP60" s="30">
        <v>0</v>
      </c>
      <c r="DQ60" s="30">
        <v>0</v>
      </c>
      <c r="DR60" s="30">
        <v>0</v>
      </c>
      <c r="DS60" s="30">
        <v>0</v>
      </c>
      <c r="DT60" s="31">
        <v>0</v>
      </c>
      <c r="DU60" s="32">
        <f>SUM(DJ60:DT60)</f>
        <v>4</v>
      </c>
      <c r="DV60" s="32">
        <f>SUM(DJ60,DK60,2.3*DL60,2.3*DM60,2.3*DN60,2.3*DO60,2*DP60,2*DQ60,DR60,0.4*DS60,0.2*DT60)</f>
        <v>4</v>
      </c>
      <c r="DW60" s="33">
        <f>$A60</f>
        <v>0.6979166666666663</v>
      </c>
      <c r="DX60" s="34"/>
      <c r="DY60" s="35"/>
      <c r="DZ60" s="35"/>
      <c r="EA60" s="35"/>
      <c r="EB60" s="35"/>
      <c r="EC60" s="35"/>
      <c r="ED60" s="35"/>
      <c r="EE60" s="35"/>
      <c r="EF60" s="35"/>
      <c r="EG60" s="35"/>
      <c r="EH60" s="36"/>
      <c r="EI60" s="37">
        <f>SUM(DX60:EH60)</f>
        <v>0</v>
      </c>
      <c r="EJ60" s="37">
        <f>SUM(DX60,DY60,2.3*DZ60,2.3*EA60,2.3*EB60,2.3*EC60,2*ED60,2*EE60,EF60,0.4*EG60,0.2*EH60)</f>
        <v>0</v>
      </c>
      <c r="EK60" s="33">
        <f>$A60</f>
        <v>0.6979166666666663</v>
      </c>
      <c r="EL60" s="29">
        <v>5</v>
      </c>
      <c r="EM60" s="30">
        <v>1</v>
      </c>
      <c r="EN60" s="30">
        <v>0</v>
      </c>
      <c r="EO60" s="30">
        <v>0</v>
      </c>
      <c r="EP60" s="30">
        <v>0</v>
      </c>
      <c r="EQ60" s="30">
        <v>0</v>
      </c>
      <c r="ER60" s="30">
        <v>0</v>
      </c>
      <c r="ES60" s="30">
        <v>0</v>
      </c>
      <c r="ET60" s="30">
        <v>0</v>
      </c>
      <c r="EU60" s="30">
        <v>0</v>
      </c>
      <c r="EV60" s="31">
        <v>0</v>
      </c>
      <c r="EW60" s="32">
        <f>SUM(EL60:EV60)</f>
        <v>6</v>
      </c>
      <c r="EX60" s="32">
        <f>SUM(EL60,EM60,2.3*EN60,2.3*EO60,2.3*EP60,2.3*EQ60,2*ER60,2*ES60,ET60,0.4*EU60,0.2*EV60)</f>
        <v>6</v>
      </c>
      <c r="EY60" s="33">
        <f>$A60</f>
        <v>0.6979166666666663</v>
      </c>
      <c r="EZ60" s="29">
        <v>71</v>
      </c>
      <c r="FA60" s="30">
        <v>7</v>
      </c>
      <c r="FB60" s="30">
        <v>0</v>
      </c>
      <c r="FC60" s="30">
        <v>0</v>
      </c>
      <c r="FD60" s="30">
        <v>0</v>
      </c>
      <c r="FE60" s="30">
        <v>0</v>
      </c>
      <c r="FF60" s="30">
        <v>0</v>
      </c>
      <c r="FG60" s="30">
        <v>1</v>
      </c>
      <c r="FH60" s="30">
        <v>15</v>
      </c>
      <c r="FI60" s="30">
        <v>5</v>
      </c>
      <c r="FJ60" s="31">
        <v>9</v>
      </c>
      <c r="FK60" s="32">
        <f>SUM(EZ60:FJ60)</f>
        <v>108</v>
      </c>
      <c r="FL60" s="32">
        <f>SUM(EZ60,FA60,2.3*FB60,2.3*FC60,2.3*FD60,2.3*FE60,2*FF60,2*FG60,FH60,0.4*FI60,0.2*FJ60)</f>
        <v>98.8</v>
      </c>
      <c r="FM60" s="33">
        <f>$A60</f>
        <v>0.6979166666666663</v>
      </c>
      <c r="FN60" s="29">
        <v>10</v>
      </c>
      <c r="FO60" s="30">
        <v>1</v>
      </c>
      <c r="FP60" s="30">
        <v>0</v>
      </c>
      <c r="FQ60" s="30">
        <v>0</v>
      </c>
      <c r="FR60" s="30">
        <v>0</v>
      </c>
      <c r="FS60" s="30">
        <v>0</v>
      </c>
      <c r="FT60" s="30">
        <v>0</v>
      </c>
      <c r="FU60" s="30">
        <v>0</v>
      </c>
      <c r="FV60" s="30">
        <v>3</v>
      </c>
      <c r="FW60" s="30">
        <v>0</v>
      </c>
      <c r="FX60" s="31">
        <v>1</v>
      </c>
      <c r="FY60" s="32">
        <f>SUM(FN60:FX60)</f>
        <v>15</v>
      </c>
      <c r="FZ60" s="32">
        <f>SUM(FN60,FO60,2.3*FP60,2.3*FQ60,2.3*FR60,2.3*FS60,2*FT60,2*FU60,FV60,0.4*FW60,0.2*FX60)</f>
        <v>14.2</v>
      </c>
      <c r="GA60" s="33">
        <f>$A60</f>
        <v>0.6979166666666663</v>
      </c>
      <c r="GB60" s="29">
        <v>10</v>
      </c>
      <c r="GC60" s="30">
        <v>1</v>
      </c>
      <c r="GD60" s="30">
        <v>1</v>
      </c>
      <c r="GE60" s="30">
        <v>0</v>
      </c>
      <c r="GF60" s="30">
        <v>0</v>
      </c>
      <c r="GG60" s="30">
        <v>0</v>
      </c>
      <c r="GH60" s="30">
        <v>0</v>
      </c>
      <c r="GI60" s="30">
        <v>0</v>
      </c>
      <c r="GJ60" s="30">
        <v>1</v>
      </c>
      <c r="GK60" s="30">
        <v>0</v>
      </c>
      <c r="GL60" s="31">
        <v>0</v>
      </c>
      <c r="GM60" s="32">
        <f>SUM(GB60:GL60)</f>
        <v>13</v>
      </c>
      <c r="GN60" s="32">
        <f>SUM(GB60,GC60,2.3*GD60,2.3*GE60,2.3*GF60,2.3*GG60,2*GH60,2*GI60,GJ60,0.4*GK60,0.2*GL60)</f>
        <v>14.3</v>
      </c>
      <c r="GO60" s="33">
        <f>$A60</f>
        <v>0.6979166666666663</v>
      </c>
      <c r="GP60" s="34"/>
      <c r="GQ60" s="35"/>
      <c r="GR60" s="35"/>
      <c r="GS60" s="35"/>
      <c r="GT60" s="35"/>
      <c r="GU60" s="35"/>
      <c r="GV60" s="35"/>
      <c r="GW60" s="35"/>
      <c r="GX60" s="35"/>
      <c r="GY60" s="35"/>
      <c r="GZ60" s="36"/>
      <c r="HA60" s="37">
        <f>SUM(GP60:GZ60)</f>
        <v>0</v>
      </c>
      <c r="HB60" s="37">
        <f>SUM(GP60,GQ60,2.3*GR60,2.3*GS60,2.3*GT60,2.3*GU60,2*GV60,2*GW60,GX60,0.4*GY60,0.2*GZ60)</f>
        <v>0</v>
      </c>
      <c r="HC60" s="33">
        <f>$A60</f>
        <v>0.6979166666666663</v>
      </c>
      <c r="HD60" s="29">
        <v>10</v>
      </c>
      <c r="HE60" s="30">
        <v>1</v>
      </c>
      <c r="HF60" s="30">
        <v>1</v>
      </c>
      <c r="HG60" s="30">
        <v>0</v>
      </c>
      <c r="HH60" s="30">
        <v>0</v>
      </c>
      <c r="HI60" s="30">
        <v>0</v>
      </c>
      <c r="HJ60" s="30">
        <v>0</v>
      </c>
      <c r="HK60" s="30">
        <v>0</v>
      </c>
      <c r="HL60" s="30">
        <v>0</v>
      </c>
      <c r="HM60" s="30">
        <v>0</v>
      </c>
      <c r="HN60" s="31">
        <v>4</v>
      </c>
      <c r="HO60" s="32">
        <f>SUM(HD60:HN60)</f>
        <v>16</v>
      </c>
      <c r="HP60" s="32">
        <f>SUM(HD60,HE60,2.3*HF60,2.3*HG60,2.3*HH60,2.3*HI60,2*HJ60,2*HK60,HL60,0.4*HM60,0.2*HN60)</f>
        <v>14.100000000000001</v>
      </c>
      <c r="HQ60" s="33">
        <f>$A60</f>
        <v>0.6979166666666663</v>
      </c>
      <c r="HR60" s="29">
        <v>3</v>
      </c>
      <c r="HS60" s="30">
        <v>3</v>
      </c>
      <c r="HT60" s="30">
        <v>0</v>
      </c>
      <c r="HU60" s="30">
        <v>0</v>
      </c>
      <c r="HV60" s="30">
        <v>0</v>
      </c>
      <c r="HW60" s="30">
        <v>0</v>
      </c>
      <c r="HX60" s="30">
        <v>0</v>
      </c>
      <c r="HY60" s="30">
        <v>0</v>
      </c>
      <c r="HZ60" s="30">
        <v>2</v>
      </c>
      <c r="IA60" s="30">
        <v>0</v>
      </c>
      <c r="IB60" s="31">
        <v>2</v>
      </c>
      <c r="IC60" s="32">
        <f>SUM(HR60:IB60)</f>
        <v>10</v>
      </c>
      <c r="ID60" s="32">
        <f>SUM(HR60,HS60,2.3*HT60,2.3*HU60,2.3*HV60,2.3*HW60,2*HX60,2*HY60,HZ60,0.4*IA60,0.2*IB60)</f>
        <v>8.4</v>
      </c>
      <c r="IE60" s="33">
        <f>$A60</f>
        <v>0.6979166666666663</v>
      </c>
      <c r="IF60" s="29">
        <v>5</v>
      </c>
      <c r="IG60" s="30">
        <v>2</v>
      </c>
      <c r="IH60" s="30">
        <v>0</v>
      </c>
      <c r="II60" s="30">
        <v>0</v>
      </c>
      <c r="IJ60" s="30">
        <v>0</v>
      </c>
      <c r="IK60" s="30">
        <v>0</v>
      </c>
      <c r="IL60" s="30">
        <v>0</v>
      </c>
      <c r="IM60" s="30">
        <v>0</v>
      </c>
      <c r="IN60" s="30">
        <v>2</v>
      </c>
      <c r="IO60" s="30">
        <v>0</v>
      </c>
      <c r="IP60" s="31">
        <v>1</v>
      </c>
      <c r="IQ60" s="32">
        <f>SUM(IF60:IP60)</f>
        <v>10</v>
      </c>
      <c r="IR60" s="32">
        <f>SUM(IF60,IG60,2.3*IH60,2.3*II60,2.3*IJ60,2.3*IK60,2*IL60,2*IM60,IN60,0.4*IO60,0.2*IP60)</f>
        <v>9.1999999999999993</v>
      </c>
    </row>
    <row r="61" spans="1:252" s="47" customFormat="1" ht="12" customHeight="1" x14ac:dyDescent="0.4">
      <c r="A61" s="38" t="s">
        <v>20</v>
      </c>
      <c r="B61" s="39">
        <f t="shared" ref="B61:N61" si="216">SUM(B57:B60)</f>
        <v>36</v>
      </c>
      <c r="C61" s="40">
        <f t="shared" si="216"/>
        <v>2</v>
      </c>
      <c r="D61" s="40">
        <f t="shared" si="216"/>
        <v>0</v>
      </c>
      <c r="E61" s="40">
        <f t="shared" si="216"/>
        <v>0</v>
      </c>
      <c r="F61" s="40">
        <f t="shared" si="216"/>
        <v>0</v>
      </c>
      <c r="G61" s="40">
        <f t="shared" si="216"/>
        <v>0</v>
      </c>
      <c r="H61" s="40">
        <f t="shared" si="216"/>
        <v>0</v>
      </c>
      <c r="I61" s="40">
        <f t="shared" si="216"/>
        <v>0</v>
      </c>
      <c r="J61" s="40">
        <f t="shared" si="216"/>
        <v>11</v>
      </c>
      <c r="K61" s="40">
        <f t="shared" si="216"/>
        <v>2</v>
      </c>
      <c r="L61" s="41">
        <f t="shared" si="216"/>
        <v>4</v>
      </c>
      <c r="M61" s="42">
        <f t="shared" si="216"/>
        <v>55</v>
      </c>
      <c r="N61" s="42">
        <f t="shared" si="216"/>
        <v>50.599999999999994</v>
      </c>
      <c r="O61" s="38" t="s">
        <v>20</v>
      </c>
      <c r="P61" s="39">
        <f t="shared" ref="P61:AB61" si="217">SUM(P57:P60)</f>
        <v>22</v>
      </c>
      <c r="Q61" s="40">
        <f t="shared" si="217"/>
        <v>3</v>
      </c>
      <c r="R61" s="40">
        <f t="shared" si="217"/>
        <v>0</v>
      </c>
      <c r="S61" s="40">
        <f t="shared" si="217"/>
        <v>0</v>
      </c>
      <c r="T61" s="40">
        <f t="shared" si="217"/>
        <v>0</v>
      </c>
      <c r="U61" s="40">
        <f t="shared" si="217"/>
        <v>0</v>
      </c>
      <c r="V61" s="40">
        <f t="shared" si="217"/>
        <v>0</v>
      </c>
      <c r="W61" s="40">
        <f t="shared" si="217"/>
        <v>0</v>
      </c>
      <c r="X61" s="40">
        <f t="shared" si="217"/>
        <v>1</v>
      </c>
      <c r="Y61" s="40">
        <f t="shared" si="217"/>
        <v>1</v>
      </c>
      <c r="Z61" s="41">
        <f t="shared" si="217"/>
        <v>5</v>
      </c>
      <c r="AA61" s="42">
        <f t="shared" si="217"/>
        <v>32</v>
      </c>
      <c r="AB61" s="42">
        <f t="shared" si="217"/>
        <v>27.4</v>
      </c>
      <c r="AC61" s="38" t="s">
        <v>20</v>
      </c>
      <c r="AD61" s="39">
        <f t="shared" ref="AD61:AP61" si="218">SUM(AD57:AD60)</f>
        <v>352</v>
      </c>
      <c r="AE61" s="40">
        <f t="shared" si="218"/>
        <v>27</v>
      </c>
      <c r="AF61" s="40">
        <f t="shared" si="218"/>
        <v>1</v>
      </c>
      <c r="AG61" s="40">
        <f t="shared" si="218"/>
        <v>0</v>
      </c>
      <c r="AH61" s="40">
        <f t="shared" si="218"/>
        <v>0</v>
      </c>
      <c r="AI61" s="40">
        <f t="shared" si="218"/>
        <v>0</v>
      </c>
      <c r="AJ61" s="40">
        <f t="shared" si="218"/>
        <v>0</v>
      </c>
      <c r="AK61" s="40">
        <f t="shared" si="218"/>
        <v>0</v>
      </c>
      <c r="AL61" s="40">
        <f t="shared" si="218"/>
        <v>50</v>
      </c>
      <c r="AM61" s="40">
        <f t="shared" si="218"/>
        <v>5</v>
      </c>
      <c r="AN61" s="41">
        <f t="shared" si="218"/>
        <v>21</v>
      </c>
      <c r="AO61" s="42">
        <f t="shared" si="218"/>
        <v>456</v>
      </c>
      <c r="AP61" s="42">
        <f t="shared" si="218"/>
        <v>437.5</v>
      </c>
      <c r="AQ61" s="38" t="s">
        <v>20</v>
      </c>
      <c r="AR61" s="39">
        <f t="shared" ref="AR61:BD61" si="219">SUM(AR57:AR60)</f>
        <v>60</v>
      </c>
      <c r="AS61" s="40">
        <f t="shared" si="219"/>
        <v>14</v>
      </c>
      <c r="AT61" s="40">
        <f t="shared" si="219"/>
        <v>1</v>
      </c>
      <c r="AU61" s="40">
        <f t="shared" si="219"/>
        <v>1</v>
      </c>
      <c r="AV61" s="40">
        <f t="shared" si="219"/>
        <v>0</v>
      </c>
      <c r="AW61" s="40">
        <f t="shared" si="219"/>
        <v>0</v>
      </c>
      <c r="AX61" s="40">
        <f t="shared" si="219"/>
        <v>0</v>
      </c>
      <c r="AY61" s="40">
        <f t="shared" si="219"/>
        <v>2</v>
      </c>
      <c r="AZ61" s="40">
        <f t="shared" si="219"/>
        <v>12</v>
      </c>
      <c r="BA61" s="40">
        <f t="shared" si="219"/>
        <v>2</v>
      </c>
      <c r="BB61" s="41">
        <f t="shared" si="219"/>
        <v>1</v>
      </c>
      <c r="BC61" s="42">
        <f t="shared" si="219"/>
        <v>93</v>
      </c>
      <c r="BD61" s="42">
        <f t="shared" si="219"/>
        <v>95.6</v>
      </c>
      <c r="BE61" s="38" t="s">
        <v>20</v>
      </c>
      <c r="BF61" s="43">
        <f t="shared" ref="BF61:BR61" si="220">SUM(BF57:BF60)</f>
        <v>0</v>
      </c>
      <c r="BG61" s="44">
        <f t="shared" si="220"/>
        <v>0</v>
      </c>
      <c r="BH61" s="44">
        <f t="shared" si="220"/>
        <v>0</v>
      </c>
      <c r="BI61" s="44">
        <f t="shared" si="220"/>
        <v>0</v>
      </c>
      <c r="BJ61" s="44">
        <f t="shared" si="220"/>
        <v>0</v>
      </c>
      <c r="BK61" s="44">
        <f t="shared" si="220"/>
        <v>0</v>
      </c>
      <c r="BL61" s="44">
        <f t="shared" si="220"/>
        <v>0</v>
      </c>
      <c r="BM61" s="44">
        <f t="shared" si="220"/>
        <v>0</v>
      </c>
      <c r="BN61" s="44">
        <f t="shared" si="220"/>
        <v>0</v>
      </c>
      <c r="BO61" s="44">
        <f t="shared" si="220"/>
        <v>0</v>
      </c>
      <c r="BP61" s="45">
        <f t="shared" si="220"/>
        <v>0</v>
      </c>
      <c r="BQ61" s="46">
        <f t="shared" si="220"/>
        <v>0</v>
      </c>
      <c r="BR61" s="46">
        <f t="shared" si="220"/>
        <v>0</v>
      </c>
      <c r="BS61" s="38" t="s">
        <v>20</v>
      </c>
      <c r="BT61" s="39">
        <f t="shared" ref="BT61:CF61" si="221">SUM(BT57:BT60)</f>
        <v>66</v>
      </c>
      <c r="BU61" s="40">
        <f t="shared" si="221"/>
        <v>8</v>
      </c>
      <c r="BV61" s="40">
        <f t="shared" si="221"/>
        <v>4</v>
      </c>
      <c r="BW61" s="40">
        <f t="shared" si="221"/>
        <v>0</v>
      </c>
      <c r="BX61" s="40">
        <f t="shared" si="221"/>
        <v>0</v>
      </c>
      <c r="BY61" s="40">
        <f t="shared" si="221"/>
        <v>0</v>
      </c>
      <c r="BZ61" s="40">
        <f t="shared" si="221"/>
        <v>0</v>
      </c>
      <c r="CA61" s="40">
        <f t="shared" si="221"/>
        <v>0</v>
      </c>
      <c r="CB61" s="40">
        <f t="shared" si="221"/>
        <v>11</v>
      </c>
      <c r="CC61" s="40">
        <f t="shared" si="221"/>
        <v>0</v>
      </c>
      <c r="CD61" s="41">
        <f t="shared" si="221"/>
        <v>6</v>
      </c>
      <c r="CE61" s="42">
        <f t="shared" si="221"/>
        <v>95</v>
      </c>
      <c r="CF61" s="42">
        <f t="shared" si="221"/>
        <v>95.4</v>
      </c>
      <c r="CG61" s="38" t="s">
        <v>20</v>
      </c>
      <c r="CH61" s="39">
        <f t="shared" ref="CH61:CT61" si="222">SUM(CH57:CH60)</f>
        <v>117</v>
      </c>
      <c r="CI61" s="40">
        <f t="shared" si="222"/>
        <v>10</v>
      </c>
      <c r="CJ61" s="40">
        <f t="shared" si="222"/>
        <v>0</v>
      </c>
      <c r="CK61" s="40">
        <f t="shared" si="222"/>
        <v>0</v>
      </c>
      <c r="CL61" s="40">
        <f t="shared" si="222"/>
        <v>0</v>
      </c>
      <c r="CM61" s="40">
        <f t="shared" si="222"/>
        <v>0</v>
      </c>
      <c r="CN61" s="40">
        <f t="shared" si="222"/>
        <v>0</v>
      </c>
      <c r="CO61" s="40">
        <f t="shared" si="222"/>
        <v>0</v>
      </c>
      <c r="CP61" s="40">
        <f t="shared" si="222"/>
        <v>14</v>
      </c>
      <c r="CQ61" s="40">
        <f t="shared" si="222"/>
        <v>7</v>
      </c>
      <c r="CR61" s="41">
        <f t="shared" si="222"/>
        <v>14</v>
      </c>
      <c r="CS61" s="42">
        <f t="shared" si="222"/>
        <v>162</v>
      </c>
      <c r="CT61" s="42">
        <f t="shared" si="222"/>
        <v>146.6</v>
      </c>
      <c r="CU61" s="38" t="s">
        <v>20</v>
      </c>
      <c r="CV61" s="39">
        <f t="shared" ref="CV61:DH61" si="223">SUM(CV57:CV60)</f>
        <v>24</v>
      </c>
      <c r="CW61" s="40">
        <f t="shared" si="223"/>
        <v>4</v>
      </c>
      <c r="CX61" s="40">
        <f t="shared" si="223"/>
        <v>0</v>
      </c>
      <c r="CY61" s="40">
        <f t="shared" si="223"/>
        <v>0</v>
      </c>
      <c r="CZ61" s="40">
        <f t="shared" si="223"/>
        <v>0</v>
      </c>
      <c r="DA61" s="40">
        <f t="shared" si="223"/>
        <v>0</v>
      </c>
      <c r="DB61" s="40">
        <f t="shared" si="223"/>
        <v>0</v>
      </c>
      <c r="DC61" s="40">
        <f t="shared" si="223"/>
        <v>0</v>
      </c>
      <c r="DD61" s="40">
        <f t="shared" si="223"/>
        <v>5</v>
      </c>
      <c r="DE61" s="40">
        <f t="shared" si="223"/>
        <v>1</v>
      </c>
      <c r="DF61" s="41">
        <f t="shared" si="223"/>
        <v>11</v>
      </c>
      <c r="DG61" s="42">
        <f t="shared" si="223"/>
        <v>45</v>
      </c>
      <c r="DH61" s="42">
        <f t="shared" si="223"/>
        <v>35.6</v>
      </c>
      <c r="DI61" s="38" t="s">
        <v>20</v>
      </c>
      <c r="DJ61" s="39">
        <f t="shared" ref="DJ61:DV61" si="224">SUM(DJ57:DJ60)</f>
        <v>12</v>
      </c>
      <c r="DK61" s="40">
        <f t="shared" si="224"/>
        <v>0</v>
      </c>
      <c r="DL61" s="40">
        <f t="shared" si="224"/>
        <v>0</v>
      </c>
      <c r="DM61" s="40">
        <f t="shared" si="224"/>
        <v>0</v>
      </c>
      <c r="DN61" s="40">
        <f t="shared" si="224"/>
        <v>0</v>
      </c>
      <c r="DO61" s="40">
        <f t="shared" si="224"/>
        <v>0</v>
      </c>
      <c r="DP61" s="40">
        <f t="shared" si="224"/>
        <v>0</v>
      </c>
      <c r="DQ61" s="40">
        <f t="shared" si="224"/>
        <v>1</v>
      </c>
      <c r="DR61" s="40">
        <f t="shared" si="224"/>
        <v>0</v>
      </c>
      <c r="DS61" s="40">
        <f t="shared" si="224"/>
        <v>0</v>
      </c>
      <c r="DT61" s="41">
        <f t="shared" si="224"/>
        <v>0</v>
      </c>
      <c r="DU61" s="42">
        <f t="shared" si="224"/>
        <v>13</v>
      </c>
      <c r="DV61" s="42">
        <f t="shared" si="224"/>
        <v>14</v>
      </c>
      <c r="DW61" s="38" t="s">
        <v>20</v>
      </c>
      <c r="DX61" s="43">
        <f t="shared" ref="DX61:EJ61" si="225">SUM(DX57:DX60)</f>
        <v>0</v>
      </c>
      <c r="DY61" s="44">
        <f t="shared" si="225"/>
        <v>0</v>
      </c>
      <c r="DZ61" s="44">
        <f t="shared" si="225"/>
        <v>0</v>
      </c>
      <c r="EA61" s="44">
        <f t="shared" si="225"/>
        <v>0</v>
      </c>
      <c r="EB61" s="44">
        <f t="shared" si="225"/>
        <v>0</v>
      </c>
      <c r="EC61" s="44">
        <f t="shared" si="225"/>
        <v>0</v>
      </c>
      <c r="ED61" s="44">
        <f t="shared" si="225"/>
        <v>0</v>
      </c>
      <c r="EE61" s="44">
        <f t="shared" si="225"/>
        <v>0</v>
      </c>
      <c r="EF61" s="44">
        <f t="shared" si="225"/>
        <v>0</v>
      </c>
      <c r="EG61" s="44">
        <f t="shared" si="225"/>
        <v>0</v>
      </c>
      <c r="EH61" s="45">
        <f t="shared" si="225"/>
        <v>0</v>
      </c>
      <c r="EI61" s="46">
        <f t="shared" si="225"/>
        <v>0</v>
      </c>
      <c r="EJ61" s="46">
        <f t="shared" si="225"/>
        <v>0</v>
      </c>
      <c r="EK61" s="38" t="s">
        <v>20</v>
      </c>
      <c r="EL61" s="39">
        <f t="shared" ref="EL61:EX61" si="226">SUM(EL57:EL60)</f>
        <v>32</v>
      </c>
      <c r="EM61" s="40">
        <f t="shared" si="226"/>
        <v>4</v>
      </c>
      <c r="EN61" s="40">
        <f t="shared" si="226"/>
        <v>1</v>
      </c>
      <c r="EO61" s="40">
        <f t="shared" si="226"/>
        <v>0</v>
      </c>
      <c r="EP61" s="40">
        <f t="shared" si="226"/>
        <v>0</v>
      </c>
      <c r="EQ61" s="40">
        <f t="shared" si="226"/>
        <v>0</v>
      </c>
      <c r="ER61" s="40">
        <f t="shared" si="226"/>
        <v>0</v>
      </c>
      <c r="ES61" s="40">
        <f t="shared" si="226"/>
        <v>0</v>
      </c>
      <c r="ET61" s="40">
        <f t="shared" si="226"/>
        <v>1</v>
      </c>
      <c r="EU61" s="40">
        <f t="shared" si="226"/>
        <v>0</v>
      </c>
      <c r="EV61" s="41">
        <f t="shared" si="226"/>
        <v>0</v>
      </c>
      <c r="EW61" s="42">
        <f t="shared" si="226"/>
        <v>38</v>
      </c>
      <c r="EX61" s="42">
        <f t="shared" si="226"/>
        <v>39.299999999999997</v>
      </c>
      <c r="EY61" s="38" t="s">
        <v>20</v>
      </c>
      <c r="EZ61" s="39">
        <f t="shared" ref="EZ61:FL61" si="227">SUM(EZ57:EZ60)</f>
        <v>261</v>
      </c>
      <c r="FA61" s="40">
        <f t="shared" si="227"/>
        <v>36</v>
      </c>
      <c r="FB61" s="40">
        <f t="shared" si="227"/>
        <v>2</v>
      </c>
      <c r="FC61" s="40">
        <f t="shared" si="227"/>
        <v>0</v>
      </c>
      <c r="FD61" s="40">
        <f t="shared" si="227"/>
        <v>0</v>
      </c>
      <c r="FE61" s="40">
        <f t="shared" si="227"/>
        <v>0</v>
      </c>
      <c r="FF61" s="40">
        <f t="shared" si="227"/>
        <v>0</v>
      </c>
      <c r="FG61" s="40">
        <f t="shared" si="227"/>
        <v>1</v>
      </c>
      <c r="FH61" s="40">
        <f t="shared" si="227"/>
        <v>46</v>
      </c>
      <c r="FI61" s="40">
        <f t="shared" si="227"/>
        <v>11</v>
      </c>
      <c r="FJ61" s="41">
        <f t="shared" si="227"/>
        <v>21</v>
      </c>
      <c r="FK61" s="42">
        <f t="shared" si="227"/>
        <v>378</v>
      </c>
      <c r="FL61" s="42">
        <f t="shared" si="227"/>
        <v>358.2</v>
      </c>
      <c r="FM61" s="38" t="s">
        <v>20</v>
      </c>
      <c r="FN61" s="39">
        <f t="shared" ref="FN61:FZ61" si="228">SUM(FN57:FN60)</f>
        <v>39</v>
      </c>
      <c r="FO61" s="40">
        <f t="shared" si="228"/>
        <v>7</v>
      </c>
      <c r="FP61" s="40">
        <f t="shared" si="228"/>
        <v>0</v>
      </c>
      <c r="FQ61" s="40">
        <f t="shared" si="228"/>
        <v>0</v>
      </c>
      <c r="FR61" s="40">
        <f t="shared" si="228"/>
        <v>0</v>
      </c>
      <c r="FS61" s="40">
        <f t="shared" si="228"/>
        <v>0</v>
      </c>
      <c r="FT61" s="40">
        <f t="shared" si="228"/>
        <v>0</v>
      </c>
      <c r="FU61" s="40">
        <f t="shared" si="228"/>
        <v>1</v>
      </c>
      <c r="FV61" s="40">
        <f t="shared" si="228"/>
        <v>9</v>
      </c>
      <c r="FW61" s="40">
        <f t="shared" si="228"/>
        <v>1</v>
      </c>
      <c r="FX61" s="41">
        <f t="shared" si="228"/>
        <v>5</v>
      </c>
      <c r="FY61" s="42">
        <f t="shared" si="228"/>
        <v>62</v>
      </c>
      <c r="FZ61" s="42">
        <f t="shared" si="228"/>
        <v>58.400000000000006</v>
      </c>
      <c r="GA61" s="38" t="s">
        <v>20</v>
      </c>
      <c r="GB61" s="39">
        <f t="shared" ref="GB61:GN61" si="229">SUM(GB57:GB60)</f>
        <v>43</v>
      </c>
      <c r="GC61" s="40">
        <f t="shared" si="229"/>
        <v>8</v>
      </c>
      <c r="GD61" s="40">
        <f t="shared" si="229"/>
        <v>1</v>
      </c>
      <c r="GE61" s="40">
        <f t="shared" si="229"/>
        <v>0</v>
      </c>
      <c r="GF61" s="40">
        <f t="shared" si="229"/>
        <v>0</v>
      </c>
      <c r="GG61" s="40">
        <f t="shared" si="229"/>
        <v>0</v>
      </c>
      <c r="GH61" s="40">
        <f t="shared" si="229"/>
        <v>0</v>
      </c>
      <c r="GI61" s="40">
        <f t="shared" si="229"/>
        <v>1</v>
      </c>
      <c r="GJ61" s="40">
        <f t="shared" si="229"/>
        <v>1</v>
      </c>
      <c r="GK61" s="40">
        <f t="shared" si="229"/>
        <v>1</v>
      </c>
      <c r="GL61" s="41">
        <f t="shared" si="229"/>
        <v>0</v>
      </c>
      <c r="GM61" s="42">
        <f t="shared" si="229"/>
        <v>55</v>
      </c>
      <c r="GN61" s="42">
        <f t="shared" si="229"/>
        <v>56.7</v>
      </c>
      <c r="GO61" s="38" t="s">
        <v>20</v>
      </c>
      <c r="GP61" s="43">
        <f t="shared" ref="GP61:HB61" si="230">SUM(GP57:GP60)</f>
        <v>0</v>
      </c>
      <c r="GQ61" s="44">
        <f t="shared" si="230"/>
        <v>0</v>
      </c>
      <c r="GR61" s="44">
        <f t="shared" si="230"/>
        <v>0</v>
      </c>
      <c r="GS61" s="44">
        <f t="shared" si="230"/>
        <v>0</v>
      </c>
      <c r="GT61" s="44">
        <f t="shared" si="230"/>
        <v>0</v>
      </c>
      <c r="GU61" s="44">
        <f t="shared" si="230"/>
        <v>0</v>
      </c>
      <c r="GV61" s="44">
        <f t="shared" si="230"/>
        <v>0</v>
      </c>
      <c r="GW61" s="44">
        <f t="shared" si="230"/>
        <v>0</v>
      </c>
      <c r="GX61" s="44">
        <f t="shared" si="230"/>
        <v>0</v>
      </c>
      <c r="GY61" s="44">
        <f t="shared" si="230"/>
        <v>0</v>
      </c>
      <c r="GZ61" s="45">
        <f t="shared" si="230"/>
        <v>0</v>
      </c>
      <c r="HA61" s="46">
        <f t="shared" si="230"/>
        <v>0</v>
      </c>
      <c r="HB61" s="46">
        <f t="shared" si="230"/>
        <v>0</v>
      </c>
      <c r="HC61" s="38" t="s">
        <v>20</v>
      </c>
      <c r="HD61" s="39">
        <f t="shared" ref="HD61:HP61" si="231">SUM(HD57:HD60)</f>
        <v>32</v>
      </c>
      <c r="HE61" s="40">
        <f t="shared" si="231"/>
        <v>2</v>
      </c>
      <c r="HF61" s="40">
        <f t="shared" si="231"/>
        <v>1</v>
      </c>
      <c r="HG61" s="40">
        <f t="shared" si="231"/>
        <v>0</v>
      </c>
      <c r="HH61" s="40">
        <f t="shared" si="231"/>
        <v>0</v>
      </c>
      <c r="HI61" s="40">
        <f t="shared" si="231"/>
        <v>0</v>
      </c>
      <c r="HJ61" s="40">
        <f t="shared" si="231"/>
        <v>0</v>
      </c>
      <c r="HK61" s="40">
        <f t="shared" si="231"/>
        <v>0</v>
      </c>
      <c r="HL61" s="40">
        <f t="shared" si="231"/>
        <v>0</v>
      </c>
      <c r="HM61" s="40">
        <f t="shared" si="231"/>
        <v>0</v>
      </c>
      <c r="HN61" s="41">
        <f t="shared" si="231"/>
        <v>4</v>
      </c>
      <c r="HO61" s="42">
        <f t="shared" si="231"/>
        <v>39</v>
      </c>
      <c r="HP61" s="42">
        <f t="shared" si="231"/>
        <v>37.1</v>
      </c>
      <c r="HQ61" s="38" t="s">
        <v>20</v>
      </c>
      <c r="HR61" s="39">
        <f t="shared" ref="HR61:ID61" si="232">SUM(HR57:HR60)</f>
        <v>17</v>
      </c>
      <c r="HS61" s="40">
        <f t="shared" si="232"/>
        <v>4</v>
      </c>
      <c r="HT61" s="40">
        <f t="shared" si="232"/>
        <v>0</v>
      </c>
      <c r="HU61" s="40">
        <f t="shared" si="232"/>
        <v>0</v>
      </c>
      <c r="HV61" s="40">
        <f t="shared" si="232"/>
        <v>0</v>
      </c>
      <c r="HW61" s="40">
        <f t="shared" si="232"/>
        <v>0</v>
      </c>
      <c r="HX61" s="40">
        <f t="shared" si="232"/>
        <v>0</v>
      </c>
      <c r="HY61" s="40">
        <f t="shared" si="232"/>
        <v>0</v>
      </c>
      <c r="HZ61" s="40">
        <f t="shared" si="232"/>
        <v>5</v>
      </c>
      <c r="IA61" s="40">
        <f t="shared" si="232"/>
        <v>0</v>
      </c>
      <c r="IB61" s="41">
        <f t="shared" si="232"/>
        <v>6</v>
      </c>
      <c r="IC61" s="42">
        <f t="shared" si="232"/>
        <v>32</v>
      </c>
      <c r="ID61" s="42">
        <f t="shared" si="232"/>
        <v>27.199999999999996</v>
      </c>
      <c r="IE61" s="38" t="s">
        <v>20</v>
      </c>
      <c r="IF61" s="39">
        <f t="shared" ref="IF61:IR61" si="233">SUM(IF57:IF60)</f>
        <v>18</v>
      </c>
      <c r="IG61" s="40">
        <f t="shared" si="233"/>
        <v>6</v>
      </c>
      <c r="IH61" s="40">
        <f t="shared" si="233"/>
        <v>0</v>
      </c>
      <c r="II61" s="40">
        <f t="shared" si="233"/>
        <v>0</v>
      </c>
      <c r="IJ61" s="40">
        <f t="shared" si="233"/>
        <v>0</v>
      </c>
      <c r="IK61" s="40">
        <f t="shared" si="233"/>
        <v>0</v>
      </c>
      <c r="IL61" s="40">
        <f t="shared" si="233"/>
        <v>0</v>
      </c>
      <c r="IM61" s="40">
        <f t="shared" si="233"/>
        <v>0</v>
      </c>
      <c r="IN61" s="40">
        <f t="shared" si="233"/>
        <v>4</v>
      </c>
      <c r="IO61" s="40">
        <f t="shared" si="233"/>
        <v>0</v>
      </c>
      <c r="IP61" s="41">
        <f t="shared" si="233"/>
        <v>4</v>
      </c>
      <c r="IQ61" s="42">
        <f t="shared" si="233"/>
        <v>32</v>
      </c>
      <c r="IR61" s="42">
        <f t="shared" si="233"/>
        <v>28.8</v>
      </c>
    </row>
    <row r="62" spans="1:252" ht="13.5" customHeight="1" x14ac:dyDescent="0.3">
      <c r="A62" s="13">
        <f>A60+"00:15"</f>
        <v>0.70833333333333293</v>
      </c>
      <c r="B62" s="9">
        <v>8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2</v>
      </c>
      <c r="K62" s="10">
        <v>0</v>
      </c>
      <c r="L62" s="11">
        <v>1</v>
      </c>
      <c r="M62" s="12">
        <f>SUM(B62:L62)</f>
        <v>11</v>
      </c>
      <c r="N62" s="12">
        <f>SUM(B62,C62,2.3*D62,2.3*E62,2.3*F62,2.3*G62,2*H62,2*I62,J62,0.4*K62,0.2*L62)</f>
        <v>10.199999999999999</v>
      </c>
      <c r="O62" s="13">
        <f>$A62</f>
        <v>0.70833333333333293</v>
      </c>
      <c r="P62" s="9">
        <v>2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2</v>
      </c>
      <c r="Y62" s="10">
        <v>0</v>
      </c>
      <c r="Z62" s="11">
        <v>1</v>
      </c>
      <c r="AA62" s="12">
        <f>SUM(P62:Z62)</f>
        <v>5</v>
      </c>
      <c r="AB62" s="12">
        <f>SUM(P62,Q62,2.3*R62,2.3*S62,2.3*T62,2.3*U62,2*V62,2*W62,X62,0.4*Y62,0.2*Z62)</f>
        <v>4.2</v>
      </c>
      <c r="AC62" s="13">
        <f>$A62</f>
        <v>0.70833333333333293</v>
      </c>
      <c r="AD62" s="9">
        <v>89</v>
      </c>
      <c r="AE62" s="10">
        <v>5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1</v>
      </c>
      <c r="AL62" s="10">
        <v>15</v>
      </c>
      <c r="AM62" s="10">
        <v>1</v>
      </c>
      <c r="AN62" s="11">
        <v>13</v>
      </c>
      <c r="AO62" s="12">
        <f>SUM(AD62:AN62)</f>
        <v>124</v>
      </c>
      <c r="AP62" s="12">
        <f>SUM(AD62,AE62,2.3*AF62,2.3*AG62,2.3*AH62,2.3*AI62,2*AJ62,2*AK62,AL62,0.4*AM62,0.2*AN62)</f>
        <v>114</v>
      </c>
      <c r="AQ62" s="13">
        <f>$A62</f>
        <v>0.70833333333333293</v>
      </c>
      <c r="AR62" s="9">
        <v>19</v>
      </c>
      <c r="AS62" s="10">
        <v>1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3</v>
      </c>
      <c r="BA62" s="10">
        <v>5</v>
      </c>
      <c r="BB62" s="11">
        <v>1</v>
      </c>
      <c r="BC62" s="12">
        <f>SUM(AR62:BB62)</f>
        <v>29</v>
      </c>
      <c r="BD62" s="12">
        <f>SUM(AR62,AS62,2.3*AT62,2.3*AU62,2.3*AV62,2.3*AW62,2*AX62,2*AY62,AZ62,0.4*BA62,0.2*BB62)</f>
        <v>25.2</v>
      </c>
      <c r="BE62" s="13">
        <f>$A62</f>
        <v>0.70833333333333293</v>
      </c>
      <c r="BF62" s="14"/>
      <c r="BG62" s="15"/>
      <c r="BH62" s="15"/>
      <c r="BI62" s="15"/>
      <c r="BJ62" s="15"/>
      <c r="BK62" s="15"/>
      <c r="BL62" s="15"/>
      <c r="BM62" s="15"/>
      <c r="BN62" s="15"/>
      <c r="BO62" s="15"/>
      <c r="BP62" s="16"/>
      <c r="BQ62" s="17">
        <f>SUM(BF62:BP62)</f>
        <v>0</v>
      </c>
      <c r="BR62" s="17">
        <f>SUM(BF62,BG62,2.3*BH62,2.3*BI62,2.3*BJ62,2.3*BK62,2*BL62,2*BM62,BN62,0.4*BO62,0.2*BP62)</f>
        <v>0</v>
      </c>
      <c r="BS62" s="13">
        <f>$A62</f>
        <v>0.70833333333333293</v>
      </c>
      <c r="BT62" s="9">
        <v>17</v>
      </c>
      <c r="BU62" s="10">
        <v>4</v>
      </c>
      <c r="BV62" s="10">
        <v>0</v>
      </c>
      <c r="BW62" s="10">
        <v>0</v>
      </c>
      <c r="BX62" s="10">
        <v>0</v>
      </c>
      <c r="BY62" s="10">
        <v>0</v>
      </c>
      <c r="BZ62" s="10">
        <v>0</v>
      </c>
      <c r="CA62" s="10">
        <v>0</v>
      </c>
      <c r="CB62" s="10">
        <v>0</v>
      </c>
      <c r="CC62" s="10">
        <v>0</v>
      </c>
      <c r="CD62" s="11">
        <v>0</v>
      </c>
      <c r="CE62" s="12">
        <f>SUM(BT62:CD62)</f>
        <v>21</v>
      </c>
      <c r="CF62" s="12">
        <f>SUM(BT62,BU62,2.3*BV62,2.3*BW62,2.3*BX62,2.3*BY62,2*BZ62,2*CA62,CB62,0.4*CC62,0.2*CD62)</f>
        <v>21</v>
      </c>
      <c r="CG62" s="13">
        <f>$A62</f>
        <v>0.70833333333333293</v>
      </c>
      <c r="CH62" s="9">
        <v>39</v>
      </c>
      <c r="CI62" s="10">
        <v>3</v>
      </c>
      <c r="CJ62" s="10">
        <v>2</v>
      </c>
      <c r="CK62" s="10">
        <v>0</v>
      </c>
      <c r="CL62" s="10">
        <v>0</v>
      </c>
      <c r="CM62" s="10">
        <v>0</v>
      </c>
      <c r="CN62" s="10">
        <v>0</v>
      </c>
      <c r="CO62" s="10">
        <v>0</v>
      </c>
      <c r="CP62" s="10">
        <v>4</v>
      </c>
      <c r="CQ62" s="10">
        <v>5</v>
      </c>
      <c r="CR62" s="11">
        <v>7</v>
      </c>
      <c r="CS62" s="12">
        <f>SUM(CH62:CR62)</f>
        <v>60</v>
      </c>
      <c r="CT62" s="12">
        <f>SUM(CH62,CI62,2.3*CJ62,2.3*CK62,2.3*CL62,2.3*CM62,2*CN62,2*CO62,CP62,0.4*CQ62,0.2*CR62)</f>
        <v>54</v>
      </c>
      <c r="CU62" s="13">
        <f>$A62</f>
        <v>0.70833333333333293</v>
      </c>
      <c r="CV62" s="9">
        <v>5</v>
      </c>
      <c r="CW62" s="10">
        <v>1</v>
      </c>
      <c r="CX62" s="10">
        <v>0</v>
      </c>
      <c r="CY62" s="10">
        <v>0</v>
      </c>
      <c r="CZ62" s="10">
        <v>0</v>
      </c>
      <c r="DA62" s="10">
        <v>0</v>
      </c>
      <c r="DB62" s="10">
        <v>0</v>
      </c>
      <c r="DC62" s="10">
        <v>0</v>
      </c>
      <c r="DD62" s="10">
        <v>1</v>
      </c>
      <c r="DE62" s="10">
        <v>0</v>
      </c>
      <c r="DF62" s="11">
        <v>0</v>
      </c>
      <c r="DG62" s="12">
        <f>SUM(CV62:DF62)</f>
        <v>7</v>
      </c>
      <c r="DH62" s="12">
        <f>SUM(CV62,CW62,2.3*CX62,2.3*CY62,2.3*CZ62,2.3*DA62,2*DB62,2*DC62,DD62,0.4*DE62,0.2*DF62)</f>
        <v>7</v>
      </c>
      <c r="DI62" s="13">
        <f>$A62</f>
        <v>0.70833333333333293</v>
      </c>
      <c r="DJ62" s="9">
        <v>10</v>
      </c>
      <c r="DK62" s="10">
        <v>1</v>
      </c>
      <c r="DL62" s="10">
        <v>0</v>
      </c>
      <c r="DM62" s="10">
        <v>0</v>
      </c>
      <c r="DN62" s="10">
        <v>0</v>
      </c>
      <c r="DO62" s="10">
        <v>0</v>
      </c>
      <c r="DP62" s="10">
        <v>0</v>
      </c>
      <c r="DQ62" s="10">
        <v>1</v>
      </c>
      <c r="DR62" s="10">
        <v>2</v>
      </c>
      <c r="DS62" s="10">
        <v>0</v>
      </c>
      <c r="DT62" s="11">
        <v>0</v>
      </c>
      <c r="DU62" s="12">
        <f>SUM(DJ62:DT62)</f>
        <v>14</v>
      </c>
      <c r="DV62" s="12">
        <f>SUM(DJ62,DK62,2.3*DL62,2.3*DM62,2.3*DN62,2.3*DO62,2*DP62,2*DQ62,DR62,0.4*DS62,0.2*DT62)</f>
        <v>15</v>
      </c>
      <c r="DW62" s="13">
        <f>$A62</f>
        <v>0.70833333333333293</v>
      </c>
      <c r="DX62" s="14"/>
      <c r="DY62" s="15"/>
      <c r="DZ62" s="15"/>
      <c r="EA62" s="15"/>
      <c r="EB62" s="15"/>
      <c r="EC62" s="15"/>
      <c r="ED62" s="15"/>
      <c r="EE62" s="15"/>
      <c r="EF62" s="15"/>
      <c r="EG62" s="15"/>
      <c r="EH62" s="16"/>
      <c r="EI62" s="17">
        <f>SUM(DX62:EH62)</f>
        <v>0</v>
      </c>
      <c r="EJ62" s="17">
        <f>SUM(DX62,DY62,2.3*DZ62,2.3*EA62,2.3*EB62,2.3*EC62,2*ED62,2*EE62,EF62,0.4*EG62,0.2*EH62)</f>
        <v>0</v>
      </c>
      <c r="EK62" s="13">
        <f>$A62</f>
        <v>0.70833333333333293</v>
      </c>
      <c r="EL62" s="9">
        <v>3</v>
      </c>
      <c r="EM62" s="10">
        <v>0</v>
      </c>
      <c r="EN62" s="10">
        <v>0</v>
      </c>
      <c r="EO62" s="10">
        <v>0</v>
      </c>
      <c r="EP62" s="10">
        <v>0</v>
      </c>
      <c r="EQ62" s="10">
        <v>0</v>
      </c>
      <c r="ER62" s="10">
        <v>0</v>
      </c>
      <c r="ES62" s="10">
        <v>0</v>
      </c>
      <c r="ET62" s="10">
        <v>1</v>
      </c>
      <c r="EU62" s="10">
        <v>1</v>
      </c>
      <c r="EV62" s="11">
        <v>0</v>
      </c>
      <c r="EW62" s="12">
        <f>SUM(EL62:EV62)</f>
        <v>5</v>
      </c>
      <c r="EX62" s="12">
        <f>SUM(EL62,EM62,2.3*EN62,2.3*EO62,2.3*EP62,2.3*EQ62,2*ER62,2*ES62,ET62,0.4*EU62,0.2*EV62)</f>
        <v>4.4000000000000004</v>
      </c>
      <c r="EY62" s="13">
        <f>$A62</f>
        <v>0.70833333333333293</v>
      </c>
      <c r="EZ62" s="9">
        <v>55</v>
      </c>
      <c r="FA62" s="10">
        <v>5</v>
      </c>
      <c r="FB62" s="10">
        <v>0</v>
      </c>
      <c r="FC62" s="10">
        <v>0</v>
      </c>
      <c r="FD62" s="10">
        <v>0</v>
      </c>
      <c r="FE62" s="10">
        <v>0</v>
      </c>
      <c r="FF62" s="10">
        <v>0</v>
      </c>
      <c r="FG62" s="10">
        <v>1</v>
      </c>
      <c r="FH62" s="10">
        <v>6</v>
      </c>
      <c r="FI62" s="10">
        <v>0</v>
      </c>
      <c r="FJ62" s="11">
        <v>10</v>
      </c>
      <c r="FK62" s="12">
        <f>SUM(EZ62:FJ62)</f>
        <v>77</v>
      </c>
      <c r="FL62" s="12">
        <f>SUM(EZ62,FA62,2.3*FB62,2.3*FC62,2.3*FD62,2.3*FE62,2*FF62,2*FG62,FH62,0.4*FI62,0.2*FJ62)</f>
        <v>70</v>
      </c>
      <c r="FM62" s="13">
        <f>$A62</f>
        <v>0.70833333333333293</v>
      </c>
      <c r="FN62" s="9">
        <v>18</v>
      </c>
      <c r="FO62" s="10">
        <v>2</v>
      </c>
      <c r="FP62" s="10">
        <v>0</v>
      </c>
      <c r="FQ62" s="10">
        <v>0</v>
      </c>
      <c r="FR62" s="10">
        <v>0</v>
      </c>
      <c r="FS62" s="10">
        <v>0</v>
      </c>
      <c r="FT62" s="10">
        <v>0</v>
      </c>
      <c r="FU62" s="10">
        <v>0</v>
      </c>
      <c r="FV62" s="10">
        <v>2</v>
      </c>
      <c r="FW62" s="10">
        <v>2</v>
      </c>
      <c r="FX62" s="11">
        <v>1</v>
      </c>
      <c r="FY62" s="12">
        <f>SUM(FN62:FX62)</f>
        <v>25</v>
      </c>
      <c r="FZ62" s="12">
        <f>SUM(FN62,FO62,2.3*FP62,2.3*FQ62,2.3*FR62,2.3*FS62,2*FT62,2*FU62,FV62,0.4*FW62,0.2*FX62)</f>
        <v>23</v>
      </c>
      <c r="GA62" s="13">
        <f>$A62</f>
        <v>0.70833333333333293</v>
      </c>
      <c r="GB62" s="9">
        <v>8</v>
      </c>
      <c r="GC62" s="10">
        <v>0</v>
      </c>
      <c r="GD62" s="10">
        <v>0</v>
      </c>
      <c r="GE62" s="10">
        <v>0</v>
      </c>
      <c r="GF62" s="10">
        <v>0</v>
      </c>
      <c r="GG62" s="10">
        <v>0</v>
      </c>
      <c r="GH62" s="10">
        <v>0</v>
      </c>
      <c r="GI62" s="10">
        <v>0</v>
      </c>
      <c r="GJ62" s="10">
        <v>0</v>
      </c>
      <c r="GK62" s="10">
        <v>0</v>
      </c>
      <c r="GL62" s="11">
        <v>2</v>
      </c>
      <c r="GM62" s="12">
        <f>SUM(GB62:GL62)</f>
        <v>10</v>
      </c>
      <c r="GN62" s="12">
        <f>SUM(GB62,GC62,2.3*GD62,2.3*GE62,2.3*GF62,2.3*GG62,2*GH62,2*GI62,GJ62,0.4*GK62,0.2*GL62)</f>
        <v>8.4</v>
      </c>
      <c r="GO62" s="13">
        <f>$A62</f>
        <v>0.70833333333333293</v>
      </c>
      <c r="GP62" s="14"/>
      <c r="GQ62" s="15"/>
      <c r="GR62" s="15"/>
      <c r="GS62" s="15"/>
      <c r="GT62" s="15"/>
      <c r="GU62" s="15"/>
      <c r="GV62" s="15"/>
      <c r="GW62" s="15"/>
      <c r="GX62" s="15"/>
      <c r="GY62" s="15"/>
      <c r="GZ62" s="16"/>
      <c r="HA62" s="17">
        <f>SUM(GP62:GZ62)</f>
        <v>0</v>
      </c>
      <c r="HB62" s="17">
        <f>SUM(GP62,GQ62,2.3*GR62,2.3*GS62,2.3*GT62,2.3*GU62,2*GV62,2*GW62,GX62,0.4*GY62,0.2*GZ62)</f>
        <v>0</v>
      </c>
      <c r="HC62" s="13">
        <f>$A62</f>
        <v>0.70833333333333293</v>
      </c>
      <c r="HD62" s="9">
        <v>13</v>
      </c>
      <c r="HE62" s="10">
        <v>2</v>
      </c>
      <c r="HF62" s="10">
        <v>0</v>
      </c>
      <c r="HG62" s="10">
        <v>0</v>
      </c>
      <c r="HH62" s="10">
        <v>0</v>
      </c>
      <c r="HI62" s="10">
        <v>0</v>
      </c>
      <c r="HJ62" s="10">
        <v>0</v>
      </c>
      <c r="HK62" s="10">
        <v>0</v>
      </c>
      <c r="HL62" s="10">
        <v>0</v>
      </c>
      <c r="HM62" s="10">
        <v>0</v>
      </c>
      <c r="HN62" s="11">
        <v>0</v>
      </c>
      <c r="HO62" s="12">
        <f>SUM(HD62:HN62)</f>
        <v>15</v>
      </c>
      <c r="HP62" s="12">
        <f>SUM(HD62,HE62,2.3*HF62,2.3*HG62,2.3*HH62,2.3*HI62,2*HJ62,2*HK62,HL62,0.4*HM62,0.2*HN62)</f>
        <v>15</v>
      </c>
      <c r="HQ62" s="13">
        <f>$A62</f>
        <v>0.70833333333333293</v>
      </c>
      <c r="HR62" s="9">
        <v>3</v>
      </c>
      <c r="HS62" s="10">
        <v>1</v>
      </c>
      <c r="HT62" s="10">
        <v>0</v>
      </c>
      <c r="HU62" s="10">
        <v>0</v>
      </c>
      <c r="HV62" s="10">
        <v>0</v>
      </c>
      <c r="HW62" s="10">
        <v>0</v>
      </c>
      <c r="HX62" s="10">
        <v>0</v>
      </c>
      <c r="HY62" s="10">
        <v>0</v>
      </c>
      <c r="HZ62" s="10">
        <v>1</v>
      </c>
      <c r="IA62" s="10">
        <v>0</v>
      </c>
      <c r="IB62" s="11">
        <v>2</v>
      </c>
      <c r="IC62" s="12">
        <f>SUM(HR62:IB62)</f>
        <v>7</v>
      </c>
      <c r="ID62" s="12">
        <f>SUM(HR62,HS62,2.3*HT62,2.3*HU62,2.3*HV62,2.3*HW62,2*HX62,2*HY62,HZ62,0.4*IA62,0.2*IB62)</f>
        <v>5.4</v>
      </c>
      <c r="IE62" s="13">
        <f>$A62</f>
        <v>0.70833333333333293</v>
      </c>
      <c r="IF62" s="9">
        <v>3</v>
      </c>
      <c r="IG62" s="10">
        <v>0</v>
      </c>
      <c r="IH62" s="10">
        <v>0</v>
      </c>
      <c r="II62" s="10">
        <v>0</v>
      </c>
      <c r="IJ62" s="10">
        <v>0</v>
      </c>
      <c r="IK62" s="10">
        <v>0</v>
      </c>
      <c r="IL62" s="10">
        <v>0</v>
      </c>
      <c r="IM62" s="10">
        <v>0</v>
      </c>
      <c r="IN62" s="10">
        <v>0</v>
      </c>
      <c r="IO62" s="10">
        <v>0</v>
      </c>
      <c r="IP62" s="11">
        <v>0</v>
      </c>
      <c r="IQ62" s="12">
        <f>SUM(IF62:IP62)</f>
        <v>3</v>
      </c>
      <c r="IR62" s="12">
        <f>SUM(IF62,IG62,2.3*IH62,2.3*II62,2.3*IJ62,2.3*IK62,2*IL62,2*IM62,IN62,0.4*IO62,0.2*IP62)</f>
        <v>3</v>
      </c>
    </row>
    <row r="63" spans="1:252" ht="13.5" customHeight="1" x14ac:dyDescent="0.3">
      <c r="A63" s="19">
        <f>A62+"00:15"</f>
        <v>0.71874999999999956</v>
      </c>
      <c r="B63" s="20">
        <v>7</v>
      </c>
      <c r="C63" s="21">
        <v>1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2</v>
      </c>
      <c r="K63" s="21">
        <v>0</v>
      </c>
      <c r="L63" s="22">
        <v>3</v>
      </c>
      <c r="M63" s="23">
        <f>SUM(B63:L63)</f>
        <v>13</v>
      </c>
      <c r="N63" s="23">
        <f>SUM(B63,C63,2.3*D63,2.3*E63,2.3*F63,2.3*G63,2*H63,2*I63,J63,0.4*K63,0.2*L63)</f>
        <v>10.6</v>
      </c>
      <c r="O63" s="13">
        <f>$A63</f>
        <v>0.71874999999999956</v>
      </c>
      <c r="P63" s="20">
        <v>2</v>
      </c>
      <c r="Q63" s="21">
        <v>1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>
        <v>0</v>
      </c>
      <c r="X63" s="21">
        <v>0</v>
      </c>
      <c r="Y63" s="21">
        <v>0</v>
      </c>
      <c r="Z63" s="22">
        <v>1</v>
      </c>
      <c r="AA63" s="23">
        <f>SUM(P63:Z63)</f>
        <v>4</v>
      </c>
      <c r="AB63" s="23">
        <f>SUM(P63,Q63,2.3*R63,2.3*S63,2.3*T63,2.3*U63,2*V63,2*W63,X63,0.4*Y63,0.2*Z63)</f>
        <v>3.2</v>
      </c>
      <c r="AC63" s="13">
        <f>$A63</f>
        <v>0.71874999999999956</v>
      </c>
      <c r="AD63" s="20">
        <v>96</v>
      </c>
      <c r="AE63" s="21">
        <v>4</v>
      </c>
      <c r="AF63" s="21">
        <v>1</v>
      </c>
      <c r="AG63" s="21">
        <v>0</v>
      </c>
      <c r="AH63" s="21">
        <v>0</v>
      </c>
      <c r="AI63" s="21">
        <v>0</v>
      </c>
      <c r="AJ63" s="21">
        <v>0</v>
      </c>
      <c r="AK63" s="21">
        <v>0</v>
      </c>
      <c r="AL63" s="21">
        <v>17</v>
      </c>
      <c r="AM63" s="21">
        <v>0</v>
      </c>
      <c r="AN63" s="22">
        <v>15</v>
      </c>
      <c r="AO63" s="23">
        <f>SUM(AD63:AN63)</f>
        <v>133</v>
      </c>
      <c r="AP63" s="23">
        <f>SUM(AD63,AE63,2.3*AF63,2.3*AG63,2.3*AH63,2.3*AI63,2*AJ63,2*AK63,AL63,0.4*AM63,0.2*AN63)</f>
        <v>122.3</v>
      </c>
      <c r="AQ63" s="13">
        <f>$A63</f>
        <v>0.71874999999999956</v>
      </c>
      <c r="AR63" s="20">
        <v>23</v>
      </c>
      <c r="AS63" s="21">
        <v>4</v>
      </c>
      <c r="AT63" s="21">
        <v>0</v>
      </c>
      <c r="AU63" s="21">
        <v>0</v>
      </c>
      <c r="AV63" s="21">
        <v>0</v>
      </c>
      <c r="AW63" s="21">
        <v>0</v>
      </c>
      <c r="AX63" s="21">
        <v>0</v>
      </c>
      <c r="AY63" s="21">
        <v>0</v>
      </c>
      <c r="AZ63" s="21">
        <v>2</v>
      </c>
      <c r="BA63" s="21">
        <v>3</v>
      </c>
      <c r="BB63" s="22">
        <v>4</v>
      </c>
      <c r="BC63" s="23">
        <f>SUM(AR63:BB63)</f>
        <v>36</v>
      </c>
      <c r="BD63" s="23">
        <f>SUM(AR63,AS63,2.3*AT63,2.3*AU63,2.3*AV63,2.3*AW63,2*AX63,2*AY63,AZ63,0.4*BA63,0.2*BB63)</f>
        <v>31</v>
      </c>
      <c r="BE63" s="13">
        <f>$A63</f>
        <v>0.71874999999999956</v>
      </c>
      <c r="BF63" s="24"/>
      <c r="BG63" s="25"/>
      <c r="BH63" s="25"/>
      <c r="BI63" s="25"/>
      <c r="BJ63" s="25"/>
      <c r="BK63" s="25"/>
      <c r="BL63" s="25"/>
      <c r="BM63" s="25"/>
      <c r="BN63" s="25"/>
      <c r="BO63" s="25"/>
      <c r="BP63" s="26"/>
      <c r="BQ63" s="27">
        <f>SUM(BF63:BP63)</f>
        <v>0</v>
      </c>
      <c r="BR63" s="27">
        <f>SUM(BF63,BG63,2.3*BH63,2.3*BI63,2.3*BJ63,2.3*BK63,2*BL63,2*BM63,BN63,0.4*BO63,0.2*BP63)</f>
        <v>0</v>
      </c>
      <c r="BS63" s="13">
        <f>$A63</f>
        <v>0.71874999999999956</v>
      </c>
      <c r="BT63" s="20">
        <v>7</v>
      </c>
      <c r="BU63" s="21">
        <v>1</v>
      </c>
      <c r="BV63" s="21">
        <v>0</v>
      </c>
      <c r="BW63" s="21">
        <v>0</v>
      </c>
      <c r="BX63" s="21">
        <v>0</v>
      </c>
      <c r="BY63" s="21">
        <v>0</v>
      </c>
      <c r="BZ63" s="21">
        <v>0</v>
      </c>
      <c r="CA63" s="21">
        <v>0</v>
      </c>
      <c r="CB63" s="21">
        <v>3</v>
      </c>
      <c r="CC63" s="21">
        <v>0</v>
      </c>
      <c r="CD63" s="22">
        <v>1</v>
      </c>
      <c r="CE63" s="23">
        <f>SUM(BT63:CD63)</f>
        <v>12</v>
      </c>
      <c r="CF63" s="23">
        <f>SUM(BT63,BU63,2.3*BV63,2.3*BW63,2.3*BX63,2.3*BY63,2*BZ63,2*CA63,CB63,0.4*CC63,0.2*CD63)</f>
        <v>11.2</v>
      </c>
      <c r="CG63" s="13">
        <f>$A63</f>
        <v>0.71874999999999956</v>
      </c>
      <c r="CH63" s="20">
        <v>33</v>
      </c>
      <c r="CI63" s="21">
        <v>2</v>
      </c>
      <c r="CJ63" s="21">
        <v>0</v>
      </c>
      <c r="CK63" s="21">
        <v>0</v>
      </c>
      <c r="CL63" s="21">
        <v>0</v>
      </c>
      <c r="CM63" s="21">
        <v>0</v>
      </c>
      <c r="CN63" s="21">
        <v>0</v>
      </c>
      <c r="CO63" s="21">
        <v>1</v>
      </c>
      <c r="CP63" s="21">
        <v>1</v>
      </c>
      <c r="CQ63" s="21">
        <v>1</v>
      </c>
      <c r="CR63" s="22">
        <v>3</v>
      </c>
      <c r="CS63" s="23">
        <f>SUM(CH63:CR63)</f>
        <v>41</v>
      </c>
      <c r="CT63" s="23">
        <f>SUM(CH63,CI63,2.3*CJ63,2.3*CK63,2.3*CL63,2.3*CM63,2*CN63,2*CO63,CP63,0.4*CQ63,0.2*CR63)</f>
        <v>39</v>
      </c>
      <c r="CU63" s="13">
        <f>$A63</f>
        <v>0.71874999999999956</v>
      </c>
      <c r="CV63" s="20">
        <v>7</v>
      </c>
      <c r="CW63" s="21">
        <v>0</v>
      </c>
      <c r="CX63" s="21">
        <v>0</v>
      </c>
      <c r="CY63" s="21">
        <v>0</v>
      </c>
      <c r="CZ63" s="21">
        <v>0</v>
      </c>
      <c r="DA63" s="21">
        <v>0</v>
      </c>
      <c r="DB63" s="21">
        <v>0</v>
      </c>
      <c r="DC63" s="21">
        <v>0</v>
      </c>
      <c r="DD63" s="21">
        <v>0</v>
      </c>
      <c r="DE63" s="21">
        <v>1</v>
      </c>
      <c r="DF63" s="22">
        <v>2</v>
      </c>
      <c r="DG63" s="23">
        <f>SUM(CV63:DF63)</f>
        <v>10</v>
      </c>
      <c r="DH63" s="23">
        <f>SUM(CV63,CW63,2.3*CX63,2.3*CY63,2.3*CZ63,2.3*DA63,2*DB63,2*DC63,DD63,0.4*DE63,0.2*DF63)</f>
        <v>7.8000000000000007</v>
      </c>
      <c r="DI63" s="13">
        <f>$A63</f>
        <v>0.71874999999999956</v>
      </c>
      <c r="DJ63" s="20">
        <v>1</v>
      </c>
      <c r="DK63" s="21">
        <v>0</v>
      </c>
      <c r="DL63" s="21">
        <v>0</v>
      </c>
      <c r="DM63" s="21">
        <v>0</v>
      </c>
      <c r="DN63" s="21">
        <v>0</v>
      </c>
      <c r="DO63" s="21">
        <v>0</v>
      </c>
      <c r="DP63" s="21">
        <v>0</v>
      </c>
      <c r="DQ63" s="21">
        <v>0</v>
      </c>
      <c r="DR63" s="21">
        <v>0</v>
      </c>
      <c r="DS63" s="21">
        <v>0</v>
      </c>
      <c r="DT63" s="22">
        <v>0</v>
      </c>
      <c r="DU63" s="23">
        <f>SUM(DJ63:DT63)</f>
        <v>1</v>
      </c>
      <c r="DV63" s="23">
        <f>SUM(DJ63,DK63,2.3*DL63,2.3*DM63,2.3*DN63,2.3*DO63,2*DP63,2*DQ63,DR63,0.4*DS63,0.2*DT63)</f>
        <v>1</v>
      </c>
      <c r="DW63" s="13">
        <f>$A63</f>
        <v>0.71874999999999956</v>
      </c>
      <c r="DX63" s="24"/>
      <c r="DY63" s="25"/>
      <c r="DZ63" s="25"/>
      <c r="EA63" s="25"/>
      <c r="EB63" s="25"/>
      <c r="EC63" s="25"/>
      <c r="ED63" s="25"/>
      <c r="EE63" s="25"/>
      <c r="EF63" s="25"/>
      <c r="EG63" s="25"/>
      <c r="EH63" s="26"/>
      <c r="EI63" s="27">
        <f>SUM(DX63:EH63)</f>
        <v>0</v>
      </c>
      <c r="EJ63" s="27">
        <f>SUM(DX63,DY63,2.3*DZ63,2.3*EA63,2.3*EB63,2.3*EC63,2*ED63,2*EE63,EF63,0.4*EG63,0.2*EH63)</f>
        <v>0</v>
      </c>
      <c r="EK63" s="13">
        <f>$A63</f>
        <v>0.71874999999999956</v>
      </c>
      <c r="EL63" s="20">
        <v>11</v>
      </c>
      <c r="EM63" s="21">
        <v>0</v>
      </c>
      <c r="EN63" s="21">
        <v>0</v>
      </c>
      <c r="EO63" s="21">
        <v>0</v>
      </c>
      <c r="EP63" s="21">
        <v>0</v>
      </c>
      <c r="EQ63" s="21">
        <v>0</v>
      </c>
      <c r="ER63" s="21">
        <v>0</v>
      </c>
      <c r="ES63" s="21">
        <v>0</v>
      </c>
      <c r="ET63" s="21">
        <v>0</v>
      </c>
      <c r="EU63" s="21">
        <v>0</v>
      </c>
      <c r="EV63" s="22">
        <v>0</v>
      </c>
      <c r="EW63" s="23">
        <f>SUM(EL63:EV63)</f>
        <v>11</v>
      </c>
      <c r="EX63" s="23">
        <f>SUM(EL63,EM63,2.3*EN63,2.3*EO63,2.3*EP63,2.3*EQ63,2*ER63,2*ES63,ET63,0.4*EU63,0.2*EV63)</f>
        <v>11</v>
      </c>
      <c r="EY63" s="13">
        <f>$A63</f>
        <v>0.71874999999999956</v>
      </c>
      <c r="EZ63" s="20">
        <v>63</v>
      </c>
      <c r="FA63" s="21">
        <v>2</v>
      </c>
      <c r="FB63" s="21">
        <v>3</v>
      </c>
      <c r="FC63" s="21">
        <v>0</v>
      </c>
      <c r="FD63" s="21">
        <v>0</v>
      </c>
      <c r="FE63" s="21">
        <v>0</v>
      </c>
      <c r="FF63" s="21">
        <v>0</v>
      </c>
      <c r="FG63" s="21">
        <v>0</v>
      </c>
      <c r="FH63" s="21">
        <v>6</v>
      </c>
      <c r="FI63" s="21">
        <v>3</v>
      </c>
      <c r="FJ63" s="22">
        <v>12</v>
      </c>
      <c r="FK63" s="23">
        <f>SUM(EZ63:FJ63)</f>
        <v>89</v>
      </c>
      <c r="FL63" s="23">
        <f>SUM(EZ63,FA63,2.3*FB63,2.3*FC63,2.3*FD63,2.3*FE63,2*FF63,2*FG63,FH63,0.4*FI63,0.2*FJ63)</f>
        <v>81.500000000000014</v>
      </c>
      <c r="FM63" s="13">
        <f>$A63</f>
        <v>0.71874999999999956</v>
      </c>
      <c r="FN63" s="20">
        <v>10</v>
      </c>
      <c r="FO63" s="21">
        <v>5</v>
      </c>
      <c r="FP63" s="21">
        <v>0</v>
      </c>
      <c r="FQ63" s="21">
        <v>0</v>
      </c>
      <c r="FR63" s="21">
        <v>0</v>
      </c>
      <c r="FS63" s="21">
        <v>0</v>
      </c>
      <c r="FT63" s="21">
        <v>0</v>
      </c>
      <c r="FU63" s="21">
        <v>0</v>
      </c>
      <c r="FV63" s="21">
        <v>3</v>
      </c>
      <c r="FW63" s="21">
        <v>2</v>
      </c>
      <c r="FX63" s="22">
        <v>1</v>
      </c>
      <c r="FY63" s="23">
        <f>SUM(FN63:FX63)</f>
        <v>21</v>
      </c>
      <c r="FZ63" s="23">
        <f>SUM(FN63,FO63,2.3*FP63,2.3*FQ63,2.3*FR63,2.3*FS63,2*FT63,2*FU63,FV63,0.4*FW63,0.2*FX63)</f>
        <v>19</v>
      </c>
      <c r="GA63" s="13">
        <f>$A63</f>
        <v>0.71874999999999956</v>
      </c>
      <c r="GB63" s="20">
        <v>10</v>
      </c>
      <c r="GC63" s="21">
        <v>0</v>
      </c>
      <c r="GD63" s="21">
        <v>0</v>
      </c>
      <c r="GE63" s="21">
        <v>0</v>
      </c>
      <c r="GF63" s="21">
        <v>0</v>
      </c>
      <c r="GG63" s="21">
        <v>0</v>
      </c>
      <c r="GH63" s="21">
        <v>0</v>
      </c>
      <c r="GI63" s="21">
        <v>0</v>
      </c>
      <c r="GJ63" s="21">
        <v>0</v>
      </c>
      <c r="GK63" s="21">
        <v>0</v>
      </c>
      <c r="GL63" s="22">
        <v>2</v>
      </c>
      <c r="GM63" s="23">
        <f>SUM(GB63:GL63)</f>
        <v>12</v>
      </c>
      <c r="GN63" s="23">
        <f>SUM(GB63,GC63,2.3*GD63,2.3*GE63,2.3*GF63,2.3*GG63,2*GH63,2*GI63,GJ63,0.4*GK63,0.2*GL63)</f>
        <v>10.4</v>
      </c>
      <c r="GO63" s="13">
        <f>$A63</f>
        <v>0.71874999999999956</v>
      </c>
      <c r="GP63" s="24"/>
      <c r="GQ63" s="25"/>
      <c r="GR63" s="25"/>
      <c r="GS63" s="25"/>
      <c r="GT63" s="25"/>
      <c r="GU63" s="25"/>
      <c r="GV63" s="25"/>
      <c r="GW63" s="25"/>
      <c r="GX63" s="25"/>
      <c r="GY63" s="25"/>
      <c r="GZ63" s="26"/>
      <c r="HA63" s="27">
        <f>SUM(GP63:GZ63)</f>
        <v>0</v>
      </c>
      <c r="HB63" s="27">
        <f>SUM(GP63,GQ63,2.3*GR63,2.3*GS63,2.3*GT63,2.3*GU63,2*GV63,2*GW63,GX63,0.4*GY63,0.2*GZ63)</f>
        <v>0</v>
      </c>
      <c r="HC63" s="13">
        <f>$A63</f>
        <v>0.71874999999999956</v>
      </c>
      <c r="HD63" s="20">
        <v>4</v>
      </c>
      <c r="HE63" s="21">
        <v>1</v>
      </c>
      <c r="HF63" s="21">
        <v>0</v>
      </c>
      <c r="HG63" s="21">
        <v>0</v>
      </c>
      <c r="HH63" s="21">
        <v>0</v>
      </c>
      <c r="HI63" s="21">
        <v>0</v>
      </c>
      <c r="HJ63" s="21">
        <v>0</v>
      </c>
      <c r="HK63" s="21">
        <v>0</v>
      </c>
      <c r="HL63" s="21">
        <v>0</v>
      </c>
      <c r="HM63" s="21">
        <v>0</v>
      </c>
      <c r="HN63" s="22">
        <v>0</v>
      </c>
      <c r="HO63" s="23">
        <f>SUM(HD63:HN63)</f>
        <v>5</v>
      </c>
      <c r="HP63" s="23">
        <f>SUM(HD63,HE63,2.3*HF63,2.3*HG63,2.3*HH63,2.3*HI63,2*HJ63,2*HK63,HL63,0.4*HM63,0.2*HN63)</f>
        <v>5</v>
      </c>
      <c r="HQ63" s="13">
        <f>$A63</f>
        <v>0.71874999999999956</v>
      </c>
      <c r="HR63" s="20">
        <v>2</v>
      </c>
      <c r="HS63" s="21">
        <v>0</v>
      </c>
      <c r="HT63" s="21">
        <v>0</v>
      </c>
      <c r="HU63" s="21">
        <v>0</v>
      </c>
      <c r="HV63" s="21">
        <v>0</v>
      </c>
      <c r="HW63" s="21">
        <v>0</v>
      </c>
      <c r="HX63" s="21">
        <v>0</v>
      </c>
      <c r="HY63" s="21">
        <v>0</v>
      </c>
      <c r="HZ63" s="21">
        <v>0</v>
      </c>
      <c r="IA63" s="21">
        <v>0</v>
      </c>
      <c r="IB63" s="22">
        <v>3</v>
      </c>
      <c r="IC63" s="23">
        <f>SUM(HR63:IB63)</f>
        <v>5</v>
      </c>
      <c r="ID63" s="23">
        <f>SUM(HR63,HS63,2.3*HT63,2.3*HU63,2.3*HV63,2.3*HW63,2*HX63,2*HY63,HZ63,0.4*IA63,0.2*IB63)</f>
        <v>2.6</v>
      </c>
      <c r="IE63" s="13">
        <f>$A63</f>
        <v>0.71874999999999956</v>
      </c>
      <c r="IF63" s="20">
        <v>3</v>
      </c>
      <c r="IG63" s="21">
        <v>0</v>
      </c>
      <c r="IH63" s="21">
        <v>0</v>
      </c>
      <c r="II63" s="21">
        <v>0</v>
      </c>
      <c r="IJ63" s="21">
        <v>0</v>
      </c>
      <c r="IK63" s="21">
        <v>0</v>
      </c>
      <c r="IL63" s="21">
        <v>0</v>
      </c>
      <c r="IM63" s="21">
        <v>0</v>
      </c>
      <c r="IN63" s="21">
        <v>2</v>
      </c>
      <c r="IO63" s="21">
        <v>0</v>
      </c>
      <c r="IP63" s="22">
        <v>0</v>
      </c>
      <c r="IQ63" s="23">
        <f>SUM(IF63:IP63)</f>
        <v>5</v>
      </c>
      <c r="IR63" s="23">
        <f>SUM(IF63,IG63,2.3*IH63,2.3*II63,2.3*IJ63,2.3*IK63,2*IL63,2*IM63,IN63,0.4*IO63,0.2*IP63)</f>
        <v>5</v>
      </c>
    </row>
    <row r="64" spans="1:252" ht="13.5" customHeight="1" x14ac:dyDescent="0.3">
      <c r="A64" s="19">
        <f>A63+"00:15"</f>
        <v>0.72916666666666619</v>
      </c>
      <c r="B64" s="20">
        <v>13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1</v>
      </c>
      <c r="K64" s="21">
        <v>0</v>
      </c>
      <c r="L64" s="22">
        <v>0</v>
      </c>
      <c r="M64" s="23">
        <f>SUM(B64:L64)</f>
        <v>14</v>
      </c>
      <c r="N64" s="23">
        <f>SUM(B64,C64,2.3*D64,2.3*E64,2.3*F64,2.3*G64,2*H64,2*I64,J64,0.4*K64,0.2*L64)</f>
        <v>14</v>
      </c>
      <c r="O64" s="13">
        <f>$A64</f>
        <v>0.72916666666666619</v>
      </c>
      <c r="P64" s="20">
        <v>1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2">
        <v>9</v>
      </c>
      <c r="AA64" s="23">
        <f>SUM(P64:Z64)</f>
        <v>10</v>
      </c>
      <c r="AB64" s="23">
        <f>SUM(P64,Q64,2.3*R64,2.3*S64,2.3*T64,2.3*U64,2*V64,2*W64,X64,0.4*Y64,0.2*Z64)</f>
        <v>2.8</v>
      </c>
      <c r="AC64" s="13">
        <f>$A64</f>
        <v>0.72916666666666619</v>
      </c>
      <c r="AD64" s="20">
        <v>103</v>
      </c>
      <c r="AE64" s="21">
        <v>2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8</v>
      </c>
      <c r="AM64" s="21">
        <v>1</v>
      </c>
      <c r="AN64" s="22">
        <v>25</v>
      </c>
      <c r="AO64" s="23">
        <f>SUM(AD64:AN64)</f>
        <v>139</v>
      </c>
      <c r="AP64" s="23">
        <f>SUM(AD64,AE64,2.3*AF64,2.3*AG64,2.3*AH64,2.3*AI64,2*AJ64,2*AK64,AL64,0.4*AM64,0.2*AN64)</f>
        <v>118.4</v>
      </c>
      <c r="AQ64" s="13">
        <f>$A64</f>
        <v>0.72916666666666619</v>
      </c>
      <c r="AR64" s="20">
        <v>17</v>
      </c>
      <c r="AS64" s="21">
        <v>2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1">
        <v>2</v>
      </c>
      <c r="BA64" s="21">
        <v>1</v>
      </c>
      <c r="BB64" s="22">
        <v>4</v>
      </c>
      <c r="BC64" s="23">
        <f>SUM(AR64:BB64)</f>
        <v>26</v>
      </c>
      <c r="BD64" s="23">
        <f>SUM(AR64,AS64,2.3*AT64,2.3*AU64,2.3*AV64,2.3*AW64,2*AX64,2*AY64,AZ64,0.4*BA64,0.2*BB64)</f>
        <v>22.2</v>
      </c>
      <c r="BE64" s="13">
        <f>$A64</f>
        <v>0.72916666666666619</v>
      </c>
      <c r="BF64" s="24"/>
      <c r="BG64" s="25"/>
      <c r="BH64" s="25"/>
      <c r="BI64" s="25"/>
      <c r="BJ64" s="25"/>
      <c r="BK64" s="25"/>
      <c r="BL64" s="25"/>
      <c r="BM64" s="25"/>
      <c r="BN64" s="25"/>
      <c r="BO64" s="25"/>
      <c r="BP64" s="26"/>
      <c r="BQ64" s="27">
        <f>SUM(BF64:BP64)</f>
        <v>0</v>
      </c>
      <c r="BR64" s="27">
        <f>SUM(BF64,BG64,2.3*BH64,2.3*BI64,2.3*BJ64,2.3*BK64,2*BL64,2*BM64,BN64,0.4*BO64,0.2*BP64)</f>
        <v>0</v>
      </c>
      <c r="BS64" s="13">
        <f>$A64</f>
        <v>0.72916666666666619</v>
      </c>
      <c r="BT64" s="20">
        <v>15</v>
      </c>
      <c r="BU64" s="21">
        <v>0</v>
      </c>
      <c r="BV64" s="21">
        <v>0</v>
      </c>
      <c r="BW64" s="21">
        <v>0</v>
      </c>
      <c r="BX64" s="21">
        <v>0</v>
      </c>
      <c r="BY64" s="21">
        <v>0</v>
      </c>
      <c r="BZ64" s="21">
        <v>0</v>
      </c>
      <c r="CA64" s="21">
        <v>0</v>
      </c>
      <c r="CB64" s="21">
        <v>6</v>
      </c>
      <c r="CC64" s="21">
        <v>1</v>
      </c>
      <c r="CD64" s="22">
        <v>1</v>
      </c>
      <c r="CE64" s="23">
        <f>SUM(BT64:CD64)</f>
        <v>23</v>
      </c>
      <c r="CF64" s="23">
        <f>SUM(BT64,BU64,2.3*BV64,2.3*BW64,2.3*BX64,2.3*BY64,2*BZ64,2*CA64,CB64,0.4*CC64,0.2*CD64)</f>
        <v>21.599999999999998</v>
      </c>
      <c r="CG64" s="13">
        <f>$A64</f>
        <v>0.72916666666666619</v>
      </c>
      <c r="CH64" s="20">
        <v>43</v>
      </c>
      <c r="CI64" s="21">
        <v>3</v>
      </c>
      <c r="CJ64" s="21">
        <v>0</v>
      </c>
      <c r="CK64" s="21">
        <v>0</v>
      </c>
      <c r="CL64" s="21">
        <v>0</v>
      </c>
      <c r="CM64" s="21">
        <v>0</v>
      </c>
      <c r="CN64" s="21">
        <v>0</v>
      </c>
      <c r="CO64" s="21">
        <v>0</v>
      </c>
      <c r="CP64" s="21">
        <v>1</v>
      </c>
      <c r="CQ64" s="21">
        <v>4</v>
      </c>
      <c r="CR64" s="22">
        <v>4</v>
      </c>
      <c r="CS64" s="23">
        <f>SUM(CH64:CR64)</f>
        <v>55</v>
      </c>
      <c r="CT64" s="23">
        <f>SUM(CH64,CI64,2.3*CJ64,2.3*CK64,2.3*CL64,2.3*CM64,2*CN64,2*CO64,CP64,0.4*CQ64,0.2*CR64)</f>
        <v>49.4</v>
      </c>
      <c r="CU64" s="13">
        <f>$A64</f>
        <v>0.72916666666666619</v>
      </c>
      <c r="CV64" s="20">
        <v>13</v>
      </c>
      <c r="CW64" s="21">
        <v>0</v>
      </c>
      <c r="CX64" s="21">
        <v>0</v>
      </c>
      <c r="CY64" s="21">
        <v>0</v>
      </c>
      <c r="CZ64" s="21">
        <v>0</v>
      </c>
      <c r="DA64" s="21">
        <v>0</v>
      </c>
      <c r="DB64" s="21">
        <v>0</v>
      </c>
      <c r="DC64" s="21">
        <v>0</v>
      </c>
      <c r="DD64" s="21">
        <v>0</v>
      </c>
      <c r="DE64" s="21">
        <v>0</v>
      </c>
      <c r="DF64" s="22">
        <v>4</v>
      </c>
      <c r="DG64" s="23">
        <f>SUM(CV64:DF64)</f>
        <v>17</v>
      </c>
      <c r="DH64" s="23">
        <f>SUM(CV64,CW64,2.3*CX64,2.3*CY64,2.3*CZ64,2.3*DA64,2*DB64,2*DC64,DD64,0.4*DE64,0.2*DF64)</f>
        <v>13.8</v>
      </c>
      <c r="DI64" s="13">
        <f>$A64</f>
        <v>0.72916666666666619</v>
      </c>
      <c r="DJ64" s="20">
        <v>5</v>
      </c>
      <c r="DK64" s="21">
        <v>0</v>
      </c>
      <c r="DL64" s="21">
        <v>0</v>
      </c>
      <c r="DM64" s="21">
        <v>0</v>
      </c>
      <c r="DN64" s="21">
        <v>0</v>
      </c>
      <c r="DO64" s="21">
        <v>0</v>
      </c>
      <c r="DP64" s="21">
        <v>0</v>
      </c>
      <c r="DQ64" s="21">
        <v>0</v>
      </c>
      <c r="DR64" s="21">
        <v>0</v>
      </c>
      <c r="DS64" s="21">
        <v>1</v>
      </c>
      <c r="DT64" s="22">
        <v>0</v>
      </c>
      <c r="DU64" s="23">
        <f>SUM(DJ64:DT64)</f>
        <v>6</v>
      </c>
      <c r="DV64" s="23">
        <f>SUM(DJ64,DK64,2.3*DL64,2.3*DM64,2.3*DN64,2.3*DO64,2*DP64,2*DQ64,DR64,0.4*DS64,0.2*DT64)</f>
        <v>5.4</v>
      </c>
      <c r="DW64" s="13">
        <f>$A64</f>
        <v>0.72916666666666619</v>
      </c>
      <c r="DX64" s="24"/>
      <c r="DY64" s="25"/>
      <c r="DZ64" s="25"/>
      <c r="EA64" s="25"/>
      <c r="EB64" s="25"/>
      <c r="EC64" s="25"/>
      <c r="ED64" s="25"/>
      <c r="EE64" s="25"/>
      <c r="EF64" s="25"/>
      <c r="EG64" s="25"/>
      <c r="EH64" s="26"/>
      <c r="EI64" s="27">
        <f>SUM(DX64:EH64)</f>
        <v>0</v>
      </c>
      <c r="EJ64" s="27">
        <f>SUM(DX64,DY64,2.3*DZ64,2.3*EA64,2.3*EB64,2.3*EC64,2*ED64,2*EE64,EF64,0.4*EG64,0.2*EH64)</f>
        <v>0</v>
      </c>
      <c r="EK64" s="13">
        <f>$A64</f>
        <v>0.72916666666666619</v>
      </c>
      <c r="EL64" s="20">
        <v>7</v>
      </c>
      <c r="EM64" s="21">
        <v>0</v>
      </c>
      <c r="EN64" s="21">
        <v>0</v>
      </c>
      <c r="EO64" s="21">
        <v>0</v>
      </c>
      <c r="EP64" s="21">
        <v>0</v>
      </c>
      <c r="EQ64" s="21">
        <v>0</v>
      </c>
      <c r="ER64" s="21">
        <v>0</v>
      </c>
      <c r="ES64" s="21">
        <v>0</v>
      </c>
      <c r="ET64" s="21">
        <v>0</v>
      </c>
      <c r="EU64" s="21">
        <v>0</v>
      </c>
      <c r="EV64" s="22">
        <v>0</v>
      </c>
      <c r="EW64" s="23">
        <f>SUM(EL64:EV64)</f>
        <v>7</v>
      </c>
      <c r="EX64" s="23">
        <f>SUM(EL64,EM64,2.3*EN64,2.3*EO64,2.3*EP64,2.3*EQ64,2*ER64,2*ES64,ET64,0.4*EU64,0.2*EV64)</f>
        <v>7</v>
      </c>
      <c r="EY64" s="13">
        <f>$A64</f>
        <v>0.72916666666666619</v>
      </c>
      <c r="EZ64" s="20">
        <v>69</v>
      </c>
      <c r="FA64" s="21">
        <v>8</v>
      </c>
      <c r="FB64" s="21">
        <v>2</v>
      </c>
      <c r="FC64" s="21">
        <v>0</v>
      </c>
      <c r="FD64" s="21">
        <v>0</v>
      </c>
      <c r="FE64" s="21">
        <v>0</v>
      </c>
      <c r="FF64" s="21">
        <v>0</v>
      </c>
      <c r="FG64" s="21">
        <v>0</v>
      </c>
      <c r="FH64" s="21">
        <v>9</v>
      </c>
      <c r="FI64" s="21">
        <v>2</v>
      </c>
      <c r="FJ64" s="22">
        <v>17</v>
      </c>
      <c r="FK64" s="23">
        <f>SUM(EZ64:FJ64)</f>
        <v>107</v>
      </c>
      <c r="FL64" s="23">
        <f>SUM(EZ64,FA64,2.3*FB64,2.3*FC64,2.3*FD64,2.3*FE64,2*FF64,2*FG64,FH64,0.4*FI64,0.2*FJ64)</f>
        <v>94.8</v>
      </c>
      <c r="FM64" s="13">
        <f>$A64</f>
        <v>0.72916666666666619</v>
      </c>
      <c r="FN64" s="20">
        <v>15</v>
      </c>
      <c r="FO64" s="21">
        <v>1</v>
      </c>
      <c r="FP64" s="21">
        <v>0</v>
      </c>
      <c r="FQ64" s="21">
        <v>0</v>
      </c>
      <c r="FR64" s="21">
        <v>0</v>
      </c>
      <c r="FS64" s="21">
        <v>0</v>
      </c>
      <c r="FT64" s="21">
        <v>0</v>
      </c>
      <c r="FU64" s="21">
        <v>0</v>
      </c>
      <c r="FV64" s="21">
        <v>5</v>
      </c>
      <c r="FW64" s="21">
        <v>0</v>
      </c>
      <c r="FX64" s="22">
        <v>3</v>
      </c>
      <c r="FY64" s="23">
        <f>SUM(FN64:FX64)</f>
        <v>24</v>
      </c>
      <c r="FZ64" s="23">
        <f>SUM(FN64,FO64,2.3*FP64,2.3*FQ64,2.3*FR64,2.3*FS64,2*FT64,2*FU64,FV64,0.4*FW64,0.2*FX64)</f>
        <v>21.6</v>
      </c>
      <c r="GA64" s="13">
        <f>$A64</f>
        <v>0.72916666666666619</v>
      </c>
      <c r="GB64" s="20">
        <v>10</v>
      </c>
      <c r="GC64" s="21">
        <v>1</v>
      </c>
      <c r="GD64" s="21">
        <v>0</v>
      </c>
      <c r="GE64" s="21">
        <v>0</v>
      </c>
      <c r="GF64" s="21">
        <v>0</v>
      </c>
      <c r="GG64" s="21">
        <v>0</v>
      </c>
      <c r="GH64" s="21">
        <v>0</v>
      </c>
      <c r="GI64" s="21">
        <v>0</v>
      </c>
      <c r="GJ64" s="21">
        <v>1</v>
      </c>
      <c r="GK64" s="21">
        <v>0</v>
      </c>
      <c r="GL64" s="22">
        <v>0</v>
      </c>
      <c r="GM64" s="23">
        <f>SUM(GB64:GL64)</f>
        <v>12</v>
      </c>
      <c r="GN64" s="23">
        <f>SUM(GB64,GC64,2.3*GD64,2.3*GE64,2.3*GF64,2.3*GG64,2*GH64,2*GI64,GJ64,0.4*GK64,0.2*GL64)</f>
        <v>12</v>
      </c>
      <c r="GO64" s="13">
        <f>$A64</f>
        <v>0.72916666666666619</v>
      </c>
      <c r="GP64" s="24"/>
      <c r="GQ64" s="25"/>
      <c r="GR64" s="25"/>
      <c r="GS64" s="25"/>
      <c r="GT64" s="25"/>
      <c r="GU64" s="25"/>
      <c r="GV64" s="25"/>
      <c r="GW64" s="25"/>
      <c r="GX64" s="25"/>
      <c r="GY64" s="25"/>
      <c r="GZ64" s="26"/>
      <c r="HA64" s="27">
        <f>SUM(GP64:GZ64)</f>
        <v>0</v>
      </c>
      <c r="HB64" s="27">
        <f>SUM(GP64,GQ64,2.3*GR64,2.3*GS64,2.3*GT64,2.3*GU64,2*GV64,2*GW64,GX64,0.4*GY64,0.2*GZ64)</f>
        <v>0</v>
      </c>
      <c r="HC64" s="13">
        <f>$A64</f>
        <v>0.72916666666666619</v>
      </c>
      <c r="HD64" s="20">
        <v>13</v>
      </c>
      <c r="HE64" s="21">
        <v>1</v>
      </c>
      <c r="HF64" s="21">
        <v>0</v>
      </c>
      <c r="HG64" s="21">
        <v>0</v>
      </c>
      <c r="HH64" s="21">
        <v>0</v>
      </c>
      <c r="HI64" s="21">
        <v>0</v>
      </c>
      <c r="HJ64" s="21">
        <v>0</v>
      </c>
      <c r="HK64" s="21">
        <v>0</v>
      </c>
      <c r="HL64" s="21">
        <v>0</v>
      </c>
      <c r="HM64" s="21">
        <v>0</v>
      </c>
      <c r="HN64" s="22">
        <v>1</v>
      </c>
      <c r="HO64" s="23">
        <f>SUM(HD64:HN64)</f>
        <v>15</v>
      </c>
      <c r="HP64" s="23">
        <f>SUM(HD64,HE64,2.3*HF64,2.3*HG64,2.3*HH64,2.3*HI64,2*HJ64,2*HK64,HL64,0.4*HM64,0.2*HN64)</f>
        <v>14.2</v>
      </c>
      <c r="HQ64" s="13">
        <f>$A64</f>
        <v>0.72916666666666619</v>
      </c>
      <c r="HR64" s="20">
        <v>1</v>
      </c>
      <c r="HS64" s="21">
        <v>0</v>
      </c>
      <c r="HT64" s="21">
        <v>0</v>
      </c>
      <c r="HU64" s="21">
        <v>0</v>
      </c>
      <c r="HV64" s="21">
        <v>0</v>
      </c>
      <c r="HW64" s="21">
        <v>0</v>
      </c>
      <c r="HX64" s="21">
        <v>0</v>
      </c>
      <c r="HY64" s="21">
        <v>0</v>
      </c>
      <c r="HZ64" s="21">
        <v>1</v>
      </c>
      <c r="IA64" s="21">
        <v>1</v>
      </c>
      <c r="IB64" s="22">
        <v>2</v>
      </c>
      <c r="IC64" s="23">
        <f>SUM(HR64:IB64)</f>
        <v>5</v>
      </c>
      <c r="ID64" s="23">
        <f>SUM(HR64,HS64,2.3*HT64,2.3*HU64,2.3*HV64,2.3*HW64,2*HX64,2*HY64,HZ64,0.4*IA64,0.2*IB64)</f>
        <v>2.8</v>
      </c>
      <c r="IE64" s="13">
        <f>$A64</f>
        <v>0.72916666666666619</v>
      </c>
      <c r="IF64" s="20">
        <v>4</v>
      </c>
      <c r="IG64" s="21">
        <v>2</v>
      </c>
      <c r="IH64" s="21">
        <v>0</v>
      </c>
      <c r="II64" s="21">
        <v>0</v>
      </c>
      <c r="IJ64" s="21">
        <v>0</v>
      </c>
      <c r="IK64" s="21">
        <v>0</v>
      </c>
      <c r="IL64" s="21">
        <v>0</v>
      </c>
      <c r="IM64" s="21">
        <v>0</v>
      </c>
      <c r="IN64" s="21">
        <v>0</v>
      </c>
      <c r="IO64" s="21">
        <v>0</v>
      </c>
      <c r="IP64" s="22">
        <v>0</v>
      </c>
      <c r="IQ64" s="23">
        <f>SUM(IF64:IP64)</f>
        <v>6</v>
      </c>
      <c r="IR64" s="23">
        <f>SUM(IF64,IG64,2.3*IH64,2.3*II64,2.3*IJ64,2.3*IK64,2*IL64,2*IM64,IN64,0.4*IO64,0.2*IP64)</f>
        <v>6</v>
      </c>
    </row>
    <row r="65" spans="1:252" ht="13.5" customHeight="1" x14ac:dyDescent="0.3">
      <c r="A65" s="28">
        <f>A64+"00:15"</f>
        <v>0.73958333333333282</v>
      </c>
      <c r="B65" s="29">
        <v>12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1</v>
      </c>
      <c r="K65" s="30">
        <v>0</v>
      </c>
      <c r="L65" s="31">
        <v>2</v>
      </c>
      <c r="M65" s="32">
        <f>SUM(B65:L65)</f>
        <v>15</v>
      </c>
      <c r="N65" s="32">
        <f>SUM(B65,C65,2.3*D65,2.3*E65,2.3*F65,2.3*G65,2*H65,2*I65,J65,0.4*K65,0.2*L65)</f>
        <v>13.4</v>
      </c>
      <c r="O65" s="33">
        <f>$A65</f>
        <v>0.73958333333333282</v>
      </c>
      <c r="P65" s="29">
        <v>2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1">
        <v>5</v>
      </c>
      <c r="AA65" s="32">
        <f>SUM(P65:Z65)</f>
        <v>7</v>
      </c>
      <c r="AB65" s="32">
        <f>SUM(P65,Q65,2.3*R65,2.3*S65,2.3*T65,2.3*U65,2*V65,2*W65,X65,0.4*Y65,0.2*Z65)</f>
        <v>3</v>
      </c>
      <c r="AC65" s="33">
        <f>$A65</f>
        <v>0.73958333333333282</v>
      </c>
      <c r="AD65" s="29">
        <v>97</v>
      </c>
      <c r="AE65" s="30">
        <v>2</v>
      </c>
      <c r="AF65" s="30">
        <v>0</v>
      </c>
      <c r="AG65" s="30">
        <v>0</v>
      </c>
      <c r="AH65" s="30">
        <v>0</v>
      </c>
      <c r="AI65" s="30">
        <v>0</v>
      </c>
      <c r="AJ65" s="30">
        <v>0</v>
      </c>
      <c r="AK65" s="30">
        <v>0</v>
      </c>
      <c r="AL65" s="30">
        <v>12</v>
      </c>
      <c r="AM65" s="30">
        <v>1</v>
      </c>
      <c r="AN65" s="31">
        <v>25</v>
      </c>
      <c r="AO65" s="32">
        <f>SUM(AD65:AN65)</f>
        <v>137</v>
      </c>
      <c r="AP65" s="32">
        <f>SUM(AD65,AE65,2.3*AF65,2.3*AG65,2.3*AH65,2.3*AI65,2*AJ65,2*AK65,AL65,0.4*AM65,0.2*AN65)</f>
        <v>116.4</v>
      </c>
      <c r="AQ65" s="33">
        <f>$A65</f>
        <v>0.73958333333333282</v>
      </c>
      <c r="AR65" s="29">
        <v>18</v>
      </c>
      <c r="AS65" s="30">
        <v>0</v>
      </c>
      <c r="AT65" s="30">
        <v>0</v>
      </c>
      <c r="AU65" s="30">
        <v>0</v>
      </c>
      <c r="AV65" s="30">
        <v>0</v>
      </c>
      <c r="AW65" s="30">
        <v>0</v>
      </c>
      <c r="AX65" s="30">
        <v>0</v>
      </c>
      <c r="AY65" s="30">
        <v>1</v>
      </c>
      <c r="AZ65" s="30">
        <v>3</v>
      </c>
      <c r="BA65" s="30">
        <v>1</v>
      </c>
      <c r="BB65" s="31">
        <v>2</v>
      </c>
      <c r="BC65" s="32">
        <f>SUM(AR65:BB65)</f>
        <v>25</v>
      </c>
      <c r="BD65" s="32">
        <f>SUM(AR65,AS65,2.3*AT65,2.3*AU65,2.3*AV65,2.3*AW65,2*AX65,2*AY65,AZ65,0.4*BA65,0.2*BB65)</f>
        <v>23.799999999999997</v>
      </c>
      <c r="BE65" s="33">
        <f>$A65</f>
        <v>0.73958333333333282</v>
      </c>
      <c r="BF65" s="34"/>
      <c r="BG65" s="35"/>
      <c r="BH65" s="35"/>
      <c r="BI65" s="35"/>
      <c r="BJ65" s="35"/>
      <c r="BK65" s="35"/>
      <c r="BL65" s="35"/>
      <c r="BM65" s="35"/>
      <c r="BN65" s="35"/>
      <c r="BO65" s="35"/>
      <c r="BP65" s="36"/>
      <c r="BQ65" s="37">
        <f>SUM(BF65:BP65)</f>
        <v>0</v>
      </c>
      <c r="BR65" s="37">
        <f>SUM(BF65,BG65,2.3*BH65,2.3*BI65,2.3*BJ65,2.3*BK65,2*BL65,2*BM65,BN65,0.4*BO65,0.2*BP65)</f>
        <v>0</v>
      </c>
      <c r="BS65" s="33">
        <f>$A65</f>
        <v>0.73958333333333282</v>
      </c>
      <c r="BT65" s="29">
        <v>11</v>
      </c>
      <c r="BU65" s="30">
        <v>0</v>
      </c>
      <c r="BV65" s="30">
        <v>1</v>
      </c>
      <c r="BW65" s="30">
        <v>0</v>
      </c>
      <c r="BX65" s="30">
        <v>0</v>
      </c>
      <c r="BY65" s="30">
        <v>0</v>
      </c>
      <c r="BZ65" s="30">
        <v>0</v>
      </c>
      <c r="CA65" s="30">
        <v>1</v>
      </c>
      <c r="CB65" s="30">
        <v>3</v>
      </c>
      <c r="CC65" s="30">
        <v>0</v>
      </c>
      <c r="CD65" s="31">
        <v>1</v>
      </c>
      <c r="CE65" s="32">
        <f>SUM(BT65:CD65)</f>
        <v>17</v>
      </c>
      <c r="CF65" s="32">
        <f>SUM(BT65,BU65,2.3*BV65,2.3*BW65,2.3*BX65,2.3*BY65,2*BZ65,2*CA65,CB65,0.4*CC65,0.2*CD65)</f>
        <v>18.5</v>
      </c>
      <c r="CG65" s="33">
        <f>$A65</f>
        <v>0.73958333333333282</v>
      </c>
      <c r="CH65" s="29">
        <v>45</v>
      </c>
      <c r="CI65" s="30">
        <v>1</v>
      </c>
      <c r="CJ65" s="30">
        <v>1</v>
      </c>
      <c r="CK65" s="30">
        <v>0</v>
      </c>
      <c r="CL65" s="30">
        <v>0</v>
      </c>
      <c r="CM65" s="30">
        <v>0</v>
      </c>
      <c r="CN65" s="30">
        <v>0</v>
      </c>
      <c r="CO65" s="30">
        <v>0</v>
      </c>
      <c r="CP65" s="30">
        <v>7</v>
      </c>
      <c r="CQ65" s="30">
        <v>4</v>
      </c>
      <c r="CR65" s="31">
        <v>6</v>
      </c>
      <c r="CS65" s="32">
        <f>SUM(CH65:CR65)</f>
        <v>64</v>
      </c>
      <c r="CT65" s="32">
        <f>SUM(CH65,CI65,2.3*CJ65,2.3*CK65,2.3*CL65,2.3*CM65,2*CN65,2*CO65,CP65,0.4*CQ65,0.2*CR65)</f>
        <v>58.1</v>
      </c>
      <c r="CU65" s="33">
        <f>$A65</f>
        <v>0.73958333333333282</v>
      </c>
      <c r="CV65" s="29">
        <v>2</v>
      </c>
      <c r="CW65" s="30">
        <v>0</v>
      </c>
      <c r="CX65" s="30">
        <v>0</v>
      </c>
      <c r="CY65" s="30">
        <v>0</v>
      </c>
      <c r="CZ65" s="30">
        <v>0</v>
      </c>
      <c r="DA65" s="30">
        <v>0</v>
      </c>
      <c r="DB65" s="30">
        <v>0</v>
      </c>
      <c r="DC65" s="30">
        <v>0</v>
      </c>
      <c r="DD65" s="30">
        <v>0</v>
      </c>
      <c r="DE65" s="30">
        <v>0</v>
      </c>
      <c r="DF65" s="31">
        <v>6</v>
      </c>
      <c r="DG65" s="32">
        <f>SUM(CV65:DF65)</f>
        <v>8</v>
      </c>
      <c r="DH65" s="32">
        <f>SUM(CV65,CW65,2.3*CX65,2.3*CY65,2.3*CZ65,2.3*DA65,2*DB65,2*DC65,DD65,0.4*DE65,0.2*DF65)</f>
        <v>3.2</v>
      </c>
      <c r="DI65" s="33">
        <f>$A65</f>
        <v>0.73958333333333282</v>
      </c>
      <c r="DJ65" s="29">
        <v>7</v>
      </c>
      <c r="DK65" s="30">
        <v>0</v>
      </c>
      <c r="DL65" s="30">
        <v>0</v>
      </c>
      <c r="DM65" s="30">
        <v>0</v>
      </c>
      <c r="DN65" s="30">
        <v>0</v>
      </c>
      <c r="DO65" s="30">
        <v>0</v>
      </c>
      <c r="DP65" s="30">
        <v>0</v>
      </c>
      <c r="DQ65" s="30">
        <v>0</v>
      </c>
      <c r="DR65" s="30">
        <v>1</v>
      </c>
      <c r="DS65" s="30">
        <v>0</v>
      </c>
      <c r="DT65" s="31">
        <v>0</v>
      </c>
      <c r="DU65" s="32">
        <f>SUM(DJ65:DT65)</f>
        <v>8</v>
      </c>
      <c r="DV65" s="32">
        <f>SUM(DJ65,DK65,2.3*DL65,2.3*DM65,2.3*DN65,2.3*DO65,2*DP65,2*DQ65,DR65,0.4*DS65,0.2*DT65)</f>
        <v>8</v>
      </c>
      <c r="DW65" s="33">
        <f>$A65</f>
        <v>0.73958333333333282</v>
      </c>
      <c r="DX65" s="34"/>
      <c r="DY65" s="35"/>
      <c r="DZ65" s="35"/>
      <c r="EA65" s="35"/>
      <c r="EB65" s="35"/>
      <c r="EC65" s="35"/>
      <c r="ED65" s="35"/>
      <c r="EE65" s="35"/>
      <c r="EF65" s="35"/>
      <c r="EG65" s="35"/>
      <c r="EH65" s="36"/>
      <c r="EI65" s="37">
        <f>SUM(DX65:EH65)</f>
        <v>0</v>
      </c>
      <c r="EJ65" s="37">
        <f>SUM(DX65,DY65,2.3*DZ65,2.3*EA65,2.3*EB65,2.3*EC65,2*ED65,2*EE65,EF65,0.4*EG65,0.2*EH65)</f>
        <v>0</v>
      </c>
      <c r="EK65" s="33">
        <f>$A65</f>
        <v>0.73958333333333282</v>
      </c>
      <c r="EL65" s="29">
        <v>3</v>
      </c>
      <c r="EM65" s="30">
        <v>0</v>
      </c>
      <c r="EN65" s="30">
        <v>0</v>
      </c>
      <c r="EO65" s="30">
        <v>0</v>
      </c>
      <c r="EP65" s="30">
        <v>0</v>
      </c>
      <c r="EQ65" s="30">
        <v>0</v>
      </c>
      <c r="ER65" s="30">
        <v>0</v>
      </c>
      <c r="ES65" s="30">
        <v>0</v>
      </c>
      <c r="ET65" s="30">
        <v>0</v>
      </c>
      <c r="EU65" s="30">
        <v>0</v>
      </c>
      <c r="EV65" s="31">
        <v>0</v>
      </c>
      <c r="EW65" s="32">
        <f>SUM(EL65:EV65)</f>
        <v>3</v>
      </c>
      <c r="EX65" s="32">
        <f>SUM(EL65,EM65,2.3*EN65,2.3*EO65,2.3*EP65,2.3*EQ65,2*ER65,2*ES65,ET65,0.4*EU65,0.2*EV65)</f>
        <v>3</v>
      </c>
      <c r="EY65" s="33">
        <f>$A65</f>
        <v>0.73958333333333282</v>
      </c>
      <c r="EZ65" s="29">
        <v>68</v>
      </c>
      <c r="FA65" s="30">
        <v>4</v>
      </c>
      <c r="FB65" s="30">
        <v>0</v>
      </c>
      <c r="FC65" s="30">
        <v>0</v>
      </c>
      <c r="FD65" s="30">
        <v>1</v>
      </c>
      <c r="FE65" s="30">
        <v>0</v>
      </c>
      <c r="FF65" s="30">
        <v>0</v>
      </c>
      <c r="FG65" s="30">
        <v>0</v>
      </c>
      <c r="FH65" s="30">
        <v>5</v>
      </c>
      <c r="FI65" s="30">
        <v>2</v>
      </c>
      <c r="FJ65" s="31">
        <v>13</v>
      </c>
      <c r="FK65" s="32">
        <f>SUM(EZ65:FJ65)</f>
        <v>93</v>
      </c>
      <c r="FL65" s="32">
        <f>SUM(EZ65,FA65,2.3*FB65,2.3*FC65,2.3*FD65,2.3*FE65,2*FF65,2*FG65,FH65,0.4*FI65,0.2*FJ65)</f>
        <v>82.699999999999989</v>
      </c>
      <c r="FM65" s="33">
        <f>$A65</f>
        <v>0.73958333333333282</v>
      </c>
      <c r="FN65" s="29">
        <v>12</v>
      </c>
      <c r="FO65" s="30">
        <v>1</v>
      </c>
      <c r="FP65" s="30">
        <v>0</v>
      </c>
      <c r="FQ65" s="30">
        <v>0</v>
      </c>
      <c r="FR65" s="30">
        <v>0</v>
      </c>
      <c r="FS65" s="30">
        <v>0</v>
      </c>
      <c r="FT65" s="30">
        <v>0</v>
      </c>
      <c r="FU65" s="30">
        <v>0</v>
      </c>
      <c r="FV65" s="30">
        <v>1</v>
      </c>
      <c r="FW65" s="30">
        <v>0</v>
      </c>
      <c r="FX65" s="31">
        <v>2</v>
      </c>
      <c r="FY65" s="32">
        <f>SUM(FN65:FX65)</f>
        <v>16</v>
      </c>
      <c r="FZ65" s="32">
        <f>SUM(FN65,FO65,2.3*FP65,2.3*FQ65,2.3*FR65,2.3*FS65,2*FT65,2*FU65,FV65,0.4*FW65,0.2*FX65)</f>
        <v>14.4</v>
      </c>
      <c r="GA65" s="33">
        <f>$A65</f>
        <v>0.73958333333333282</v>
      </c>
      <c r="GB65" s="29">
        <v>7</v>
      </c>
      <c r="GC65" s="30">
        <v>0</v>
      </c>
      <c r="GD65" s="30">
        <v>0</v>
      </c>
      <c r="GE65" s="30">
        <v>0</v>
      </c>
      <c r="GF65" s="30">
        <v>0</v>
      </c>
      <c r="GG65" s="30">
        <v>0</v>
      </c>
      <c r="GH65" s="30">
        <v>0</v>
      </c>
      <c r="GI65" s="30">
        <v>0</v>
      </c>
      <c r="GJ65" s="30">
        <v>1</v>
      </c>
      <c r="GK65" s="30">
        <v>0</v>
      </c>
      <c r="GL65" s="31">
        <v>0</v>
      </c>
      <c r="GM65" s="32">
        <f>SUM(GB65:GL65)</f>
        <v>8</v>
      </c>
      <c r="GN65" s="32">
        <f>SUM(GB65,GC65,2.3*GD65,2.3*GE65,2.3*GF65,2.3*GG65,2*GH65,2*GI65,GJ65,0.4*GK65,0.2*GL65)</f>
        <v>8</v>
      </c>
      <c r="GO65" s="33">
        <f>$A65</f>
        <v>0.73958333333333282</v>
      </c>
      <c r="GP65" s="34"/>
      <c r="GQ65" s="35"/>
      <c r="GR65" s="35"/>
      <c r="GS65" s="35"/>
      <c r="GT65" s="35"/>
      <c r="GU65" s="35"/>
      <c r="GV65" s="35"/>
      <c r="GW65" s="35"/>
      <c r="GX65" s="35"/>
      <c r="GY65" s="35"/>
      <c r="GZ65" s="36"/>
      <c r="HA65" s="37">
        <f>SUM(GP65:GZ65)</f>
        <v>0</v>
      </c>
      <c r="HB65" s="37">
        <f>SUM(GP65,GQ65,2.3*GR65,2.3*GS65,2.3*GT65,2.3*GU65,2*GV65,2*GW65,GX65,0.4*GY65,0.2*GZ65)</f>
        <v>0</v>
      </c>
      <c r="HC65" s="33">
        <f>$A65</f>
        <v>0.73958333333333282</v>
      </c>
      <c r="HD65" s="29">
        <v>8</v>
      </c>
      <c r="HE65" s="30">
        <v>0</v>
      </c>
      <c r="HF65" s="30">
        <v>0</v>
      </c>
      <c r="HG65" s="30">
        <v>0</v>
      </c>
      <c r="HH65" s="30">
        <v>0</v>
      </c>
      <c r="HI65" s="30">
        <v>0</v>
      </c>
      <c r="HJ65" s="30">
        <v>0</v>
      </c>
      <c r="HK65" s="30">
        <v>0</v>
      </c>
      <c r="HL65" s="30">
        <v>1</v>
      </c>
      <c r="HM65" s="30">
        <v>1</v>
      </c>
      <c r="HN65" s="31">
        <v>1</v>
      </c>
      <c r="HO65" s="32">
        <f>SUM(HD65:HN65)</f>
        <v>11</v>
      </c>
      <c r="HP65" s="32">
        <f>SUM(HD65,HE65,2.3*HF65,2.3*HG65,2.3*HH65,2.3*HI65,2*HJ65,2*HK65,HL65,0.4*HM65,0.2*HN65)</f>
        <v>9.6</v>
      </c>
      <c r="HQ65" s="33">
        <f>$A65</f>
        <v>0.73958333333333282</v>
      </c>
      <c r="HR65" s="29">
        <v>2</v>
      </c>
      <c r="HS65" s="30">
        <v>2</v>
      </c>
      <c r="HT65" s="30">
        <v>0</v>
      </c>
      <c r="HU65" s="30">
        <v>0</v>
      </c>
      <c r="HV65" s="30">
        <v>0</v>
      </c>
      <c r="HW65" s="30">
        <v>0</v>
      </c>
      <c r="HX65" s="30">
        <v>0</v>
      </c>
      <c r="HY65" s="30">
        <v>0</v>
      </c>
      <c r="HZ65" s="30">
        <v>0</v>
      </c>
      <c r="IA65" s="30">
        <v>0</v>
      </c>
      <c r="IB65" s="31">
        <v>1</v>
      </c>
      <c r="IC65" s="32">
        <f>SUM(HR65:IB65)</f>
        <v>5</v>
      </c>
      <c r="ID65" s="32">
        <f>SUM(HR65,HS65,2.3*HT65,2.3*HU65,2.3*HV65,2.3*HW65,2*HX65,2*HY65,HZ65,0.4*IA65,0.2*IB65)</f>
        <v>4.2</v>
      </c>
      <c r="IE65" s="33">
        <f>$A65</f>
        <v>0.73958333333333282</v>
      </c>
      <c r="IF65" s="29">
        <v>5</v>
      </c>
      <c r="IG65" s="30">
        <v>0</v>
      </c>
      <c r="IH65" s="30">
        <v>0</v>
      </c>
      <c r="II65" s="30">
        <v>0</v>
      </c>
      <c r="IJ65" s="30">
        <v>0</v>
      </c>
      <c r="IK65" s="30">
        <v>0</v>
      </c>
      <c r="IL65" s="30">
        <v>0</v>
      </c>
      <c r="IM65" s="30">
        <v>0</v>
      </c>
      <c r="IN65" s="30">
        <v>0</v>
      </c>
      <c r="IO65" s="30">
        <v>0</v>
      </c>
      <c r="IP65" s="31">
        <v>1</v>
      </c>
      <c r="IQ65" s="32">
        <f>SUM(IF65:IP65)</f>
        <v>6</v>
      </c>
      <c r="IR65" s="32">
        <f>SUM(IF65,IG65,2.3*IH65,2.3*II65,2.3*IJ65,2.3*IK65,2*IL65,2*IM65,IN65,0.4*IO65,0.2*IP65)</f>
        <v>5.2</v>
      </c>
    </row>
    <row r="66" spans="1:252" s="47" customFormat="1" ht="12" customHeight="1" x14ac:dyDescent="0.4">
      <c r="A66" s="38" t="s">
        <v>20</v>
      </c>
      <c r="B66" s="39">
        <f t="shared" ref="B66:N66" si="234">SUM(B62:B65)</f>
        <v>40</v>
      </c>
      <c r="C66" s="40">
        <f t="shared" si="234"/>
        <v>1</v>
      </c>
      <c r="D66" s="40">
        <f t="shared" si="234"/>
        <v>0</v>
      </c>
      <c r="E66" s="40">
        <f t="shared" si="234"/>
        <v>0</v>
      </c>
      <c r="F66" s="40">
        <f t="shared" si="234"/>
        <v>0</v>
      </c>
      <c r="G66" s="40">
        <f t="shared" si="234"/>
        <v>0</v>
      </c>
      <c r="H66" s="40">
        <f t="shared" si="234"/>
        <v>0</v>
      </c>
      <c r="I66" s="40">
        <f t="shared" si="234"/>
        <v>0</v>
      </c>
      <c r="J66" s="40">
        <f t="shared" si="234"/>
        <v>6</v>
      </c>
      <c r="K66" s="40">
        <f t="shared" si="234"/>
        <v>0</v>
      </c>
      <c r="L66" s="41">
        <f t="shared" si="234"/>
        <v>6</v>
      </c>
      <c r="M66" s="42">
        <f t="shared" si="234"/>
        <v>53</v>
      </c>
      <c r="N66" s="42">
        <f t="shared" si="234"/>
        <v>48.199999999999996</v>
      </c>
      <c r="O66" s="38" t="s">
        <v>20</v>
      </c>
      <c r="P66" s="39">
        <f t="shared" ref="P66:AB66" si="235">SUM(P62:P65)</f>
        <v>7</v>
      </c>
      <c r="Q66" s="40">
        <f t="shared" si="235"/>
        <v>1</v>
      </c>
      <c r="R66" s="40">
        <f t="shared" si="235"/>
        <v>0</v>
      </c>
      <c r="S66" s="40">
        <f t="shared" si="235"/>
        <v>0</v>
      </c>
      <c r="T66" s="40">
        <f t="shared" si="235"/>
        <v>0</v>
      </c>
      <c r="U66" s="40">
        <f t="shared" si="235"/>
        <v>0</v>
      </c>
      <c r="V66" s="40">
        <f t="shared" si="235"/>
        <v>0</v>
      </c>
      <c r="W66" s="40">
        <f t="shared" si="235"/>
        <v>0</v>
      </c>
      <c r="X66" s="40">
        <f t="shared" si="235"/>
        <v>2</v>
      </c>
      <c r="Y66" s="40">
        <f t="shared" si="235"/>
        <v>0</v>
      </c>
      <c r="Z66" s="41">
        <f t="shared" si="235"/>
        <v>16</v>
      </c>
      <c r="AA66" s="42">
        <f t="shared" si="235"/>
        <v>26</v>
      </c>
      <c r="AB66" s="42">
        <f t="shared" si="235"/>
        <v>13.2</v>
      </c>
      <c r="AC66" s="38" t="s">
        <v>20</v>
      </c>
      <c r="AD66" s="39">
        <f t="shared" ref="AD66:AP66" si="236">SUM(AD62:AD65)</f>
        <v>385</v>
      </c>
      <c r="AE66" s="40">
        <f t="shared" si="236"/>
        <v>13</v>
      </c>
      <c r="AF66" s="40">
        <f t="shared" si="236"/>
        <v>1</v>
      </c>
      <c r="AG66" s="40">
        <f t="shared" si="236"/>
        <v>0</v>
      </c>
      <c r="AH66" s="40">
        <f t="shared" si="236"/>
        <v>0</v>
      </c>
      <c r="AI66" s="40">
        <f t="shared" si="236"/>
        <v>0</v>
      </c>
      <c r="AJ66" s="40">
        <f t="shared" si="236"/>
        <v>0</v>
      </c>
      <c r="AK66" s="40">
        <f t="shared" si="236"/>
        <v>1</v>
      </c>
      <c r="AL66" s="40">
        <f t="shared" si="236"/>
        <v>52</v>
      </c>
      <c r="AM66" s="40">
        <f t="shared" si="236"/>
        <v>3</v>
      </c>
      <c r="AN66" s="41">
        <f t="shared" si="236"/>
        <v>78</v>
      </c>
      <c r="AO66" s="42">
        <f t="shared" si="236"/>
        <v>533</v>
      </c>
      <c r="AP66" s="42">
        <f t="shared" si="236"/>
        <v>471.1</v>
      </c>
      <c r="AQ66" s="38" t="s">
        <v>20</v>
      </c>
      <c r="AR66" s="39">
        <f t="shared" ref="AR66:BD66" si="237">SUM(AR62:AR65)</f>
        <v>77</v>
      </c>
      <c r="AS66" s="40">
        <f t="shared" si="237"/>
        <v>7</v>
      </c>
      <c r="AT66" s="40">
        <f t="shared" si="237"/>
        <v>0</v>
      </c>
      <c r="AU66" s="40">
        <f t="shared" si="237"/>
        <v>0</v>
      </c>
      <c r="AV66" s="40">
        <f t="shared" si="237"/>
        <v>0</v>
      </c>
      <c r="AW66" s="40">
        <f t="shared" si="237"/>
        <v>0</v>
      </c>
      <c r="AX66" s="40">
        <f t="shared" si="237"/>
        <v>0</v>
      </c>
      <c r="AY66" s="40">
        <f t="shared" si="237"/>
        <v>1</v>
      </c>
      <c r="AZ66" s="40">
        <f t="shared" si="237"/>
        <v>10</v>
      </c>
      <c r="BA66" s="40">
        <f t="shared" si="237"/>
        <v>10</v>
      </c>
      <c r="BB66" s="41">
        <f t="shared" si="237"/>
        <v>11</v>
      </c>
      <c r="BC66" s="42">
        <f t="shared" si="237"/>
        <v>116</v>
      </c>
      <c r="BD66" s="42">
        <f t="shared" si="237"/>
        <v>102.2</v>
      </c>
      <c r="BE66" s="38" t="s">
        <v>20</v>
      </c>
      <c r="BF66" s="43">
        <f t="shared" ref="BF66:BR66" si="238">SUM(BF62:BF65)</f>
        <v>0</v>
      </c>
      <c r="BG66" s="44">
        <f t="shared" si="238"/>
        <v>0</v>
      </c>
      <c r="BH66" s="44">
        <f t="shared" si="238"/>
        <v>0</v>
      </c>
      <c r="BI66" s="44">
        <f t="shared" si="238"/>
        <v>0</v>
      </c>
      <c r="BJ66" s="44">
        <f t="shared" si="238"/>
        <v>0</v>
      </c>
      <c r="BK66" s="44">
        <f t="shared" si="238"/>
        <v>0</v>
      </c>
      <c r="BL66" s="44">
        <f t="shared" si="238"/>
        <v>0</v>
      </c>
      <c r="BM66" s="44">
        <f t="shared" si="238"/>
        <v>0</v>
      </c>
      <c r="BN66" s="44">
        <f t="shared" si="238"/>
        <v>0</v>
      </c>
      <c r="BO66" s="44">
        <f t="shared" si="238"/>
        <v>0</v>
      </c>
      <c r="BP66" s="45">
        <f t="shared" si="238"/>
        <v>0</v>
      </c>
      <c r="BQ66" s="46">
        <f t="shared" si="238"/>
        <v>0</v>
      </c>
      <c r="BR66" s="46">
        <f t="shared" si="238"/>
        <v>0</v>
      </c>
      <c r="BS66" s="38" t="s">
        <v>20</v>
      </c>
      <c r="BT66" s="39">
        <f t="shared" ref="BT66:CF66" si="239">SUM(BT62:BT65)</f>
        <v>50</v>
      </c>
      <c r="BU66" s="40">
        <f t="shared" si="239"/>
        <v>5</v>
      </c>
      <c r="BV66" s="40">
        <f t="shared" si="239"/>
        <v>1</v>
      </c>
      <c r="BW66" s="40">
        <f t="shared" si="239"/>
        <v>0</v>
      </c>
      <c r="BX66" s="40">
        <f t="shared" si="239"/>
        <v>0</v>
      </c>
      <c r="BY66" s="40">
        <f t="shared" si="239"/>
        <v>0</v>
      </c>
      <c r="BZ66" s="40">
        <f t="shared" si="239"/>
        <v>0</v>
      </c>
      <c r="CA66" s="40">
        <f t="shared" si="239"/>
        <v>1</v>
      </c>
      <c r="CB66" s="40">
        <f t="shared" si="239"/>
        <v>12</v>
      </c>
      <c r="CC66" s="40">
        <f t="shared" si="239"/>
        <v>1</v>
      </c>
      <c r="CD66" s="41">
        <f t="shared" si="239"/>
        <v>3</v>
      </c>
      <c r="CE66" s="42">
        <f t="shared" si="239"/>
        <v>73</v>
      </c>
      <c r="CF66" s="42">
        <f t="shared" si="239"/>
        <v>72.3</v>
      </c>
      <c r="CG66" s="38" t="s">
        <v>20</v>
      </c>
      <c r="CH66" s="39">
        <f t="shared" ref="CH66:CT66" si="240">SUM(CH62:CH65)</f>
        <v>160</v>
      </c>
      <c r="CI66" s="40">
        <f t="shared" si="240"/>
        <v>9</v>
      </c>
      <c r="CJ66" s="40">
        <f t="shared" si="240"/>
        <v>3</v>
      </c>
      <c r="CK66" s="40">
        <f t="shared" si="240"/>
        <v>0</v>
      </c>
      <c r="CL66" s="40">
        <f t="shared" si="240"/>
        <v>0</v>
      </c>
      <c r="CM66" s="40">
        <f t="shared" si="240"/>
        <v>0</v>
      </c>
      <c r="CN66" s="40">
        <f t="shared" si="240"/>
        <v>0</v>
      </c>
      <c r="CO66" s="40">
        <f t="shared" si="240"/>
        <v>1</v>
      </c>
      <c r="CP66" s="40">
        <f t="shared" si="240"/>
        <v>13</v>
      </c>
      <c r="CQ66" s="40">
        <f t="shared" si="240"/>
        <v>14</v>
      </c>
      <c r="CR66" s="41">
        <f t="shared" si="240"/>
        <v>20</v>
      </c>
      <c r="CS66" s="42">
        <f t="shared" si="240"/>
        <v>220</v>
      </c>
      <c r="CT66" s="42">
        <f t="shared" si="240"/>
        <v>200.5</v>
      </c>
      <c r="CU66" s="38" t="s">
        <v>20</v>
      </c>
      <c r="CV66" s="39">
        <f t="shared" ref="CV66:DH66" si="241">SUM(CV62:CV65)</f>
        <v>27</v>
      </c>
      <c r="CW66" s="40">
        <f t="shared" si="241"/>
        <v>1</v>
      </c>
      <c r="CX66" s="40">
        <f t="shared" si="241"/>
        <v>0</v>
      </c>
      <c r="CY66" s="40">
        <f t="shared" si="241"/>
        <v>0</v>
      </c>
      <c r="CZ66" s="40">
        <f t="shared" si="241"/>
        <v>0</v>
      </c>
      <c r="DA66" s="40">
        <f t="shared" si="241"/>
        <v>0</v>
      </c>
      <c r="DB66" s="40">
        <f t="shared" si="241"/>
        <v>0</v>
      </c>
      <c r="DC66" s="40">
        <f t="shared" si="241"/>
        <v>0</v>
      </c>
      <c r="DD66" s="40">
        <f t="shared" si="241"/>
        <v>1</v>
      </c>
      <c r="DE66" s="40">
        <f t="shared" si="241"/>
        <v>1</v>
      </c>
      <c r="DF66" s="41">
        <f t="shared" si="241"/>
        <v>12</v>
      </c>
      <c r="DG66" s="42">
        <f t="shared" si="241"/>
        <v>42</v>
      </c>
      <c r="DH66" s="42">
        <f t="shared" si="241"/>
        <v>31.8</v>
      </c>
      <c r="DI66" s="38" t="s">
        <v>20</v>
      </c>
      <c r="DJ66" s="39">
        <f t="shared" ref="DJ66:DV66" si="242">SUM(DJ62:DJ65)</f>
        <v>23</v>
      </c>
      <c r="DK66" s="40">
        <f t="shared" si="242"/>
        <v>1</v>
      </c>
      <c r="DL66" s="40">
        <f t="shared" si="242"/>
        <v>0</v>
      </c>
      <c r="DM66" s="40">
        <f t="shared" si="242"/>
        <v>0</v>
      </c>
      <c r="DN66" s="40">
        <f t="shared" si="242"/>
        <v>0</v>
      </c>
      <c r="DO66" s="40">
        <f t="shared" si="242"/>
        <v>0</v>
      </c>
      <c r="DP66" s="40">
        <f t="shared" si="242"/>
        <v>0</v>
      </c>
      <c r="DQ66" s="40">
        <f t="shared" si="242"/>
        <v>1</v>
      </c>
      <c r="DR66" s="40">
        <f t="shared" si="242"/>
        <v>3</v>
      </c>
      <c r="DS66" s="40">
        <f t="shared" si="242"/>
        <v>1</v>
      </c>
      <c r="DT66" s="41">
        <f t="shared" si="242"/>
        <v>0</v>
      </c>
      <c r="DU66" s="42">
        <f t="shared" si="242"/>
        <v>29</v>
      </c>
      <c r="DV66" s="42">
        <f t="shared" si="242"/>
        <v>29.4</v>
      </c>
      <c r="DW66" s="38" t="s">
        <v>20</v>
      </c>
      <c r="DX66" s="43">
        <f t="shared" ref="DX66:EJ66" si="243">SUM(DX62:DX65)</f>
        <v>0</v>
      </c>
      <c r="DY66" s="44">
        <f t="shared" si="243"/>
        <v>0</v>
      </c>
      <c r="DZ66" s="44">
        <f t="shared" si="243"/>
        <v>0</v>
      </c>
      <c r="EA66" s="44">
        <f t="shared" si="243"/>
        <v>0</v>
      </c>
      <c r="EB66" s="44">
        <f t="shared" si="243"/>
        <v>0</v>
      </c>
      <c r="EC66" s="44">
        <f t="shared" si="243"/>
        <v>0</v>
      </c>
      <c r="ED66" s="44">
        <f t="shared" si="243"/>
        <v>0</v>
      </c>
      <c r="EE66" s="44">
        <f t="shared" si="243"/>
        <v>0</v>
      </c>
      <c r="EF66" s="44">
        <f t="shared" si="243"/>
        <v>0</v>
      </c>
      <c r="EG66" s="44">
        <f t="shared" si="243"/>
        <v>0</v>
      </c>
      <c r="EH66" s="45">
        <f t="shared" si="243"/>
        <v>0</v>
      </c>
      <c r="EI66" s="46">
        <f t="shared" si="243"/>
        <v>0</v>
      </c>
      <c r="EJ66" s="46">
        <f t="shared" si="243"/>
        <v>0</v>
      </c>
      <c r="EK66" s="38" t="s">
        <v>20</v>
      </c>
      <c r="EL66" s="39">
        <f t="shared" ref="EL66:EX66" si="244">SUM(EL62:EL65)</f>
        <v>24</v>
      </c>
      <c r="EM66" s="40">
        <f t="shared" si="244"/>
        <v>0</v>
      </c>
      <c r="EN66" s="40">
        <f t="shared" si="244"/>
        <v>0</v>
      </c>
      <c r="EO66" s="40">
        <f t="shared" si="244"/>
        <v>0</v>
      </c>
      <c r="EP66" s="40">
        <f t="shared" si="244"/>
        <v>0</v>
      </c>
      <c r="EQ66" s="40">
        <f t="shared" si="244"/>
        <v>0</v>
      </c>
      <c r="ER66" s="40">
        <f t="shared" si="244"/>
        <v>0</v>
      </c>
      <c r="ES66" s="40">
        <f t="shared" si="244"/>
        <v>0</v>
      </c>
      <c r="ET66" s="40">
        <f t="shared" si="244"/>
        <v>1</v>
      </c>
      <c r="EU66" s="40">
        <f t="shared" si="244"/>
        <v>1</v>
      </c>
      <c r="EV66" s="41">
        <f t="shared" si="244"/>
        <v>0</v>
      </c>
      <c r="EW66" s="42">
        <f t="shared" si="244"/>
        <v>26</v>
      </c>
      <c r="EX66" s="42">
        <f t="shared" si="244"/>
        <v>25.4</v>
      </c>
      <c r="EY66" s="38" t="s">
        <v>20</v>
      </c>
      <c r="EZ66" s="39">
        <f t="shared" ref="EZ66:FL66" si="245">SUM(EZ62:EZ65)</f>
        <v>255</v>
      </c>
      <c r="FA66" s="40">
        <f t="shared" si="245"/>
        <v>19</v>
      </c>
      <c r="FB66" s="40">
        <f t="shared" si="245"/>
        <v>5</v>
      </c>
      <c r="FC66" s="40">
        <f t="shared" si="245"/>
        <v>0</v>
      </c>
      <c r="FD66" s="40">
        <f t="shared" si="245"/>
        <v>1</v>
      </c>
      <c r="FE66" s="40">
        <f t="shared" si="245"/>
        <v>0</v>
      </c>
      <c r="FF66" s="40">
        <f t="shared" si="245"/>
        <v>0</v>
      </c>
      <c r="FG66" s="40">
        <f t="shared" si="245"/>
        <v>1</v>
      </c>
      <c r="FH66" s="40">
        <f t="shared" si="245"/>
        <v>26</v>
      </c>
      <c r="FI66" s="40">
        <f t="shared" si="245"/>
        <v>7</v>
      </c>
      <c r="FJ66" s="41">
        <f t="shared" si="245"/>
        <v>52</v>
      </c>
      <c r="FK66" s="42">
        <f t="shared" si="245"/>
        <v>366</v>
      </c>
      <c r="FL66" s="42">
        <f t="shared" si="245"/>
        <v>329</v>
      </c>
      <c r="FM66" s="38" t="s">
        <v>20</v>
      </c>
      <c r="FN66" s="39">
        <f t="shared" ref="FN66:FZ66" si="246">SUM(FN62:FN65)</f>
        <v>55</v>
      </c>
      <c r="FO66" s="40">
        <f t="shared" si="246"/>
        <v>9</v>
      </c>
      <c r="FP66" s="40">
        <f t="shared" si="246"/>
        <v>0</v>
      </c>
      <c r="FQ66" s="40">
        <f t="shared" si="246"/>
        <v>0</v>
      </c>
      <c r="FR66" s="40">
        <f t="shared" si="246"/>
        <v>0</v>
      </c>
      <c r="FS66" s="40">
        <f t="shared" si="246"/>
        <v>0</v>
      </c>
      <c r="FT66" s="40">
        <f t="shared" si="246"/>
        <v>0</v>
      </c>
      <c r="FU66" s="40">
        <f t="shared" si="246"/>
        <v>0</v>
      </c>
      <c r="FV66" s="40">
        <f t="shared" si="246"/>
        <v>11</v>
      </c>
      <c r="FW66" s="40">
        <f t="shared" si="246"/>
        <v>4</v>
      </c>
      <c r="FX66" s="41">
        <f t="shared" si="246"/>
        <v>7</v>
      </c>
      <c r="FY66" s="42">
        <f t="shared" si="246"/>
        <v>86</v>
      </c>
      <c r="FZ66" s="42">
        <f t="shared" si="246"/>
        <v>78</v>
      </c>
      <c r="GA66" s="38" t="s">
        <v>20</v>
      </c>
      <c r="GB66" s="39">
        <f t="shared" ref="GB66:GN66" si="247">SUM(GB62:GB65)</f>
        <v>35</v>
      </c>
      <c r="GC66" s="40">
        <f t="shared" si="247"/>
        <v>1</v>
      </c>
      <c r="GD66" s="40">
        <f t="shared" si="247"/>
        <v>0</v>
      </c>
      <c r="GE66" s="40">
        <f t="shared" si="247"/>
        <v>0</v>
      </c>
      <c r="GF66" s="40">
        <f t="shared" si="247"/>
        <v>0</v>
      </c>
      <c r="GG66" s="40">
        <f t="shared" si="247"/>
        <v>0</v>
      </c>
      <c r="GH66" s="40">
        <f t="shared" si="247"/>
        <v>0</v>
      </c>
      <c r="GI66" s="40">
        <f t="shared" si="247"/>
        <v>0</v>
      </c>
      <c r="GJ66" s="40">
        <f t="shared" si="247"/>
        <v>2</v>
      </c>
      <c r="GK66" s="40">
        <f t="shared" si="247"/>
        <v>0</v>
      </c>
      <c r="GL66" s="41">
        <f t="shared" si="247"/>
        <v>4</v>
      </c>
      <c r="GM66" s="42">
        <f t="shared" si="247"/>
        <v>42</v>
      </c>
      <c r="GN66" s="42">
        <f t="shared" si="247"/>
        <v>38.799999999999997</v>
      </c>
      <c r="GO66" s="38" t="s">
        <v>20</v>
      </c>
      <c r="GP66" s="43">
        <f t="shared" ref="GP66:HB66" si="248">SUM(GP62:GP65)</f>
        <v>0</v>
      </c>
      <c r="GQ66" s="44">
        <f t="shared" si="248"/>
        <v>0</v>
      </c>
      <c r="GR66" s="44">
        <f t="shared" si="248"/>
        <v>0</v>
      </c>
      <c r="GS66" s="44">
        <f t="shared" si="248"/>
        <v>0</v>
      </c>
      <c r="GT66" s="44">
        <f t="shared" si="248"/>
        <v>0</v>
      </c>
      <c r="GU66" s="44">
        <f t="shared" si="248"/>
        <v>0</v>
      </c>
      <c r="GV66" s="44">
        <f t="shared" si="248"/>
        <v>0</v>
      </c>
      <c r="GW66" s="44">
        <f t="shared" si="248"/>
        <v>0</v>
      </c>
      <c r="GX66" s="44">
        <f t="shared" si="248"/>
        <v>0</v>
      </c>
      <c r="GY66" s="44">
        <f t="shared" si="248"/>
        <v>0</v>
      </c>
      <c r="GZ66" s="45">
        <f t="shared" si="248"/>
        <v>0</v>
      </c>
      <c r="HA66" s="46">
        <f t="shared" si="248"/>
        <v>0</v>
      </c>
      <c r="HB66" s="46">
        <f t="shared" si="248"/>
        <v>0</v>
      </c>
      <c r="HC66" s="38" t="s">
        <v>20</v>
      </c>
      <c r="HD66" s="39">
        <f t="shared" ref="HD66:HP66" si="249">SUM(HD62:HD65)</f>
        <v>38</v>
      </c>
      <c r="HE66" s="40">
        <f t="shared" si="249"/>
        <v>4</v>
      </c>
      <c r="HF66" s="40">
        <f t="shared" si="249"/>
        <v>0</v>
      </c>
      <c r="HG66" s="40">
        <f t="shared" si="249"/>
        <v>0</v>
      </c>
      <c r="HH66" s="40">
        <f t="shared" si="249"/>
        <v>0</v>
      </c>
      <c r="HI66" s="40">
        <f t="shared" si="249"/>
        <v>0</v>
      </c>
      <c r="HJ66" s="40">
        <f t="shared" si="249"/>
        <v>0</v>
      </c>
      <c r="HK66" s="40">
        <f t="shared" si="249"/>
        <v>0</v>
      </c>
      <c r="HL66" s="40">
        <f t="shared" si="249"/>
        <v>1</v>
      </c>
      <c r="HM66" s="40">
        <f t="shared" si="249"/>
        <v>1</v>
      </c>
      <c r="HN66" s="41">
        <f t="shared" si="249"/>
        <v>2</v>
      </c>
      <c r="HO66" s="42">
        <f t="shared" si="249"/>
        <v>46</v>
      </c>
      <c r="HP66" s="42">
        <f t="shared" si="249"/>
        <v>43.800000000000004</v>
      </c>
      <c r="HQ66" s="38" t="s">
        <v>20</v>
      </c>
      <c r="HR66" s="39">
        <f t="shared" ref="HR66:ID66" si="250">SUM(HR62:HR65)</f>
        <v>8</v>
      </c>
      <c r="HS66" s="40">
        <f t="shared" si="250"/>
        <v>3</v>
      </c>
      <c r="HT66" s="40">
        <f t="shared" si="250"/>
        <v>0</v>
      </c>
      <c r="HU66" s="40">
        <f t="shared" si="250"/>
        <v>0</v>
      </c>
      <c r="HV66" s="40">
        <f t="shared" si="250"/>
        <v>0</v>
      </c>
      <c r="HW66" s="40">
        <f t="shared" si="250"/>
        <v>0</v>
      </c>
      <c r="HX66" s="40">
        <f t="shared" si="250"/>
        <v>0</v>
      </c>
      <c r="HY66" s="40">
        <f t="shared" si="250"/>
        <v>0</v>
      </c>
      <c r="HZ66" s="40">
        <f t="shared" si="250"/>
        <v>2</v>
      </c>
      <c r="IA66" s="40">
        <f t="shared" si="250"/>
        <v>1</v>
      </c>
      <c r="IB66" s="41">
        <f t="shared" si="250"/>
        <v>8</v>
      </c>
      <c r="IC66" s="42">
        <f t="shared" si="250"/>
        <v>22</v>
      </c>
      <c r="ID66" s="42">
        <f t="shared" si="250"/>
        <v>15</v>
      </c>
      <c r="IE66" s="38" t="s">
        <v>20</v>
      </c>
      <c r="IF66" s="39">
        <f t="shared" ref="IF66:IR66" si="251">SUM(IF62:IF65)</f>
        <v>15</v>
      </c>
      <c r="IG66" s="40">
        <f t="shared" si="251"/>
        <v>2</v>
      </c>
      <c r="IH66" s="40">
        <f t="shared" si="251"/>
        <v>0</v>
      </c>
      <c r="II66" s="40">
        <f t="shared" si="251"/>
        <v>0</v>
      </c>
      <c r="IJ66" s="40">
        <f t="shared" si="251"/>
        <v>0</v>
      </c>
      <c r="IK66" s="40">
        <f t="shared" si="251"/>
        <v>0</v>
      </c>
      <c r="IL66" s="40">
        <f t="shared" si="251"/>
        <v>0</v>
      </c>
      <c r="IM66" s="40">
        <f t="shared" si="251"/>
        <v>0</v>
      </c>
      <c r="IN66" s="40">
        <f t="shared" si="251"/>
        <v>2</v>
      </c>
      <c r="IO66" s="40">
        <f t="shared" si="251"/>
        <v>0</v>
      </c>
      <c r="IP66" s="41">
        <f t="shared" si="251"/>
        <v>1</v>
      </c>
      <c r="IQ66" s="42">
        <f t="shared" si="251"/>
        <v>20</v>
      </c>
      <c r="IR66" s="42">
        <f t="shared" si="251"/>
        <v>19.2</v>
      </c>
    </row>
    <row r="67" spans="1:252" ht="13.5" customHeight="1" x14ac:dyDescent="0.3">
      <c r="A67" s="13">
        <f>A65+"00:15"</f>
        <v>0.74999999999999944</v>
      </c>
      <c r="B67" s="9">
        <v>12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1</v>
      </c>
      <c r="K67" s="10">
        <v>0</v>
      </c>
      <c r="L67" s="11">
        <v>1</v>
      </c>
      <c r="M67" s="12">
        <f>SUM(B67:L67)</f>
        <v>14</v>
      </c>
      <c r="N67" s="12">
        <f>SUM(B67,C67,2.3*D67,2.3*E67,2.3*F67,2.3*G67,2*H67,2*I67,J67,0.4*K67,0.2*L67)</f>
        <v>13.2</v>
      </c>
      <c r="O67" s="13">
        <f>$A67</f>
        <v>0.74999999999999944</v>
      </c>
      <c r="P67" s="9">
        <v>6</v>
      </c>
      <c r="Q67" s="10">
        <v>2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1</v>
      </c>
      <c r="Y67" s="10">
        <v>0</v>
      </c>
      <c r="Z67" s="11">
        <v>4</v>
      </c>
      <c r="AA67" s="12">
        <f>SUM(P67:Z67)</f>
        <v>13</v>
      </c>
      <c r="AB67" s="12">
        <f>SUM(P67,Q67,2.3*R67,2.3*S67,2.3*T67,2.3*U67,2*V67,2*W67,X67,0.4*Y67,0.2*Z67)</f>
        <v>9.8000000000000007</v>
      </c>
      <c r="AC67" s="13">
        <f>$A67</f>
        <v>0.74999999999999944</v>
      </c>
      <c r="AD67" s="9">
        <v>91</v>
      </c>
      <c r="AE67" s="10">
        <v>2</v>
      </c>
      <c r="AF67" s="10">
        <v>2</v>
      </c>
      <c r="AG67" s="10">
        <v>0</v>
      </c>
      <c r="AH67" s="10">
        <v>0</v>
      </c>
      <c r="AI67" s="10">
        <v>0</v>
      </c>
      <c r="AJ67" s="10">
        <v>0</v>
      </c>
      <c r="AK67" s="10">
        <v>2</v>
      </c>
      <c r="AL67" s="10">
        <v>13</v>
      </c>
      <c r="AM67" s="10">
        <v>3</v>
      </c>
      <c r="AN67" s="11">
        <v>15</v>
      </c>
      <c r="AO67" s="12">
        <f>SUM(AD67:AN67)</f>
        <v>128</v>
      </c>
      <c r="AP67" s="12">
        <f>SUM(AD67,AE67,2.3*AF67,2.3*AG67,2.3*AH67,2.3*AI67,2*AJ67,2*AK67,AL67,0.4*AM67,0.2*AN67)</f>
        <v>118.8</v>
      </c>
      <c r="AQ67" s="13">
        <f>$A67</f>
        <v>0.74999999999999944</v>
      </c>
      <c r="AR67" s="9">
        <v>26</v>
      </c>
      <c r="AS67" s="10">
        <v>1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4</v>
      </c>
      <c r="BA67" s="10">
        <v>4</v>
      </c>
      <c r="BB67" s="11">
        <v>7</v>
      </c>
      <c r="BC67" s="12">
        <f>SUM(AR67:BB67)</f>
        <v>42</v>
      </c>
      <c r="BD67" s="12">
        <f>SUM(AR67,AS67,2.3*AT67,2.3*AU67,2.3*AV67,2.3*AW67,2*AX67,2*AY67,AZ67,0.4*BA67,0.2*BB67)</f>
        <v>34</v>
      </c>
      <c r="BE67" s="13">
        <f>$A67</f>
        <v>0.74999999999999944</v>
      </c>
      <c r="BF67" s="14"/>
      <c r="BG67" s="15"/>
      <c r="BH67" s="15"/>
      <c r="BI67" s="15"/>
      <c r="BJ67" s="15"/>
      <c r="BK67" s="15"/>
      <c r="BL67" s="15"/>
      <c r="BM67" s="15"/>
      <c r="BN67" s="15"/>
      <c r="BO67" s="15"/>
      <c r="BP67" s="16"/>
      <c r="BQ67" s="17">
        <f>SUM(BF67:BP67)</f>
        <v>0</v>
      </c>
      <c r="BR67" s="17">
        <f>SUM(BF67,BG67,2.3*BH67,2.3*BI67,2.3*BJ67,2.3*BK67,2*BL67,2*BM67,BN67,0.4*BO67,0.2*BP67)</f>
        <v>0</v>
      </c>
      <c r="BS67" s="13">
        <f>$A67</f>
        <v>0.74999999999999944</v>
      </c>
      <c r="BT67" s="9">
        <v>16</v>
      </c>
      <c r="BU67" s="10">
        <v>1</v>
      </c>
      <c r="BV67" s="10">
        <v>0</v>
      </c>
      <c r="BW67" s="10">
        <v>0</v>
      </c>
      <c r="BX67" s="10">
        <v>0</v>
      </c>
      <c r="BY67" s="10">
        <v>0</v>
      </c>
      <c r="BZ67" s="10">
        <v>0</v>
      </c>
      <c r="CA67" s="10">
        <v>2</v>
      </c>
      <c r="CB67" s="10">
        <v>2</v>
      </c>
      <c r="CC67" s="10">
        <v>0</v>
      </c>
      <c r="CD67" s="11">
        <v>1</v>
      </c>
      <c r="CE67" s="12">
        <f>SUM(BT67:CD67)</f>
        <v>22</v>
      </c>
      <c r="CF67" s="12">
        <f>SUM(BT67,BU67,2.3*BV67,2.3*BW67,2.3*BX67,2.3*BY67,2*BZ67,2*CA67,CB67,0.4*CC67,0.2*CD67)</f>
        <v>23.2</v>
      </c>
      <c r="CG67" s="13">
        <f>$A67</f>
        <v>0.74999999999999944</v>
      </c>
      <c r="CH67" s="9">
        <v>39</v>
      </c>
      <c r="CI67" s="10">
        <v>2</v>
      </c>
      <c r="CJ67" s="10">
        <v>0</v>
      </c>
      <c r="CK67" s="10">
        <v>0</v>
      </c>
      <c r="CL67" s="10">
        <v>0</v>
      </c>
      <c r="CM67" s="10">
        <v>0</v>
      </c>
      <c r="CN67" s="10">
        <v>0</v>
      </c>
      <c r="CO67" s="10">
        <v>0</v>
      </c>
      <c r="CP67" s="10">
        <v>4</v>
      </c>
      <c r="CQ67" s="10">
        <v>1</v>
      </c>
      <c r="CR67" s="11">
        <v>4</v>
      </c>
      <c r="CS67" s="12">
        <f>SUM(CH67:CR67)</f>
        <v>50</v>
      </c>
      <c r="CT67" s="12">
        <f>SUM(CH67,CI67,2.3*CJ67,2.3*CK67,2.3*CL67,2.3*CM67,2*CN67,2*CO67,CP67,0.4*CQ67,0.2*CR67)</f>
        <v>46.199999999999996</v>
      </c>
      <c r="CU67" s="13">
        <f>$A67</f>
        <v>0.74999999999999944</v>
      </c>
      <c r="CV67" s="9">
        <v>3</v>
      </c>
      <c r="CW67" s="10">
        <v>0</v>
      </c>
      <c r="CX67" s="10">
        <v>0</v>
      </c>
      <c r="CY67" s="10">
        <v>0</v>
      </c>
      <c r="CZ67" s="10">
        <v>0</v>
      </c>
      <c r="DA67" s="10">
        <v>0</v>
      </c>
      <c r="DB67" s="10">
        <v>0</v>
      </c>
      <c r="DC67" s="10">
        <v>0</v>
      </c>
      <c r="DD67" s="10">
        <v>4</v>
      </c>
      <c r="DE67" s="10">
        <v>0</v>
      </c>
      <c r="DF67" s="11">
        <v>3</v>
      </c>
      <c r="DG67" s="12">
        <f>SUM(CV67:DF67)</f>
        <v>10</v>
      </c>
      <c r="DH67" s="12">
        <f>SUM(CV67,CW67,2.3*CX67,2.3*CY67,2.3*CZ67,2.3*DA67,2*DB67,2*DC67,DD67,0.4*DE67,0.2*DF67)</f>
        <v>7.6</v>
      </c>
      <c r="DI67" s="13">
        <f>$A67</f>
        <v>0.74999999999999944</v>
      </c>
      <c r="DJ67" s="9">
        <v>7</v>
      </c>
      <c r="DK67" s="10">
        <v>0</v>
      </c>
      <c r="DL67" s="10">
        <v>0</v>
      </c>
      <c r="DM67" s="10">
        <v>0</v>
      </c>
      <c r="DN67" s="10">
        <v>0</v>
      </c>
      <c r="DO67" s="10">
        <v>0</v>
      </c>
      <c r="DP67" s="10">
        <v>0</v>
      </c>
      <c r="DQ67" s="10">
        <v>0</v>
      </c>
      <c r="DR67" s="10">
        <v>0</v>
      </c>
      <c r="DS67" s="10">
        <v>0</v>
      </c>
      <c r="DT67" s="11">
        <v>0</v>
      </c>
      <c r="DU67" s="12">
        <f>SUM(DJ67:DT67)</f>
        <v>7</v>
      </c>
      <c r="DV67" s="12">
        <f>SUM(DJ67,DK67,2.3*DL67,2.3*DM67,2.3*DN67,2.3*DO67,2*DP67,2*DQ67,DR67,0.4*DS67,0.2*DT67)</f>
        <v>7</v>
      </c>
      <c r="DW67" s="13">
        <f>$A67</f>
        <v>0.74999999999999944</v>
      </c>
      <c r="DX67" s="14"/>
      <c r="DY67" s="15"/>
      <c r="DZ67" s="15"/>
      <c r="EA67" s="15"/>
      <c r="EB67" s="15"/>
      <c r="EC67" s="15"/>
      <c r="ED67" s="15"/>
      <c r="EE67" s="15"/>
      <c r="EF67" s="15"/>
      <c r="EG67" s="15"/>
      <c r="EH67" s="16"/>
      <c r="EI67" s="17">
        <f>SUM(DX67:EH67)</f>
        <v>0</v>
      </c>
      <c r="EJ67" s="17">
        <f>SUM(DX67,DY67,2.3*DZ67,2.3*EA67,2.3*EB67,2.3*EC67,2*ED67,2*EE67,EF67,0.4*EG67,0.2*EH67)</f>
        <v>0</v>
      </c>
      <c r="EK67" s="13">
        <f>$A67</f>
        <v>0.74999999999999944</v>
      </c>
      <c r="EL67" s="9">
        <v>6</v>
      </c>
      <c r="EM67" s="10">
        <v>1</v>
      </c>
      <c r="EN67" s="10">
        <v>0</v>
      </c>
      <c r="EO67" s="10">
        <v>0</v>
      </c>
      <c r="EP67" s="10">
        <v>0</v>
      </c>
      <c r="EQ67" s="10">
        <v>0</v>
      </c>
      <c r="ER67" s="10">
        <v>0</v>
      </c>
      <c r="ES67" s="10">
        <v>0</v>
      </c>
      <c r="ET67" s="10">
        <v>0</v>
      </c>
      <c r="EU67" s="10">
        <v>0</v>
      </c>
      <c r="EV67" s="11">
        <v>0</v>
      </c>
      <c r="EW67" s="12">
        <f>SUM(EL67:EV67)</f>
        <v>7</v>
      </c>
      <c r="EX67" s="12">
        <f>SUM(EL67,EM67,2.3*EN67,2.3*EO67,2.3*EP67,2.3*EQ67,2*ER67,2*ES67,ET67,0.4*EU67,0.2*EV67)</f>
        <v>7</v>
      </c>
      <c r="EY67" s="13">
        <f>$A67</f>
        <v>0.74999999999999944</v>
      </c>
      <c r="EZ67" s="9">
        <v>61</v>
      </c>
      <c r="FA67" s="10">
        <v>2</v>
      </c>
      <c r="FB67" s="10">
        <v>0</v>
      </c>
      <c r="FC67" s="10">
        <v>0</v>
      </c>
      <c r="FD67" s="10">
        <v>0</v>
      </c>
      <c r="FE67" s="10">
        <v>0</v>
      </c>
      <c r="FF67" s="10">
        <v>0</v>
      </c>
      <c r="FG67" s="10">
        <v>1</v>
      </c>
      <c r="FH67" s="10">
        <v>9</v>
      </c>
      <c r="FI67" s="10">
        <v>1</v>
      </c>
      <c r="FJ67" s="11">
        <v>8</v>
      </c>
      <c r="FK67" s="12">
        <f>SUM(EZ67:FJ67)</f>
        <v>82</v>
      </c>
      <c r="FL67" s="12">
        <f>SUM(EZ67,FA67,2.3*FB67,2.3*FC67,2.3*FD67,2.3*FE67,2*FF67,2*FG67,FH67,0.4*FI67,0.2*FJ67)</f>
        <v>76</v>
      </c>
      <c r="FM67" s="13">
        <f>$A67</f>
        <v>0.74999999999999944</v>
      </c>
      <c r="FN67" s="9">
        <v>22</v>
      </c>
      <c r="FO67" s="10">
        <v>1</v>
      </c>
      <c r="FP67" s="10">
        <v>0</v>
      </c>
      <c r="FQ67" s="10">
        <v>0</v>
      </c>
      <c r="FR67" s="10">
        <v>0</v>
      </c>
      <c r="FS67" s="10">
        <v>0</v>
      </c>
      <c r="FT67" s="10">
        <v>0</v>
      </c>
      <c r="FU67" s="10">
        <v>0</v>
      </c>
      <c r="FV67" s="10">
        <v>1</v>
      </c>
      <c r="FW67" s="10">
        <v>0</v>
      </c>
      <c r="FX67" s="11">
        <v>2</v>
      </c>
      <c r="FY67" s="12">
        <f>SUM(FN67:FX67)</f>
        <v>26</v>
      </c>
      <c r="FZ67" s="12">
        <f>SUM(FN67,FO67,2.3*FP67,2.3*FQ67,2.3*FR67,2.3*FS67,2*FT67,2*FU67,FV67,0.4*FW67,0.2*FX67)</f>
        <v>24.4</v>
      </c>
      <c r="GA67" s="13">
        <f>$A67</f>
        <v>0.74999999999999944</v>
      </c>
      <c r="GB67" s="9">
        <v>10</v>
      </c>
      <c r="GC67" s="10">
        <v>0</v>
      </c>
      <c r="GD67" s="10">
        <v>0</v>
      </c>
      <c r="GE67" s="10">
        <v>0</v>
      </c>
      <c r="GF67" s="10">
        <v>0</v>
      </c>
      <c r="GG67" s="10">
        <v>0</v>
      </c>
      <c r="GH67" s="10">
        <v>0</v>
      </c>
      <c r="GI67" s="10">
        <v>0</v>
      </c>
      <c r="GJ67" s="10">
        <v>0</v>
      </c>
      <c r="GK67" s="10">
        <v>0</v>
      </c>
      <c r="GL67" s="11">
        <v>0</v>
      </c>
      <c r="GM67" s="12">
        <f>SUM(GB67:GL67)</f>
        <v>10</v>
      </c>
      <c r="GN67" s="12">
        <f>SUM(GB67,GC67,2.3*GD67,2.3*GE67,2.3*GF67,2.3*GG67,2*GH67,2*GI67,GJ67,0.4*GK67,0.2*GL67)</f>
        <v>10</v>
      </c>
      <c r="GO67" s="13">
        <f>$A67</f>
        <v>0.74999999999999944</v>
      </c>
      <c r="GP67" s="14"/>
      <c r="GQ67" s="15"/>
      <c r="GR67" s="15"/>
      <c r="GS67" s="15"/>
      <c r="GT67" s="15"/>
      <c r="GU67" s="15"/>
      <c r="GV67" s="15"/>
      <c r="GW67" s="15"/>
      <c r="GX67" s="15"/>
      <c r="GY67" s="15"/>
      <c r="GZ67" s="16"/>
      <c r="HA67" s="17">
        <f>SUM(GP67:GZ67)</f>
        <v>0</v>
      </c>
      <c r="HB67" s="17">
        <f>SUM(GP67,GQ67,2.3*GR67,2.3*GS67,2.3*GT67,2.3*GU67,2*GV67,2*GW67,GX67,0.4*GY67,0.2*GZ67)</f>
        <v>0</v>
      </c>
      <c r="HC67" s="13">
        <f>$A67</f>
        <v>0.74999999999999944</v>
      </c>
      <c r="HD67" s="9">
        <v>7</v>
      </c>
      <c r="HE67" s="10">
        <v>0</v>
      </c>
      <c r="HF67" s="10">
        <v>0</v>
      </c>
      <c r="HG67" s="10">
        <v>0</v>
      </c>
      <c r="HH67" s="10">
        <v>0</v>
      </c>
      <c r="HI67" s="10">
        <v>0</v>
      </c>
      <c r="HJ67" s="10">
        <v>0</v>
      </c>
      <c r="HK67" s="10">
        <v>0</v>
      </c>
      <c r="HL67" s="10">
        <v>0</v>
      </c>
      <c r="HM67" s="10">
        <v>0</v>
      </c>
      <c r="HN67" s="11">
        <v>1</v>
      </c>
      <c r="HO67" s="12">
        <f>SUM(HD67:HN67)</f>
        <v>8</v>
      </c>
      <c r="HP67" s="12">
        <f>SUM(HD67,HE67,2.3*HF67,2.3*HG67,2.3*HH67,2.3*HI67,2*HJ67,2*HK67,HL67,0.4*HM67,0.2*HN67)</f>
        <v>7.2</v>
      </c>
      <c r="HQ67" s="13">
        <f>$A67</f>
        <v>0.74999999999999944</v>
      </c>
      <c r="HR67" s="9">
        <v>1</v>
      </c>
      <c r="HS67" s="10">
        <v>1</v>
      </c>
      <c r="HT67" s="10">
        <v>0</v>
      </c>
      <c r="HU67" s="10">
        <v>0</v>
      </c>
      <c r="HV67" s="10">
        <v>0</v>
      </c>
      <c r="HW67" s="10">
        <v>0</v>
      </c>
      <c r="HX67" s="10">
        <v>0</v>
      </c>
      <c r="HY67" s="10">
        <v>0</v>
      </c>
      <c r="HZ67" s="10">
        <v>4</v>
      </c>
      <c r="IA67" s="10">
        <v>1</v>
      </c>
      <c r="IB67" s="11">
        <v>3</v>
      </c>
      <c r="IC67" s="12">
        <f>SUM(HR67:IB67)</f>
        <v>10</v>
      </c>
      <c r="ID67" s="12">
        <f>SUM(HR67,HS67,2.3*HT67,2.3*HU67,2.3*HV67,2.3*HW67,2*HX67,2*HY67,HZ67,0.4*IA67,0.2*IB67)</f>
        <v>7</v>
      </c>
      <c r="IE67" s="13">
        <f>$A67</f>
        <v>0.74999999999999944</v>
      </c>
      <c r="IF67" s="9">
        <v>4</v>
      </c>
      <c r="IG67" s="10">
        <v>1</v>
      </c>
      <c r="IH67" s="10">
        <v>0</v>
      </c>
      <c r="II67" s="10">
        <v>0</v>
      </c>
      <c r="IJ67" s="10">
        <v>0</v>
      </c>
      <c r="IK67" s="10">
        <v>0</v>
      </c>
      <c r="IL67" s="10">
        <v>0</v>
      </c>
      <c r="IM67" s="10">
        <v>0</v>
      </c>
      <c r="IN67" s="10">
        <v>3</v>
      </c>
      <c r="IO67" s="10">
        <v>0</v>
      </c>
      <c r="IP67" s="11">
        <v>1</v>
      </c>
      <c r="IQ67" s="12">
        <f>SUM(IF67:IP67)</f>
        <v>9</v>
      </c>
      <c r="IR67" s="12">
        <f>SUM(IF67,IG67,2.3*IH67,2.3*II67,2.3*IJ67,2.3*IK67,2*IL67,2*IM67,IN67,0.4*IO67,0.2*IP67)</f>
        <v>8.1999999999999993</v>
      </c>
    </row>
    <row r="68" spans="1:252" ht="13.5" customHeight="1" x14ac:dyDescent="0.3">
      <c r="A68" s="19">
        <f>A67+"00:15"</f>
        <v>0.76041666666666607</v>
      </c>
      <c r="B68" s="20">
        <v>13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6</v>
      </c>
      <c r="K68" s="21">
        <v>0</v>
      </c>
      <c r="L68" s="22">
        <v>1</v>
      </c>
      <c r="M68" s="23">
        <f>SUM(B68:L68)</f>
        <v>20</v>
      </c>
      <c r="N68" s="23">
        <f>SUM(B68,C68,2.3*D68,2.3*E68,2.3*F68,2.3*G68,2*H68,2*I68,J68,0.4*K68,0.2*L68)</f>
        <v>19.2</v>
      </c>
      <c r="O68" s="13">
        <f>$A68</f>
        <v>0.76041666666666607</v>
      </c>
      <c r="P68" s="20">
        <v>2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1</v>
      </c>
      <c r="Y68" s="21">
        <v>0</v>
      </c>
      <c r="Z68" s="22">
        <v>6</v>
      </c>
      <c r="AA68" s="23">
        <f>SUM(P68:Z68)</f>
        <v>9</v>
      </c>
      <c r="AB68" s="23">
        <f>SUM(P68,Q68,2.3*R68,2.3*S68,2.3*T68,2.3*U68,2*V68,2*W68,X68,0.4*Y68,0.2*Z68)</f>
        <v>4.2</v>
      </c>
      <c r="AC68" s="13">
        <f>$A68</f>
        <v>0.76041666666666607</v>
      </c>
      <c r="AD68" s="20">
        <v>93</v>
      </c>
      <c r="AE68" s="21">
        <v>4</v>
      </c>
      <c r="AF68" s="21">
        <v>0</v>
      </c>
      <c r="AG68" s="21">
        <v>0</v>
      </c>
      <c r="AH68" s="21">
        <v>0</v>
      </c>
      <c r="AI68" s="21">
        <v>0</v>
      </c>
      <c r="AJ68" s="21">
        <v>0</v>
      </c>
      <c r="AK68" s="21">
        <v>1</v>
      </c>
      <c r="AL68" s="21">
        <v>7</v>
      </c>
      <c r="AM68" s="21">
        <v>7</v>
      </c>
      <c r="AN68" s="22">
        <v>27</v>
      </c>
      <c r="AO68" s="23">
        <f>SUM(AD68:AN68)</f>
        <v>139</v>
      </c>
      <c r="AP68" s="23">
        <f>SUM(AD68,AE68,2.3*AF68,2.3*AG68,2.3*AH68,2.3*AI68,2*AJ68,2*AK68,AL68,0.4*AM68,0.2*AN68)</f>
        <v>114.2</v>
      </c>
      <c r="AQ68" s="13">
        <f>$A68</f>
        <v>0.76041666666666607</v>
      </c>
      <c r="AR68" s="20">
        <v>20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21">
        <v>0</v>
      </c>
      <c r="AY68" s="21">
        <v>1</v>
      </c>
      <c r="AZ68" s="21">
        <v>2</v>
      </c>
      <c r="BA68" s="21">
        <v>3</v>
      </c>
      <c r="BB68" s="22">
        <v>3</v>
      </c>
      <c r="BC68" s="23">
        <f>SUM(AR68:BB68)</f>
        <v>29</v>
      </c>
      <c r="BD68" s="23">
        <f>SUM(AR68,AS68,2.3*AT68,2.3*AU68,2.3*AV68,2.3*AW68,2*AX68,2*AY68,AZ68,0.4*BA68,0.2*BB68)</f>
        <v>25.8</v>
      </c>
      <c r="BE68" s="13">
        <f>$A68</f>
        <v>0.76041666666666607</v>
      </c>
      <c r="BF68" s="24"/>
      <c r="BG68" s="25"/>
      <c r="BH68" s="25"/>
      <c r="BI68" s="25"/>
      <c r="BJ68" s="25"/>
      <c r="BK68" s="25"/>
      <c r="BL68" s="25"/>
      <c r="BM68" s="25"/>
      <c r="BN68" s="25"/>
      <c r="BO68" s="25"/>
      <c r="BP68" s="26"/>
      <c r="BQ68" s="27">
        <f>SUM(BF68:BP68)</f>
        <v>0</v>
      </c>
      <c r="BR68" s="27">
        <f>SUM(BF68,BG68,2.3*BH68,2.3*BI68,2.3*BJ68,2.3*BK68,2*BL68,2*BM68,BN68,0.4*BO68,0.2*BP68)</f>
        <v>0</v>
      </c>
      <c r="BS68" s="13">
        <f>$A68</f>
        <v>0.76041666666666607</v>
      </c>
      <c r="BT68" s="20">
        <v>13</v>
      </c>
      <c r="BU68" s="21">
        <v>2</v>
      </c>
      <c r="BV68" s="21">
        <v>0</v>
      </c>
      <c r="BW68" s="21">
        <v>0</v>
      </c>
      <c r="BX68" s="21">
        <v>0</v>
      </c>
      <c r="BY68" s="21">
        <v>0</v>
      </c>
      <c r="BZ68" s="21">
        <v>0</v>
      </c>
      <c r="CA68" s="21">
        <v>0</v>
      </c>
      <c r="CB68" s="21">
        <v>4</v>
      </c>
      <c r="CC68" s="21">
        <v>0</v>
      </c>
      <c r="CD68" s="22">
        <v>2</v>
      </c>
      <c r="CE68" s="23">
        <f>SUM(BT68:CD68)</f>
        <v>21</v>
      </c>
      <c r="CF68" s="23">
        <f>SUM(BT68,BU68,2.3*BV68,2.3*BW68,2.3*BX68,2.3*BY68,2*BZ68,2*CA68,CB68,0.4*CC68,0.2*CD68)</f>
        <v>19.399999999999999</v>
      </c>
      <c r="CG68" s="13">
        <f>$A68</f>
        <v>0.76041666666666607</v>
      </c>
      <c r="CH68" s="20">
        <v>53</v>
      </c>
      <c r="CI68" s="21">
        <v>3</v>
      </c>
      <c r="CJ68" s="21">
        <v>0</v>
      </c>
      <c r="CK68" s="21">
        <v>0</v>
      </c>
      <c r="CL68" s="21">
        <v>0</v>
      </c>
      <c r="CM68" s="21">
        <v>0</v>
      </c>
      <c r="CN68" s="21">
        <v>0</v>
      </c>
      <c r="CO68" s="21">
        <v>0</v>
      </c>
      <c r="CP68" s="21">
        <v>4</v>
      </c>
      <c r="CQ68" s="21">
        <v>1</v>
      </c>
      <c r="CR68" s="22">
        <v>1</v>
      </c>
      <c r="CS68" s="23">
        <f>SUM(CH68:CR68)</f>
        <v>62</v>
      </c>
      <c r="CT68" s="23">
        <f>SUM(CH68,CI68,2.3*CJ68,2.3*CK68,2.3*CL68,2.3*CM68,2*CN68,2*CO68,CP68,0.4*CQ68,0.2*CR68)</f>
        <v>60.6</v>
      </c>
      <c r="CU68" s="13">
        <f>$A68</f>
        <v>0.76041666666666607</v>
      </c>
      <c r="CV68" s="20">
        <v>6</v>
      </c>
      <c r="CW68" s="21">
        <v>0</v>
      </c>
      <c r="CX68" s="21">
        <v>0</v>
      </c>
      <c r="CY68" s="21">
        <v>0</v>
      </c>
      <c r="CZ68" s="21">
        <v>0</v>
      </c>
      <c r="DA68" s="21">
        <v>0</v>
      </c>
      <c r="DB68" s="21">
        <v>0</v>
      </c>
      <c r="DC68" s="21">
        <v>0</v>
      </c>
      <c r="DD68" s="21">
        <v>1</v>
      </c>
      <c r="DE68" s="21">
        <v>0</v>
      </c>
      <c r="DF68" s="22">
        <v>2</v>
      </c>
      <c r="DG68" s="23">
        <f>SUM(CV68:DF68)</f>
        <v>9</v>
      </c>
      <c r="DH68" s="23">
        <f>SUM(CV68,CW68,2.3*CX68,2.3*CY68,2.3*CZ68,2.3*DA68,2*DB68,2*DC68,DD68,0.4*DE68,0.2*DF68)</f>
        <v>7.4</v>
      </c>
      <c r="DI68" s="13">
        <f>$A68</f>
        <v>0.76041666666666607</v>
      </c>
      <c r="DJ68" s="20">
        <v>6</v>
      </c>
      <c r="DK68" s="21">
        <v>0</v>
      </c>
      <c r="DL68" s="21">
        <v>1</v>
      </c>
      <c r="DM68" s="21">
        <v>0</v>
      </c>
      <c r="DN68" s="21">
        <v>0</v>
      </c>
      <c r="DO68" s="21">
        <v>0</v>
      </c>
      <c r="DP68" s="21">
        <v>0</v>
      </c>
      <c r="DQ68" s="21">
        <v>0</v>
      </c>
      <c r="DR68" s="21">
        <v>0</v>
      </c>
      <c r="DS68" s="21">
        <v>0</v>
      </c>
      <c r="DT68" s="22">
        <v>1</v>
      </c>
      <c r="DU68" s="23">
        <f>SUM(DJ68:DT68)</f>
        <v>8</v>
      </c>
      <c r="DV68" s="23">
        <f>SUM(DJ68,DK68,2.3*DL68,2.3*DM68,2.3*DN68,2.3*DO68,2*DP68,2*DQ68,DR68,0.4*DS68,0.2*DT68)</f>
        <v>8.5</v>
      </c>
      <c r="DW68" s="13">
        <f>$A68</f>
        <v>0.76041666666666607</v>
      </c>
      <c r="DX68" s="24"/>
      <c r="DY68" s="25"/>
      <c r="DZ68" s="25"/>
      <c r="EA68" s="25"/>
      <c r="EB68" s="25"/>
      <c r="EC68" s="25"/>
      <c r="ED68" s="25"/>
      <c r="EE68" s="25"/>
      <c r="EF68" s="25"/>
      <c r="EG68" s="25"/>
      <c r="EH68" s="26"/>
      <c r="EI68" s="27">
        <f>SUM(DX68:EH68)</f>
        <v>0</v>
      </c>
      <c r="EJ68" s="27">
        <f>SUM(DX68,DY68,2.3*DZ68,2.3*EA68,2.3*EB68,2.3*EC68,2*ED68,2*EE68,EF68,0.4*EG68,0.2*EH68)</f>
        <v>0</v>
      </c>
      <c r="EK68" s="13">
        <f>$A68</f>
        <v>0.76041666666666607</v>
      </c>
      <c r="EL68" s="20">
        <v>2</v>
      </c>
      <c r="EM68" s="21">
        <v>0</v>
      </c>
      <c r="EN68" s="21">
        <v>0</v>
      </c>
      <c r="EO68" s="21">
        <v>0</v>
      </c>
      <c r="EP68" s="21">
        <v>0</v>
      </c>
      <c r="EQ68" s="21">
        <v>0</v>
      </c>
      <c r="ER68" s="21">
        <v>0</v>
      </c>
      <c r="ES68" s="21">
        <v>1</v>
      </c>
      <c r="ET68" s="21">
        <v>1</v>
      </c>
      <c r="EU68" s="21">
        <v>0</v>
      </c>
      <c r="EV68" s="22">
        <v>0</v>
      </c>
      <c r="EW68" s="23">
        <f>SUM(EL68:EV68)</f>
        <v>4</v>
      </c>
      <c r="EX68" s="23">
        <f>SUM(EL68,EM68,2.3*EN68,2.3*EO68,2.3*EP68,2.3*EQ68,2*ER68,2*ES68,ET68,0.4*EU68,0.2*EV68)</f>
        <v>5</v>
      </c>
      <c r="EY68" s="13">
        <f>$A68</f>
        <v>0.76041666666666607</v>
      </c>
      <c r="EZ68" s="20">
        <v>72</v>
      </c>
      <c r="FA68" s="21">
        <v>1</v>
      </c>
      <c r="FB68" s="21">
        <v>0</v>
      </c>
      <c r="FC68" s="21">
        <v>0</v>
      </c>
      <c r="FD68" s="21">
        <v>0</v>
      </c>
      <c r="FE68" s="21">
        <v>0</v>
      </c>
      <c r="FF68" s="21">
        <v>0</v>
      </c>
      <c r="FG68" s="21">
        <v>0</v>
      </c>
      <c r="FH68" s="21">
        <v>16</v>
      </c>
      <c r="FI68" s="21">
        <v>2</v>
      </c>
      <c r="FJ68" s="22">
        <v>12</v>
      </c>
      <c r="FK68" s="23">
        <f>SUM(EZ68:FJ68)</f>
        <v>103</v>
      </c>
      <c r="FL68" s="23">
        <f>SUM(EZ68,FA68,2.3*FB68,2.3*FC68,2.3*FD68,2.3*FE68,2*FF68,2*FG68,FH68,0.4*FI68,0.2*FJ68)</f>
        <v>92.2</v>
      </c>
      <c r="FM68" s="13">
        <f>$A68</f>
        <v>0.76041666666666607</v>
      </c>
      <c r="FN68" s="20">
        <v>17</v>
      </c>
      <c r="FO68" s="21">
        <v>0</v>
      </c>
      <c r="FP68" s="21">
        <v>0</v>
      </c>
      <c r="FQ68" s="21">
        <v>0</v>
      </c>
      <c r="FR68" s="21">
        <v>0</v>
      </c>
      <c r="FS68" s="21">
        <v>0</v>
      </c>
      <c r="FT68" s="21">
        <v>0</v>
      </c>
      <c r="FU68" s="21">
        <v>0</v>
      </c>
      <c r="FV68" s="21">
        <v>1</v>
      </c>
      <c r="FW68" s="21">
        <v>0</v>
      </c>
      <c r="FX68" s="22">
        <v>3</v>
      </c>
      <c r="FY68" s="23">
        <f>SUM(FN68:FX68)</f>
        <v>21</v>
      </c>
      <c r="FZ68" s="23">
        <f>SUM(FN68,FO68,2.3*FP68,2.3*FQ68,2.3*FR68,2.3*FS68,2*FT68,2*FU68,FV68,0.4*FW68,0.2*FX68)</f>
        <v>18.600000000000001</v>
      </c>
      <c r="GA68" s="13">
        <f>$A68</f>
        <v>0.76041666666666607</v>
      </c>
      <c r="GB68" s="20">
        <v>10</v>
      </c>
      <c r="GC68" s="21">
        <v>1</v>
      </c>
      <c r="GD68" s="21">
        <v>0</v>
      </c>
      <c r="GE68" s="21">
        <v>0</v>
      </c>
      <c r="GF68" s="21">
        <v>0</v>
      </c>
      <c r="GG68" s="21">
        <v>0</v>
      </c>
      <c r="GH68" s="21">
        <v>0</v>
      </c>
      <c r="GI68" s="21">
        <v>0</v>
      </c>
      <c r="GJ68" s="21">
        <v>0</v>
      </c>
      <c r="GK68" s="21">
        <v>0</v>
      </c>
      <c r="GL68" s="22">
        <v>1</v>
      </c>
      <c r="GM68" s="23">
        <f>SUM(GB68:GL68)</f>
        <v>12</v>
      </c>
      <c r="GN68" s="23">
        <f>SUM(GB68,GC68,2.3*GD68,2.3*GE68,2.3*GF68,2.3*GG68,2*GH68,2*GI68,GJ68,0.4*GK68,0.2*GL68)</f>
        <v>11.2</v>
      </c>
      <c r="GO68" s="13">
        <f>$A68</f>
        <v>0.76041666666666607</v>
      </c>
      <c r="GP68" s="24"/>
      <c r="GQ68" s="25"/>
      <c r="GR68" s="25"/>
      <c r="GS68" s="25"/>
      <c r="GT68" s="25"/>
      <c r="GU68" s="25"/>
      <c r="GV68" s="25"/>
      <c r="GW68" s="25"/>
      <c r="GX68" s="25"/>
      <c r="GY68" s="25"/>
      <c r="GZ68" s="26"/>
      <c r="HA68" s="27">
        <f>SUM(GP68:GZ68)</f>
        <v>0</v>
      </c>
      <c r="HB68" s="27">
        <f>SUM(GP68,GQ68,2.3*GR68,2.3*GS68,2.3*GT68,2.3*GU68,2*GV68,2*GW68,GX68,0.4*GY68,0.2*GZ68)</f>
        <v>0</v>
      </c>
      <c r="HC68" s="13">
        <f>$A68</f>
        <v>0.76041666666666607</v>
      </c>
      <c r="HD68" s="20">
        <v>7</v>
      </c>
      <c r="HE68" s="21">
        <v>1</v>
      </c>
      <c r="HF68" s="21">
        <v>0</v>
      </c>
      <c r="HG68" s="21">
        <v>0</v>
      </c>
      <c r="HH68" s="21">
        <v>0</v>
      </c>
      <c r="HI68" s="21">
        <v>0</v>
      </c>
      <c r="HJ68" s="21">
        <v>0</v>
      </c>
      <c r="HK68" s="21">
        <v>0</v>
      </c>
      <c r="HL68" s="21">
        <v>0</v>
      </c>
      <c r="HM68" s="21">
        <v>0</v>
      </c>
      <c r="HN68" s="22">
        <v>2</v>
      </c>
      <c r="HO68" s="23">
        <f>SUM(HD68:HN68)</f>
        <v>10</v>
      </c>
      <c r="HP68" s="23">
        <f>SUM(HD68,HE68,2.3*HF68,2.3*HG68,2.3*HH68,2.3*HI68,2*HJ68,2*HK68,HL68,0.4*HM68,0.2*HN68)</f>
        <v>8.4</v>
      </c>
      <c r="HQ68" s="13">
        <f>$A68</f>
        <v>0.76041666666666607</v>
      </c>
      <c r="HR68" s="20">
        <v>1</v>
      </c>
      <c r="HS68" s="21">
        <v>0</v>
      </c>
      <c r="HT68" s="21">
        <v>0</v>
      </c>
      <c r="HU68" s="21">
        <v>0</v>
      </c>
      <c r="HV68" s="21">
        <v>0</v>
      </c>
      <c r="HW68" s="21">
        <v>0</v>
      </c>
      <c r="HX68" s="21">
        <v>0</v>
      </c>
      <c r="HY68" s="21">
        <v>0</v>
      </c>
      <c r="HZ68" s="21">
        <v>0</v>
      </c>
      <c r="IA68" s="21">
        <v>0</v>
      </c>
      <c r="IB68" s="22">
        <v>3</v>
      </c>
      <c r="IC68" s="23">
        <f>SUM(HR68:IB68)</f>
        <v>4</v>
      </c>
      <c r="ID68" s="23">
        <f>SUM(HR68,HS68,2.3*HT68,2.3*HU68,2.3*HV68,2.3*HW68,2*HX68,2*HY68,HZ68,0.4*IA68,0.2*IB68)</f>
        <v>1.6</v>
      </c>
      <c r="IE68" s="13">
        <f>$A68</f>
        <v>0.76041666666666607</v>
      </c>
      <c r="IF68" s="20">
        <v>9</v>
      </c>
      <c r="IG68" s="21">
        <v>0</v>
      </c>
      <c r="IH68" s="21">
        <v>0</v>
      </c>
      <c r="II68" s="21">
        <v>0</v>
      </c>
      <c r="IJ68" s="21">
        <v>0</v>
      </c>
      <c r="IK68" s="21">
        <v>0</v>
      </c>
      <c r="IL68" s="21">
        <v>0</v>
      </c>
      <c r="IM68" s="21">
        <v>0</v>
      </c>
      <c r="IN68" s="21">
        <v>0</v>
      </c>
      <c r="IO68" s="21">
        <v>0</v>
      </c>
      <c r="IP68" s="22">
        <v>0</v>
      </c>
      <c r="IQ68" s="23">
        <f>SUM(IF68:IP68)</f>
        <v>9</v>
      </c>
      <c r="IR68" s="23">
        <f>SUM(IF68,IG68,2.3*IH68,2.3*II68,2.3*IJ68,2.3*IK68,2*IL68,2*IM68,IN68,0.4*IO68,0.2*IP68)</f>
        <v>9</v>
      </c>
    </row>
    <row r="69" spans="1:252" ht="13.5" customHeight="1" x14ac:dyDescent="0.3">
      <c r="A69" s="19">
        <f>A68+"00:15"</f>
        <v>0.7708333333333327</v>
      </c>
      <c r="B69" s="20">
        <v>17</v>
      </c>
      <c r="C69" s="21">
        <v>1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1</v>
      </c>
      <c r="K69" s="21">
        <v>0</v>
      </c>
      <c r="L69" s="22">
        <v>0</v>
      </c>
      <c r="M69" s="23">
        <f>SUM(B69:L69)</f>
        <v>19</v>
      </c>
      <c r="N69" s="23">
        <f>SUM(B69,C69,2.3*D69,2.3*E69,2.3*F69,2.3*G69,2*H69,2*I69,J69,0.4*K69,0.2*L69)</f>
        <v>19</v>
      </c>
      <c r="O69" s="13">
        <f>$A69</f>
        <v>0.7708333333333327</v>
      </c>
      <c r="P69" s="20">
        <v>3</v>
      </c>
      <c r="Q69" s="21">
        <v>1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1</v>
      </c>
      <c r="Y69" s="21">
        <v>0</v>
      </c>
      <c r="Z69" s="22">
        <v>6</v>
      </c>
      <c r="AA69" s="23">
        <f>SUM(P69:Z69)</f>
        <v>11</v>
      </c>
      <c r="AB69" s="23">
        <f>SUM(P69,Q69,2.3*R69,2.3*S69,2.3*T69,2.3*U69,2*V69,2*W69,X69,0.4*Y69,0.2*Z69)</f>
        <v>6.2</v>
      </c>
      <c r="AC69" s="13">
        <f>$A69</f>
        <v>0.7708333333333327</v>
      </c>
      <c r="AD69" s="20">
        <v>86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  <c r="AL69" s="21">
        <v>16</v>
      </c>
      <c r="AM69" s="21">
        <v>5</v>
      </c>
      <c r="AN69" s="22">
        <v>20</v>
      </c>
      <c r="AO69" s="23">
        <f>SUM(AD69:AN69)</f>
        <v>127</v>
      </c>
      <c r="AP69" s="23">
        <f>SUM(AD69,AE69,2.3*AF69,2.3*AG69,2.3*AH69,2.3*AI69,2*AJ69,2*AK69,AL69,0.4*AM69,0.2*AN69)</f>
        <v>108</v>
      </c>
      <c r="AQ69" s="13">
        <f>$A69</f>
        <v>0.7708333333333327</v>
      </c>
      <c r="AR69" s="20">
        <v>23</v>
      </c>
      <c r="AS69" s="21">
        <v>0</v>
      </c>
      <c r="AT69" s="21">
        <v>0</v>
      </c>
      <c r="AU69" s="21">
        <v>0</v>
      </c>
      <c r="AV69" s="21">
        <v>0</v>
      </c>
      <c r="AW69" s="21">
        <v>0</v>
      </c>
      <c r="AX69" s="21">
        <v>0</v>
      </c>
      <c r="AY69" s="21">
        <v>0</v>
      </c>
      <c r="AZ69" s="21">
        <v>2</v>
      </c>
      <c r="BA69" s="21">
        <v>0</v>
      </c>
      <c r="BB69" s="22">
        <v>1</v>
      </c>
      <c r="BC69" s="23">
        <f>SUM(AR69:BB69)</f>
        <v>26</v>
      </c>
      <c r="BD69" s="23">
        <f>SUM(AR69,AS69,2.3*AT69,2.3*AU69,2.3*AV69,2.3*AW69,2*AX69,2*AY69,AZ69,0.4*BA69,0.2*BB69)</f>
        <v>25.2</v>
      </c>
      <c r="BE69" s="13">
        <f>$A69</f>
        <v>0.7708333333333327</v>
      </c>
      <c r="BF69" s="24"/>
      <c r="BG69" s="25"/>
      <c r="BH69" s="25"/>
      <c r="BI69" s="25"/>
      <c r="BJ69" s="25"/>
      <c r="BK69" s="25"/>
      <c r="BL69" s="25"/>
      <c r="BM69" s="25"/>
      <c r="BN69" s="25"/>
      <c r="BO69" s="25"/>
      <c r="BP69" s="26"/>
      <c r="BQ69" s="27">
        <f>SUM(BF69:BP69)</f>
        <v>0</v>
      </c>
      <c r="BR69" s="27">
        <f>SUM(BF69,BG69,2.3*BH69,2.3*BI69,2.3*BJ69,2.3*BK69,2*BL69,2*BM69,BN69,0.4*BO69,0.2*BP69)</f>
        <v>0</v>
      </c>
      <c r="BS69" s="13">
        <f>$A69</f>
        <v>0.7708333333333327</v>
      </c>
      <c r="BT69" s="20">
        <v>24</v>
      </c>
      <c r="BU69" s="21">
        <v>0</v>
      </c>
      <c r="BV69" s="21">
        <v>0</v>
      </c>
      <c r="BW69" s="21">
        <v>0</v>
      </c>
      <c r="BX69" s="21">
        <v>0</v>
      </c>
      <c r="BY69" s="21">
        <v>0</v>
      </c>
      <c r="BZ69" s="21">
        <v>0</v>
      </c>
      <c r="CA69" s="21">
        <v>0</v>
      </c>
      <c r="CB69" s="21">
        <v>3</v>
      </c>
      <c r="CC69" s="21">
        <v>1</v>
      </c>
      <c r="CD69" s="22">
        <v>2</v>
      </c>
      <c r="CE69" s="23">
        <f>SUM(BT69:CD69)</f>
        <v>30</v>
      </c>
      <c r="CF69" s="23">
        <f>SUM(BT69,BU69,2.3*BV69,2.3*BW69,2.3*BX69,2.3*BY69,2*BZ69,2*CA69,CB69,0.4*CC69,0.2*CD69)</f>
        <v>27.799999999999997</v>
      </c>
      <c r="CG69" s="13">
        <f>$A69</f>
        <v>0.7708333333333327</v>
      </c>
      <c r="CH69" s="20">
        <v>47</v>
      </c>
      <c r="CI69" s="21">
        <v>3</v>
      </c>
      <c r="CJ69" s="21">
        <v>0</v>
      </c>
      <c r="CK69" s="21">
        <v>0</v>
      </c>
      <c r="CL69" s="21">
        <v>0</v>
      </c>
      <c r="CM69" s="21">
        <v>0</v>
      </c>
      <c r="CN69" s="21">
        <v>0</v>
      </c>
      <c r="CO69" s="21">
        <v>0</v>
      </c>
      <c r="CP69" s="21">
        <v>4</v>
      </c>
      <c r="CQ69" s="21">
        <v>2</v>
      </c>
      <c r="CR69" s="22">
        <v>7</v>
      </c>
      <c r="CS69" s="23">
        <f>SUM(CH69:CR69)</f>
        <v>63</v>
      </c>
      <c r="CT69" s="23">
        <f>SUM(CH69,CI69,2.3*CJ69,2.3*CK69,2.3*CL69,2.3*CM69,2*CN69,2*CO69,CP69,0.4*CQ69,0.2*CR69)</f>
        <v>56.199999999999996</v>
      </c>
      <c r="CU69" s="13">
        <f>$A69</f>
        <v>0.7708333333333327</v>
      </c>
      <c r="CV69" s="20">
        <v>4</v>
      </c>
      <c r="CW69" s="21">
        <v>0</v>
      </c>
      <c r="CX69" s="21">
        <v>0</v>
      </c>
      <c r="CY69" s="21">
        <v>0</v>
      </c>
      <c r="CZ69" s="21">
        <v>0</v>
      </c>
      <c r="DA69" s="21">
        <v>0</v>
      </c>
      <c r="DB69" s="21">
        <v>0</v>
      </c>
      <c r="DC69" s="21">
        <v>0</v>
      </c>
      <c r="DD69" s="21">
        <v>0</v>
      </c>
      <c r="DE69" s="21">
        <v>0</v>
      </c>
      <c r="DF69" s="22">
        <v>5</v>
      </c>
      <c r="DG69" s="23">
        <f>SUM(CV69:DF69)</f>
        <v>9</v>
      </c>
      <c r="DH69" s="23">
        <f>SUM(CV69,CW69,2.3*CX69,2.3*CY69,2.3*CZ69,2.3*DA69,2*DB69,2*DC69,DD69,0.4*DE69,0.2*DF69)</f>
        <v>5</v>
      </c>
      <c r="DI69" s="13">
        <f>$A69</f>
        <v>0.7708333333333327</v>
      </c>
      <c r="DJ69" s="20">
        <v>4</v>
      </c>
      <c r="DK69" s="21">
        <v>0</v>
      </c>
      <c r="DL69" s="21">
        <v>0</v>
      </c>
      <c r="DM69" s="21">
        <v>0</v>
      </c>
      <c r="DN69" s="21">
        <v>0</v>
      </c>
      <c r="DO69" s="21">
        <v>0</v>
      </c>
      <c r="DP69" s="21">
        <v>0</v>
      </c>
      <c r="DQ69" s="21">
        <v>0</v>
      </c>
      <c r="DR69" s="21">
        <v>0</v>
      </c>
      <c r="DS69" s="21">
        <v>0</v>
      </c>
      <c r="DT69" s="22">
        <v>0</v>
      </c>
      <c r="DU69" s="23">
        <f>SUM(DJ69:DT69)</f>
        <v>4</v>
      </c>
      <c r="DV69" s="23">
        <f>SUM(DJ69,DK69,2.3*DL69,2.3*DM69,2.3*DN69,2.3*DO69,2*DP69,2*DQ69,DR69,0.4*DS69,0.2*DT69)</f>
        <v>4</v>
      </c>
      <c r="DW69" s="13">
        <f>$A69</f>
        <v>0.7708333333333327</v>
      </c>
      <c r="DX69" s="24"/>
      <c r="DY69" s="25"/>
      <c r="DZ69" s="25"/>
      <c r="EA69" s="25"/>
      <c r="EB69" s="25"/>
      <c r="EC69" s="25"/>
      <c r="ED69" s="25"/>
      <c r="EE69" s="25"/>
      <c r="EF69" s="25"/>
      <c r="EG69" s="25"/>
      <c r="EH69" s="26"/>
      <c r="EI69" s="27">
        <f>SUM(DX69:EH69)</f>
        <v>0</v>
      </c>
      <c r="EJ69" s="27">
        <f>SUM(DX69,DY69,2.3*DZ69,2.3*EA69,2.3*EB69,2.3*EC69,2*ED69,2*EE69,EF69,0.4*EG69,0.2*EH69)</f>
        <v>0</v>
      </c>
      <c r="EK69" s="13">
        <f>$A69</f>
        <v>0.7708333333333327</v>
      </c>
      <c r="EL69" s="20">
        <v>7</v>
      </c>
      <c r="EM69" s="21">
        <v>0</v>
      </c>
      <c r="EN69" s="21">
        <v>0</v>
      </c>
      <c r="EO69" s="21">
        <v>0</v>
      </c>
      <c r="EP69" s="21">
        <v>0</v>
      </c>
      <c r="EQ69" s="21">
        <v>0</v>
      </c>
      <c r="ER69" s="21">
        <v>0</v>
      </c>
      <c r="ES69" s="21">
        <v>0</v>
      </c>
      <c r="ET69" s="21">
        <v>0</v>
      </c>
      <c r="EU69" s="21">
        <v>0</v>
      </c>
      <c r="EV69" s="22">
        <v>0</v>
      </c>
      <c r="EW69" s="23">
        <f>SUM(EL69:EV69)</f>
        <v>7</v>
      </c>
      <c r="EX69" s="23">
        <f>SUM(EL69,EM69,2.3*EN69,2.3*EO69,2.3*EP69,2.3*EQ69,2*ER69,2*ES69,ET69,0.4*EU69,0.2*EV69)</f>
        <v>7</v>
      </c>
      <c r="EY69" s="13">
        <f>$A69</f>
        <v>0.7708333333333327</v>
      </c>
      <c r="EZ69" s="20">
        <v>63</v>
      </c>
      <c r="FA69" s="21">
        <v>4</v>
      </c>
      <c r="FB69" s="21">
        <v>0</v>
      </c>
      <c r="FC69" s="21">
        <v>0</v>
      </c>
      <c r="FD69" s="21">
        <v>0</v>
      </c>
      <c r="FE69" s="21">
        <v>0</v>
      </c>
      <c r="FF69" s="21">
        <v>0</v>
      </c>
      <c r="FG69" s="21">
        <v>0</v>
      </c>
      <c r="FH69" s="21">
        <v>8</v>
      </c>
      <c r="FI69" s="21">
        <v>2</v>
      </c>
      <c r="FJ69" s="22">
        <v>9</v>
      </c>
      <c r="FK69" s="23">
        <f>SUM(EZ69:FJ69)</f>
        <v>86</v>
      </c>
      <c r="FL69" s="23">
        <f>SUM(EZ69,FA69,2.3*FB69,2.3*FC69,2.3*FD69,2.3*FE69,2*FF69,2*FG69,FH69,0.4*FI69,0.2*FJ69)</f>
        <v>77.599999999999994</v>
      </c>
      <c r="FM69" s="13">
        <f>$A69</f>
        <v>0.7708333333333327</v>
      </c>
      <c r="FN69" s="20">
        <v>21</v>
      </c>
      <c r="FO69" s="21">
        <v>0</v>
      </c>
      <c r="FP69" s="21">
        <v>0</v>
      </c>
      <c r="FQ69" s="21">
        <v>0</v>
      </c>
      <c r="FR69" s="21">
        <v>0</v>
      </c>
      <c r="FS69" s="21">
        <v>0</v>
      </c>
      <c r="FT69" s="21">
        <v>0</v>
      </c>
      <c r="FU69" s="21">
        <v>0</v>
      </c>
      <c r="FV69" s="21">
        <v>3</v>
      </c>
      <c r="FW69" s="21">
        <v>0</v>
      </c>
      <c r="FX69" s="22">
        <v>2</v>
      </c>
      <c r="FY69" s="23">
        <f>SUM(FN69:FX69)</f>
        <v>26</v>
      </c>
      <c r="FZ69" s="23">
        <f>SUM(FN69,FO69,2.3*FP69,2.3*FQ69,2.3*FR69,2.3*FS69,2*FT69,2*FU69,FV69,0.4*FW69,0.2*FX69)</f>
        <v>24.4</v>
      </c>
      <c r="GA69" s="13">
        <f>$A69</f>
        <v>0.7708333333333327</v>
      </c>
      <c r="GB69" s="20">
        <v>12</v>
      </c>
      <c r="GC69" s="21">
        <v>1</v>
      </c>
      <c r="GD69" s="21">
        <v>0</v>
      </c>
      <c r="GE69" s="21">
        <v>0</v>
      </c>
      <c r="GF69" s="21">
        <v>0</v>
      </c>
      <c r="GG69" s="21">
        <v>0</v>
      </c>
      <c r="GH69" s="21">
        <v>0</v>
      </c>
      <c r="GI69" s="21">
        <v>0</v>
      </c>
      <c r="GJ69" s="21">
        <v>1</v>
      </c>
      <c r="GK69" s="21">
        <v>0</v>
      </c>
      <c r="GL69" s="22">
        <v>0</v>
      </c>
      <c r="GM69" s="23">
        <f>SUM(GB69:GL69)</f>
        <v>14</v>
      </c>
      <c r="GN69" s="23">
        <f>SUM(GB69,GC69,2.3*GD69,2.3*GE69,2.3*GF69,2.3*GG69,2*GH69,2*GI69,GJ69,0.4*GK69,0.2*GL69)</f>
        <v>14</v>
      </c>
      <c r="GO69" s="13">
        <f>$A69</f>
        <v>0.7708333333333327</v>
      </c>
      <c r="GP69" s="24"/>
      <c r="GQ69" s="25"/>
      <c r="GR69" s="25"/>
      <c r="GS69" s="25"/>
      <c r="GT69" s="25"/>
      <c r="GU69" s="25"/>
      <c r="GV69" s="25"/>
      <c r="GW69" s="25"/>
      <c r="GX69" s="25"/>
      <c r="GY69" s="25"/>
      <c r="GZ69" s="26"/>
      <c r="HA69" s="27">
        <f>SUM(GP69:GZ69)</f>
        <v>0</v>
      </c>
      <c r="HB69" s="27">
        <f>SUM(GP69,GQ69,2.3*GR69,2.3*GS69,2.3*GT69,2.3*GU69,2*GV69,2*GW69,GX69,0.4*GY69,0.2*GZ69)</f>
        <v>0</v>
      </c>
      <c r="HC69" s="13">
        <f>$A69</f>
        <v>0.7708333333333327</v>
      </c>
      <c r="HD69" s="20">
        <v>12</v>
      </c>
      <c r="HE69" s="21">
        <v>1</v>
      </c>
      <c r="HF69" s="21">
        <v>0</v>
      </c>
      <c r="HG69" s="21">
        <v>0</v>
      </c>
      <c r="HH69" s="21">
        <v>0</v>
      </c>
      <c r="HI69" s="21">
        <v>0</v>
      </c>
      <c r="HJ69" s="21">
        <v>0</v>
      </c>
      <c r="HK69" s="21">
        <v>0</v>
      </c>
      <c r="HL69" s="21">
        <v>0</v>
      </c>
      <c r="HM69" s="21">
        <v>0</v>
      </c>
      <c r="HN69" s="22">
        <v>0</v>
      </c>
      <c r="HO69" s="23">
        <f>SUM(HD69:HN69)</f>
        <v>13</v>
      </c>
      <c r="HP69" s="23">
        <f>SUM(HD69,HE69,2.3*HF69,2.3*HG69,2.3*HH69,2.3*HI69,2*HJ69,2*HK69,HL69,0.4*HM69,0.2*HN69)</f>
        <v>13</v>
      </c>
      <c r="HQ69" s="13">
        <f>$A69</f>
        <v>0.7708333333333327</v>
      </c>
      <c r="HR69" s="20">
        <v>6</v>
      </c>
      <c r="HS69" s="21">
        <v>0</v>
      </c>
      <c r="HT69" s="21">
        <v>0</v>
      </c>
      <c r="HU69" s="21">
        <v>0</v>
      </c>
      <c r="HV69" s="21">
        <v>0</v>
      </c>
      <c r="HW69" s="21">
        <v>0</v>
      </c>
      <c r="HX69" s="21">
        <v>0</v>
      </c>
      <c r="HY69" s="21">
        <v>0</v>
      </c>
      <c r="HZ69" s="21">
        <v>1</v>
      </c>
      <c r="IA69" s="21">
        <v>0</v>
      </c>
      <c r="IB69" s="22">
        <v>0</v>
      </c>
      <c r="IC69" s="23">
        <f>SUM(HR69:IB69)</f>
        <v>7</v>
      </c>
      <c r="ID69" s="23">
        <f>SUM(HR69,HS69,2.3*HT69,2.3*HU69,2.3*HV69,2.3*HW69,2*HX69,2*HY69,HZ69,0.4*IA69,0.2*IB69)</f>
        <v>7</v>
      </c>
      <c r="IE69" s="13">
        <f>$A69</f>
        <v>0.7708333333333327</v>
      </c>
      <c r="IF69" s="20">
        <v>10</v>
      </c>
      <c r="IG69" s="21">
        <v>1</v>
      </c>
      <c r="IH69" s="21">
        <v>0</v>
      </c>
      <c r="II69" s="21">
        <v>0</v>
      </c>
      <c r="IJ69" s="21">
        <v>0</v>
      </c>
      <c r="IK69" s="21">
        <v>0</v>
      </c>
      <c r="IL69" s="21">
        <v>0</v>
      </c>
      <c r="IM69" s="21">
        <v>0</v>
      </c>
      <c r="IN69" s="21">
        <v>2</v>
      </c>
      <c r="IO69" s="21">
        <v>0</v>
      </c>
      <c r="IP69" s="22">
        <v>3</v>
      </c>
      <c r="IQ69" s="23">
        <f>SUM(IF69:IP69)</f>
        <v>16</v>
      </c>
      <c r="IR69" s="23">
        <f>SUM(IF69,IG69,2.3*IH69,2.3*II69,2.3*IJ69,2.3*IK69,2*IL69,2*IM69,IN69,0.4*IO69,0.2*IP69)</f>
        <v>13.6</v>
      </c>
    </row>
    <row r="70" spans="1:252" ht="13.5" customHeight="1" x14ac:dyDescent="0.3">
      <c r="A70" s="28">
        <f>A69+"00:15"</f>
        <v>0.78124999999999933</v>
      </c>
      <c r="B70" s="29">
        <v>10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3</v>
      </c>
      <c r="K70" s="30">
        <v>0</v>
      </c>
      <c r="L70" s="31">
        <v>3</v>
      </c>
      <c r="M70" s="32">
        <f>SUM(B70:L70)</f>
        <v>16</v>
      </c>
      <c r="N70" s="32">
        <f>SUM(B70,C70,2.3*D70,2.3*E70,2.3*F70,2.3*G70,2*H70,2*I70,J70,0.4*K70,0.2*L70)</f>
        <v>13.6</v>
      </c>
      <c r="O70" s="33">
        <f>$A70</f>
        <v>0.78124999999999933</v>
      </c>
      <c r="P70" s="29">
        <v>5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1">
        <v>5</v>
      </c>
      <c r="AA70" s="32">
        <f>SUM(P70:Z70)</f>
        <v>10</v>
      </c>
      <c r="AB70" s="32">
        <f>SUM(P70,Q70,2.3*R70,2.3*S70,2.3*T70,2.3*U70,2*V70,2*W70,X70,0.4*Y70,0.2*Z70)</f>
        <v>6</v>
      </c>
      <c r="AC70" s="33">
        <f>$A70</f>
        <v>0.78124999999999933</v>
      </c>
      <c r="AD70" s="29">
        <v>82</v>
      </c>
      <c r="AE70" s="30">
        <v>3</v>
      </c>
      <c r="AF70" s="30">
        <v>0</v>
      </c>
      <c r="AG70" s="30">
        <v>1</v>
      </c>
      <c r="AH70" s="30">
        <v>0</v>
      </c>
      <c r="AI70" s="30">
        <v>0</v>
      </c>
      <c r="AJ70" s="30">
        <v>0</v>
      </c>
      <c r="AK70" s="30">
        <v>0</v>
      </c>
      <c r="AL70" s="30">
        <v>17</v>
      </c>
      <c r="AM70" s="30">
        <v>2</v>
      </c>
      <c r="AN70" s="31">
        <v>17</v>
      </c>
      <c r="AO70" s="32">
        <f>SUM(AD70:AN70)</f>
        <v>122</v>
      </c>
      <c r="AP70" s="32">
        <f>SUM(AD70,AE70,2.3*AF70,2.3*AG70,2.3*AH70,2.3*AI70,2*AJ70,2*AK70,AL70,0.4*AM70,0.2*AN70)</f>
        <v>108.5</v>
      </c>
      <c r="AQ70" s="33">
        <f>$A70</f>
        <v>0.78124999999999933</v>
      </c>
      <c r="AR70" s="29">
        <v>24</v>
      </c>
      <c r="AS70" s="30">
        <v>1</v>
      </c>
      <c r="AT70" s="30">
        <v>0</v>
      </c>
      <c r="AU70" s="30">
        <v>0</v>
      </c>
      <c r="AV70" s="30">
        <v>0</v>
      </c>
      <c r="AW70" s="30">
        <v>0</v>
      </c>
      <c r="AX70" s="30">
        <v>0</v>
      </c>
      <c r="AY70" s="30">
        <v>0</v>
      </c>
      <c r="AZ70" s="30">
        <v>3</v>
      </c>
      <c r="BA70" s="30">
        <v>1</v>
      </c>
      <c r="BB70" s="31">
        <v>2</v>
      </c>
      <c r="BC70" s="32">
        <f>SUM(AR70:BB70)</f>
        <v>31</v>
      </c>
      <c r="BD70" s="32">
        <f>SUM(AR70,AS70,2.3*AT70,2.3*AU70,2.3*AV70,2.3*AW70,2*AX70,2*AY70,AZ70,0.4*BA70,0.2*BB70)</f>
        <v>28.799999999999997</v>
      </c>
      <c r="BE70" s="33">
        <f>$A70</f>
        <v>0.78124999999999933</v>
      </c>
      <c r="BF70" s="34"/>
      <c r="BG70" s="35"/>
      <c r="BH70" s="35"/>
      <c r="BI70" s="35"/>
      <c r="BJ70" s="35"/>
      <c r="BK70" s="35"/>
      <c r="BL70" s="35"/>
      <c r="BM70" s="35"/>
      <c r="BN70" s="35"/>
      <c r="BO70" s="35"/>
      <c r="BP70" s="36"/>
      <c r="BQ70" s="37">
        <f>SUM(BF70:BP70)</f>
        <v>0</v>
      </c>
      <c r="BR70" s="37">
        <f>SUM(BF70,BG70,2.3*BH70,2.3*BI70,2.3*BJ70,2.3*BK70,2*BL70,2*BM70,BN70,0.4*BO70,0.2*BP70)</f>
        <v>0</v>
      </c>
      <c r="BS70" s="33">
        <f>$A70</f>
        <v>0.78124999999999933</v>
      </c>
      <c r="BT70" s="29">
        <v>19</v>
      </c>
      <c r="BU70" s="30">
        <v>1</v>
      </c>
      <c r="BV70" s="30">
        <v>0</v>
      </c>
      <c r="BW70" s="30">
        <v>0</v>
      </c>
      <c r="BX70" s="30">
        <v>0</v>
      </c>
      <c r="BY70" s="30">
        <v>0</v>
      </c>
      <c r="BZ70" s="30">
        <v>0</v>
      </c>
      <c r="CA70" s="30">
        <v>1</v>
      </c>
      <c r="CB70" s="30">
        <v>5</v>
      </c>
      <c r="CC70" s="30">
        <v>0</v>
      </c>
      <c r="CD70" s="31">
        <v>1</v>
      </c>
      <c r="CE70" s="32">
        <f>SUM(BT70:CD70)</f>
        <v>27</v>
      </c>
      <c r="CF70" s="32">
        <f>SUM(BT70,BU70,2.3*BV70,2.3*BW70,2.3*BX70,2.3*BY70,2*BZ70,2*CA70,CB70,0.4*CC70,0.2*CD70)</f>
        <v>27.2</v>
      </c>
      <c r="CG70" s="33">
        <f>$A70</f>
        <v>0.78124999999999933</v>
      </c>
      <c r="CH70" s="29">
        <v>35</v>
      </c>
      <c r="CI70" s="30">
        <v>3</v>
      </c>
      <c r="CJ70" s="30">
        <v>0</v>
      </c>
      <c r="CK70" s="30">
        <v>0</v>
      </c>
      <c r="CL70" s="30">
        <v>0</v>
      </c>
      <c r="CM70" s="30">
        <v>0</v>
      </c>
      <c r="CN70" s="30">
        <v>0</v>
      </c>
      <c r="CO70" s="30">
        <v>1</v>
      </c>
      <c r="CP70" s="30">
        <v>2</v>
      </c>
      <c r="CQ70" s="30">
        <v>1</v>
      </c>
      <c r="CR70" s="31">
        <v>7</v>
      </c>
      <c r="CS70" s="32">
        <f>SUM(CH70:CR70)</f>
        <v>49</v>
      </c>
      <c r="CT70" s="32">
        <f>SUM(CH70,CI70,2.3*CJ70,2.3*CK70,2.3*CL70,2.3*CM70,2*CN70,2*CO70,CP70,0.4*CQ70,0.2*CR70)</f>
        <v>43.8</v>
      </c>
      <c r="CU70" s="33">
        <f>$A70</f>
        <v>0.78124999999999933</v>
      </c>
      <c r="CV70" s="29">
        <v>8</v>
      </c>
      <c r="CW70" s="30">
        <v>0</v>
      </c>
      <c r="CX70" s="30">
        <v>0</v>
      </c>
      <c r="CY70" s="30">
        <v>0</v>
      </c>
      <c r="CZ70" s="30">
        <v>0</v>
      </c>
      <c r="DA70" s="30">
        <v>0</v>
      </c>
      <c r="DB70" s="30">
        <v>0</v>
      </c>
      <c r="DC70" s="30">
        <v>0</v>
      </c>
      <c r="DD70" s="30">
        <v>1</v>
      </c>
      <c r="DE70" s="30">
        <v>0</v>
      </c>
      <c r="DF70" s="31">
        <v>6</v>
      </c>
      <c r="DG70" s="32">
        <f>SUM(CV70:DF70)</f>
        <v>15</v>
      </c>
      <c r="DH70" s="32">
        <f>SUM(CV70,CW70,2.3*CX70,2.3*CY70,2.3*CZ70,2.3*DA70,2*DB70,2*DC70,DD70,0.4*DE70,0.2*DF70)</f>
        <v>10.199999999999999</v>
      </c>
      <c r="DI70" s="33">
        <f>$A70</f>
        <v>0.78124999999999933</v>
      </c>
      <c r="DJ70" s="29">
        <v>4</v>
      </c>
      <c r="DK70" s="30">
        <v>0</v>
      </c>
      <c r="DL70" s="30">
        <v>0</v>
      </c>
      <c r="DM70" s="30">
        <v>0</v>
      </c>
      <c r="DN70" s="30">
        <v>0</v>
      </c>
      <c r="DO70" s="30">
        <v>0</v>
      </c>
      <c r="DP70" s="30">
        <v>0</v>
      </c>
      <c r="DQ70" s="30">
        <v>0</v>
      </c>
      <c r="DR70" s="30">
        <v>1</v>
      </c>
      <c r="DS70" s="30">
        <v>0</v>
      </c>
      <c r="DT70" s="31">
        <v>0</v>
      </c>
      <c r="DU70" s="32">
        <f>SUM(DJ70:DT70)</f>
        <v>5</v>
      </c>
      <c r="DV70" s="32">
        <f>SUM(DJ70,DK70,2.3*DL70,2.3*DM70,2.3*DN70,2.3*DO70,2*DP70,2*DQ70,DR70,0.4*DS70,0.2*DT70)</f>
        <v>5</v>
      </c>
      <c r="DW70" s="33">
        <f>$A70</f>
        <v>0.78124999999999933</v>
      </c>
      <c r="DX70" s="34"/>
      <c r="DY70" s="35"/>
      <c r="DZ70" s="35"/>
      <c r="EA70" s="35"/>
      <c r="EB70" s="35"/>
      <c r="EC70" s="35"/>
      <c r="ED70" s="35"/>
      <c r="EE70" s="35"/>
      <c r="EF70" s="35"/>
      <c r="EG70" s="35"/>
      <c r="EH70" s="36"/>
      <c r="EI70" s="37">
        <f>SUM(DX70:EH70)</f>
        <v>0</v>
      </c>
      <c r="EJ70" s="37">
        <f>SUM(DX70,DY70,2.3*DZ70,2.3*EA70,2.3*EB70,2.3*EC70,2*ED70,2*EE70,EF70,0.4*EG70,0.2*EH70)</f>
        <v>0</v>
      </c>
      <c r="EK70" s="33">
        <f>$A70</f>
        <v>0.78124999999999933</v>
      </c>
      <c r="EL70" s="29">
        <v>2</v>
      </c>
      <c r="EM70" s="30">
        <v>3</v>
      </c>
      <c r="EN70" s="30">
        <v>0</v>
      </c>
      <c r="EO70" s="30">
        <v>0</v>
      </c>
      <c r="EP70" s="30">
        <v>0</v>
      </c>
      <c r="EQ70" s="30">
        <v>0</v>
      </c>
      <c r="ER70" s="30">
        <v>0</v>
      </c>
      <c r="ES70" s="30">
        <v>0</v>
      </c>
      <c r="ET70" s="30">
        <v>1</v>
      </c>
      <c r="EU70" s="30">
        <v>0</v>
      </c>
      <c r="EV70" s="31">
        <v>0</v>
      </c>
      <c r="EW70" s="32">
        <f>SUM(EL70:EV70)</f>
        <v>6</v>
      </c>
      <c r="EX70" s="32">
        <f>SUM(EL70,EM70,2.3*EN70,2.3*EO70,2.3*EP70,2.3*EQ70,2*ER70,2*ES70,ET70,0.4*EU70,0.2*EV70)</f>
        <v>6</v>
      </c>
      <c r="EY70" s="33">
        <f>$A70</f>
        <v>0.78124999999999933</v>
      </c>
      <c r="EZ70" s="29">
        <v>67</v>
      </c>
      <c r="FA70" s="30">
        <v>4</v>
      </c>
      <c r="FB70" s="30">
        <v>0</v>
      </c>
      <c r="FC70" s="30">
        <v>0</v>
      </c>
      <c r="FD70" s="30">
        <v>0</v>
      </c>
      <c r="FE70" s="30">
        <v>0</v>
      </c>
      <c r="FF70" s="30">
        <v>0</v>
      </c>
      <c r="FG70" s="30">
        <v>0</v>
      </c>
      <c r="FH70" s="30">
        <v>13</v>
      </c>
      <c r="FI70" s="30">
        <v>3</v>
      </c>
      <c r="FJ70" s="31">
        <v>3</v>
      </c>
      <c r="FK70" s="32">
        <f>SUM(EZ70:FJ70)</f>
        <v>90</v>
      </c>
      <c r="FL70" s="32">
        <f>SUM(EZ70,FA70,2.3*FB70,2.3*FC70,2.3*FD70,2.3*FE70,2*FF70,2*FG70,FH70,0.4*FI70,0.2*FJ70)</f>
        <v>85.8</v>
      </c>
      <c r="FM70" s="33">
        <f>$A70</f>
        <v>0.78124999999999933</v>
      </c>
      <c r="FN70" s="29">
        <v>18</v>
      </c>
      <c r="FO70" s="30">
        <v>1</v>
      </c>
      <c r="FP70" s="30">
        <v>0</v>
      </c>
      <c r="FQ70" s="30">
        <v>0</v>
      </c>
      <c r="FR70" s="30">
        <v>0</v>
      </c>
      <c r="FS70" s="30">
        <v>0</v>
      </c>
      <c r="FT70" s="30">
        <v>0</v>
      </c>
      <c r="FU70" s="30">
        <v>0</v>
      </c>
      <c r="FV70" s="30">
        <v>2</v>
      </c>
      <c r="FW70" s="30">
        <v>1</v>
      </c>
      <c r="FX70" s="31">
        <v>1</v>
      </c>
      <c r="FY70" s="32">
        <f>SUM(FN70:FX70)</f>
        <v>23</v>
      </c>
      <c r="FZ70" s="32">
        <f>SUM(FN70,FO70,2.3*FP70,2.3*FQ70,2.3*FR70,2.3*FS70,2*FT70,2*FU70,FV70,0.4*FW70,0.2*FX70)</f>
        <v>21.599999999999998</v>
      </c>
      <c r="GA70" s="33">
        <f>$A70</f>
        <v>0.78124999999999933</v>
      </c>
      <c r="GB70" s="29">
        <v>8</v>
      </c>
      <c r="GC70" s="30">
        <v>1</v>
      </c>
      <c r="GD70" s="30">
        <v>0</v>
      </c>
      <c r="GE70" s="30">
        <v>0</v>
      </c>
      <c r="GF70" s="30">
        <v>0</v>
      </c>
      <c r="GG70" s="30">
        <v>0</v>
      </c>
      <c r="GH70" s="30">
        <v>0</v>
      </c>
      <c r="GI70" s="30">
        <v>0</v>
      </c>
      <c r="GJ70" s="30">
        <v>0</v>
      </c>
      <c r="GK70" s="30">
        <v>0</v>
      </c>
      <c r="GL70" s="31">
        <v>1</v>
      </c>
      <c r="GM70" s="32">
        <f>SUM(GB70:GL70)</f>
        <v>10</v>
      </c>
      <c r="GN70" s="32">
        <f>SUM(GB70,GC70,2.3*GD70,2.3*GE70,2.3*GF70,2.3*GG70,2*GH70,2*GI70,GJ70,0.4*GK70,0.2*GL70)</f>
        <v>9.1999999999999993</v>
      </c>
      <c r="GO70" s="33">
        <f>$A70</f>
        <v>0.78124999999999933</v>
      </c>
      <c r="GP70" s="34"/>
      <c r="GQ70" s="35"/>
      <c r="GR70" s="35"/>
      <c r="GS70" s="35"/>
      <c r="GT70" s="35"/>
      <c r="GU70" s="35"/>
      <c r="GV70" s="35"/>
      <c r="GW70" s="35"/>
      <c r="GX70" s="35"/>
      <c r="GY70" s="35"/>
      <c r="GZ70" s="36"/>
      <c r="HA70" s="37">
        <f>SUM(GP70:GZ70)</f>
        <v>0</v>
      </c>
      <c r="HB70" s="37">
        <f>SUM(GP70,GQ70,2.3*GR70,2.3*GS70,2.3*GT70,2.3*GU70,2*GV70,2*GW70,GX70,0.4*GY70,0.2*GZ70)</f>
        <v>0</v>
      </c>
      <c r="HC70" s="33">
        <f>$A70</f>
        <v>0.78124999999999933</v>
      </c>
      <c r="HD70" s="29">
        <v>14</v>
      </c>
      <c r="HE70" s="30">
        <v>0</v>
      </c>
      <c r="HF70" s="30">
        <v>0</v>
      </c>
      <c r="HG70" s="30">
        <v>0</v>
      </c>
      <c r="HH70" s="30">
        <v>0</v>
      </c>
      <c r="HI70" s="30">
        <v>0</v>
      </c>
      <c r="HJ70" s="30">
        <v>0</v>
      </c>
      <c r="HK70" s="30">
        <v>0</v>
      </c>
      <c r="HL70" s="30">
        <v>0</v>
      </c>
      <c r="HM70" s="30">
        <v>0</v>
      </c>
      <c r="HN70" s="31">
        <v>1</v>
      </c>
      <c r="HO70" s="32">
        <f>SUM(HD70:HN70)</f>
        <v>15</v>
      </c>
      <c r="HP70" s="32">
        <f>SUM(HD70,HE70,2.3*HF70,2.3*HG70,2.3*HH70,2.3*HI70,2*HJ70,2*HK70,HL70,0.4*HM70,0.2*HN70)</f>
        <v>14.2</v>
      </c>
      <c r="HQ70" s="33">
        <f>$A70</f>
        <v>0.78124999999999933</v>
      </c>
      <c r="HR70" s="29">
        <v>4</v>
      </c>
      <c r="HS70" s="30">
        <v>0</v>
      </c>
      <c r="HT70" s="30">
        <v>0</v>
      </c>
      <c r="HU70" s="30">
        <v>0</v>
      </c>
      <c r="HV70" s="30">
        <v>0</v>
      </c>
      <c r="HW70" s="30">
        <v>0</v>
      </c>
      <c r="HX70" s="30">
        <v>0</v>
      </c>
      <c r="HY70" s="30">
        <v>0</v>
      </c>
      <c r="HZ70" s="30">
        <v>0</v>
      </c>
      <c r="IA70" s="30">
        <v>0</v>
      </c>
      <c r="IB70" s="31">
        <v>1</v>
      </c>
      <c r="IC70" s="32">
        <f>SUM(HR70:IB70)</f>
        <v>5</v>
      </c>
      <c r="ID70" s="32">
        <f>SUM(HR70,HS70,2.3*HT70,2.3*HU70,2.3*HV70,2.3*HW70,2*HX70,2*HY70,HZ70,0.4*IA70,0.2*IB70)</f>
        <v>4.2</v>
      </c>
      <c r="IE70" s="33">
        <f>$A70</f>
        <v>0.78124999999999933</v>
      </c>
      <c r="IF70" s="29">
        <v>1</v>
      </c>
      <c r="IG70" s="30">
        <v>1</v>
      </c>
      <c r="IH70" s="30">
        <v>0</v>
      </c>
      <c r="II70" s="30">
        <v>0</v>
      </c>
      <c r="IJ70" s="30">
        <v>0</v>
      </c>
      <c r="IK70" s="30">
        <v>0</v>
      </c>
      <c r="IL70" s="30">
        <v>0</v>
      </c>
      <c r="IM70" s="30">
        <v>0</v>
      </c>
      <c r="IN70" s="30">
        <v>0</v>
      </c>
      <c r="IO70" s="30">
        <v>0</v>
      </c>
      <c r="IP70" s="31">
        <v>0</v>
      </c>
      <c r="IQ70" s="32">
        <f>SUM(IF70:IP70)</f>
        <v>2</v>
      </c>
      <c r="IR70" s="32">
        <f>SUM(IF70,IG70,2.3*IH70,2.3*II70,2.3*IJ70,2.3*IK70,2*IL70,2*IM70,IN70,0.4*IO70,0.2*IP70)</f>
        <v>2</v>
      </c>
    </row>
    <row r="71" spans="1:252" s="47" customFormat="1" ht="12" customHeight="1" x14ac:dyDescent="0.4">
      <c r="A71" s="38" t="s">
        <v>20</v>
      </c>
      <c r="B71" s="39">
        <f t="shared" ref="B71:N71" si="252">SUM(B67:B70)</f>
        <v>52</v>
      </c>
      <c r="C71" s="40">
        <f t="shared" si="252"/>
        <v>1</v>
      </c>
      <c r="D71" s="40">
        <f t="shared" si="252"/>
        <v>0</v>
      </c>
      <c r="E71" s="40">
        <f t="shared" si="252"/>
        <v>0</v>
      </c>
      <c r="F71" s="40">
        <f t="shared" si="252"/>
        <v>0</v>
      </c>
      <c r="G71" s="40">
        <f t="shared" si="252"/>
        <v>0</v>
      </c>
      <c r="H71" s="40">
        <f t="shared" si="252"/>
        <v>0</v>
      </c>
      <c r="I71" s="40">
        <f t="shared" si="252"/>
        <v>0</v>
      </c>
      <c r="J71" s="40">
        <f t="shared" si="252"/>
        <v>11</v>
      </c>
      <c r="K71" s="40">
        <f t="shared" si="252"/>
        <v>0</v>
      </c>
      <c r="L71" s="41">
        <f t="shared" si="252"/>
        <v>5</v>
      </c>
      <c r="M71" s="42">
        <f t="shared" si="252"/>
        <v>69</v>
      </c>
      <c r="N71" s="42">
        <f t="shared" si="252"/>
        <v>65</v>
      </c>
      <c r="O71" s="38" t="s">
        <v>20</v>
      </c>
      <c r="P71" s="39">
        <f t="shared" ref="P71:AB71" si="253">SUM(P67:P70)</f>
        <v>16</v>
      </c>
      <c r="Q71" s="40">
        <f t="shared" si="253"/>
        <v>3</v>
      </c>
      <c r="R71" s="40">
        <f t="shared" si="253"/>
        <v>0</v>
      </c>
      <c r="S71" s="40">
        <f t="shared" si="253"/>
        <v>0</v>
      </c>
      <c r="T71" s="40">
        <f t="shared" si="253"/>
        <v>0</v>
      </c>
      <c r="U71" s="40">
        <f t="shared" si="253"/>
        <v>0</v>
      </c>
      <c r="V71" s="40">
        <f t="shared" si="253"/>
        <v>0</v>
      </c>
      <c r="W71" s="40">
        <f t="shared" si="253"/>
        <v>0</v>
      </c>
      <c r="X71" s="40">
        <f t="shared" si="253"/>
        <v>3</v>
      </c>
      <c r="Y71" s="40">
        <f t="shared" si="253"/>
        <v>0</v>
      </c>
      <c r="Z71" s="41">
        <f t="shared" si="253"/>
        <v>21</v>
      </c>
      <c r="AA71" s="42">
        <f t="shared" si="253"/>
        <v>43</v>
      </c>
      <c r="AB71" s="42">
        <f t="shared" si="253"/>
        <v>26.2</v>
      </c>
      <c r="AC71" s="38" t="s">
        <v>20</v>
      </c>
      <c r="AD71" s="39">
        <f t="shared" ref="AD71:AP71" si="254">SUM(AD67:AD70)</f>
        <v>352</v>
      </c>
      <c r="AE71" s="40">
        <f t="shared" si="254"/>
        <v>9</v>
      </c>
      <c r="AF71" s="40">
        <f t="shared" si="254"/>
        <v>2</v>
      </c>
      <c r="AG71" s="40">
        <f t="shared" si="254"/>
        <v>1</v>
      </c>
      <c r="AH71" s="40">
        <f t="shared" si="254"/>
        <v>0</v>
      </c>
      <c r="AI71" s="40">
        <f t="shared" si="254"/>
        <v>0</v>
      </c>
      <c r="AJ71" s="40">
        <f t="shared" si="254"/>
        <v>0</v>
      </c>
      <c r="AK71" s="40">
        <f t="shared" si="254"/>
        <v>3</v>
      </c>
      <c r="AL71" s="40">
        <f t="shared" si="254"/>
        <v>53</v>
      </c>
      <c r="AM71" s="40">
        <f t="shared" si="254"/>
        <v>17</v>
      </c>
      <c r="AN71" s="41">
        <f t="shared" si="254"/>
        <v>79</v>
      </c>
      <c r="AO71" s="42">
        <f t="shared" si="254"/>
        <v>516</v>
      </c>
      <c r="AP71" s="42">
        <f t="shared" si="254"/>
        <v>449.5</v>
      </c>
      <c r="AQ71" s="38" t="s">
        <v>20</v>
      </c>
      <c r="AR71" s="39">
        <f t="shared" ref="AR71:BD71" si="255">SUM(AR67:AR70)</f>
        <v>93</v>
      </c>
      <c r="AS71" s="40">
        <f t="shared" si="255"/>
        <v>2</v>
      </c>
      <c r="AT71" s="40">
        <f t="shared" si="255"/>
        <v>0</v>
      </c>
      <c r="AU71" s="40">
        <f t="shared" si="255"/>
        <v>0</v>
      </c>
      <c r="AV71" s="40">
        <f t="shared" si="255"/>
        <v>0</v>
      </c>
      <c r="AW71" s="40">
        <f t="shared" si="255"/>
        <v>0</v>
      </c>
      <c r="AX71" s="40">
        <f t="shared" si="255"/>
        <v>0</v>
      </c>
      <c r="AY71" s="40">
        <f t="shared" si="255"/>
        <v>1</v>
      </c>
      <c r="AZ71" s="40">
        <f t="shared" si="255"/>
        <v>11</v>
      </c>
      <c r="BA71" s="40">
        <f t="shared" si="255"/>
        <v>8</v>
      </c>
      <c r="BB71" s="41">
        <f t="shared" si="255"/>
        <v>13</v>
      </c>
      <c r="BC71" s="42">
        <f t="shared" si="255"/>
        <v>128</v>
      </c>
      <c r="BD71" s="42">
        <f t="shared" si="255"/>
        <v>113.8</v>
      </c>
      <c r="BE71" s="38" t="s">
        <v>20</v>
      </c>
      <c r="BF71" s="39">
        <f t="shared" ref="BF71:BR71" si="256">SUM(BF67:BF70)</f>
        <v>0</v>
      </c>
      <c r="BG71" s="40">
        <f t="shared" si="256"/>
        <v>0</v>
      </c>
      <c r="BH71" s="40">
        <f t="shared" si="256"/>
        <v>0</v>
      </c>
      <c r="BI71" s="40">
        <f t="shared" si="256"/>
        <v>0</v>
      </c>
      <c r="BJ71" s="40">
        <f t="shared" si="256"/>
        <v>0</v>
      </c>
      <c r="BK71" s="40">
        <f t="shared" si="256"/>
        <v>0</v>
      </c>
      <c r="BL71" s="40">
        <f t="shared" si="256"/>
        <v>0</v>
      </c>
      <c r="BM71" s="40">
        <f t="shared" si="256"/>
        <v>0</v>
      </c>
      <c r="BN71" s="40">
        <f t="shared" si="256"/>
        <v>0</v>
      </c>
      <c r="BO71" s="40">
        <f t="shared" si="256"/>
        <v>0</v>
      </c>
      <c r="BP71" s="41">
        <f t="shared" si="256"/>
        <v>0</v>
      </c>
      <c r="BQ71" s="42">
        <f t="shared" si="256"/>
        <v>0</v>
      </c>
      <c r="BR71" s="42">
        <f t="shared" si="256"/>
        <v>0</v>
      </c>
      <c r="BS71" s="38" t="s">
        <v>20</v>
      </c>
      <c r="BT71" s="39">
        <f t="shared" ref="BT71:CF71" si="257">SUM(BT67:BT70)</f>
        <v>72</v>
      </c>
      <c r="BU71" s="40">
        <f t="shared" si="257"/>
        <v>4</v>
      </c>
      <c r="BV71" s="40">
        <f t="shared" si="257"/>
        <v>0</v>
      </c>
      <c r="BW71" s="40">
        <f t="shared" si="257"/>
        <v>0</v>
      </c>
      <c r="BX71" s="40">
        <f t="shared" si="257"/>
        <v>0</v>
      </c>
      <c r="BY71" s="40">
        <f t="shared" si="257"/>
        <v>0</v>
      </c>
      <c r="BZ71" s="40">
        <f t="shared" si="257"/>
        <v>0</v>
      </c>
      <c r="CA71" s="40">
        <f t="shared" si="257"/>
        <v>3</v>
      </c>
      <c r="CB71" s="40">
        <f t="shared" si="257"/>
        <v>14</v>
      </c>
      <c r="CC71" s="40">
        <f t="shared" si="257"/>
        <v>1</v>
      </c>
      <c r="CD71" s="41">
        <f t="shared" si="257"/>
        <v>6</v>
      </c>
      <c r="CE71" s="42">
        <f t="shared" si="257"/>
        <v>100</v>
      </c>
      <c r="CF71" s="42">
        <f t="shared" si="257"/>
        <v>97.6</v>
      </c>
      <c r="CG71" s="38" t="s">
        <v>20</v>
      </c>
      <c r="CH71" s="39">
        <f t="shared" ref="CH71:CT71" si="258">SUM(CH67:CH70)</f>
        <v>174</v>
      </c>
      <c r="CI71" s="40">
        <f t="shared" si="258"/>
        <v>11</v>
      </c>
      <c r="CJ71" s="40">
        <f t="shared" si="258"/>
        <v>0</v>
      </c>
      <c r="CK71" s="40">
        <f t="shared" si="258"/>
        <v>0</v>
      </c>
      <c r="CL71" s="40">
        <f t="shared" si="258"/>
        <v>0</v>
      </c>
      <c r="CM71" s="40">
        <f t="shared" si="258"/>
        <v>0</v>
      </c>
      <c r="CN71" s="40">
        <f t="shared" si="258"/>
        <v>0</v>
      </c>
      <c r="CO71" s="40">
        <f t="shared" si="258"/>
        <v>1</v>
      </c>
      <c r="CP71" s="40">
        <f t="shared" si="258"/>
        <v>14</v>
      </c>
      <c r="CQ71" s="40">
        <f t="shared" si="258"/>
        <v>5</v>
      </c>
      <c r="CR71" s="41">
        <f t="shared" si="258"/>
        <v>19</v>
      </c>
      <c r="CS71" s="42">
        <f t="shared" si="258"/>
        <v>224</v>
      </c>
      <c r="CT71" s="42">
        <f t="shared" si="258"/>
        <v>206.8</v>
      </c>
      <c r="CU71" s="38" t="s">
        <v>20</v>
      </c>
      <c r="CV71" s="39">
        <f t="shared" ref="CV71:DH71" si="259">SUM(CV67:CV70)</f>
        <v>21</v>
      </c>
      <c r="CW71" s="40">
        <f t="shared" si="259"/>
        <v>0</v>
      </c>
      <c r="CX71" s="40">
        <f t="shared" si="259"/>
        <v>0</v>
      </c>
      <c r="CY71" s="40">
        <f t="shared" si="259"/>
        <v>0</v>
      </c>
      <c r="CZ71" s="40">
        <f t="shared" si="259"/>
        <v>0</v>
      </c>
      <c r="DA71" s="40">
        <f t="shared" si="259"/>
        <v>0</v>
      </c>
      <c r="DB71" s="40">
        <f t="shared" si="259"/>
        <v>0</v>
      </c>
      <c r="DC71" s="40">
        <f t="shared" si="259"/>
        <v>0</v>
      </c>
      <c r="DD71" s="40">
        <f t="shared" si="259"/>
        <v>6</v>
      </c>
      <c r="DE71" s="40">
        <f t="shared" si="259"/>
        <v>0</v>
      </c>
      <c r="DF71" s="41">
        <f t="shared" si="259"/>
        <v>16</v>
      </c>
      <c r="DG71" s="42">
        <f t="shared" si="259"/>
        <v>43</v>
      </c>
      <c r="DH71" s="42">
        <f t="shared" si="259"/>
        <v>30.2</v>
      </c>
      <c r="DI71" s="38" t="s">
        <v>20</v>
      </c>
      <c r="DJ71" s="39">
        <f t="shared" ref="DJ71:DV71" si="260">SUM(DJ67:DJ70)</f>
        <v>21</v>
      </c>
      <c r="DK71" s="40">
        <f t="shared" si="260"/>
        <v>0</v>
      </c>
      <c r="DL71" s="40">
        <f t="shared" si="260"/>
        <v>1</v>
      </c>
      <c r="DM71" s="40">
        <f t="shared" si="260"/>
        <v>0</v>
      </c>
      <c r="DN71" s="40">
        <f t="shared" si="260"/>
        <v>0</v>
      </c>
      <c r="DO71" s="40">
        <f t="shared" si="260"/>
        <v>0</v>
      </c>
      <c r="DP71" s="40">
        <f t="shared" si="260"/>
        <v>0</v>
      </c>
      <c r="DQ71" s="40">
        <f t="shared" si="260"/>
        <v>0</v>
      </c>
      <c r="DR71" s="40">
        <f t="shared" si="260"/>
        <v>1</v>
      </c>
      <c r="DS71" s="40">
        <f t="shared" si="260"/>
        <v>0</v>
      </c>
      <c r="DT71" s="41">
        <f t="shared" si="260"/>
        <v>1</v>
      </c>
      <c r="DU71" s="42">
        <f t="shared" si="260"/>
        <v>24</v>
      </c>
      <c r="DV71" s="42">
        <f t="shared" si="260"/>
        <v>24.5</v>
      </c>
      <c r="DW71" s="38" t="s">
        <v>20</v>
      </c>
      <c r="DX71" s="39">
        <f t="shared" ref="DX71:EJ71" si="261">SUM(DX67:DX70)</f>
        <v>0</v>
      </c>
      <c r="DY71" s="40">
        <f t="shared" si="261"/>
        <v>0</v>
      </c>
      <c r="DZ71" s="40">
        <f t="shared" si="261"/>
        <v>0</v>
      </c>
      <c r="EA71" s="40">
        <f t="shared" si="261"/>
        <v>0</v>
      </c>
      <c r="EB71" s="40">
        <f t="shared" si="261"/>
        <v>0</v>
      </c>
      <c r="EC71" s="40">
        <f t="shared" si="261"/>
        <v>0</v>
      </c>
      <c r="ED71" s="40">
        <f t="shared" si="261"/>
        <v>0</v>
      </c>
      <c r="EE71" s="40">
        <f t="shared" si="261"/>
        <v>0</v>
      </c>
      <c r="EF71" s="40">
        <f t="shared" si="261"/>
        <v>0</v>
      </c>
      <c r="EG71" s="40">
        <f t="shared" si="261"/>
        <v>0</v>
      </c>
      <c r="EH71" s="41">
        <f t="shared" si="261"/>
        <v>0</v>
      </c>
      <c r="EI71" s="42">
        <f t="shared" si="261"/>
        <v>0</v>
      </c>
      <c r="EJ71" s="42">
        <f t="shared" si="261"/>
        <v>0</v>
      </c>
      <c r="EK71" s="38" t="s">
        <v>20</v>
      </c>
      <c r="EL71" s="39">
        <f t="shared" ref="EL71:EX71" si="262">SUM(EL67:EL70)</f>
        <v>17</v>
      </c>
      <c r="EM71" s="40">
        <f t="shared" si="262"/>
        <v>4</v>
      </c>
      <c r="EN71" s="40">
        <f t="shared" si="262"/>
        <v>0</v>
      </c>
      <c r="EO71" s="40">
        <f t="shared" si="262"/>
        <v>0</v>
      </c>
      <c r="EP71" s="40">
        <f t="shared" si="262"/>
        <v>0</v>
      </c>
      <c r="EQ71" s="40">
        <f t="shared" si="262"/>
        <v>0</v>
      </c>
      <c r="ER71" s="40">
        <f t="shared" si="262"/>
        <v>0</v>
      </c>
      <c r="ES71" s="40">
        <f t="shared" si="262"/>
        <v>1</v>
      </c>
      <c r="ET71" s="40">
        <f t="shared" si="262"/>
        <v>2</v>
      </c>
      <c r="EU71" s="40">
        <f t="shared" si="262"/>
        <v>0</v>
      </c>
      <c r="EV71" s="41">
        <f t="shared" si="262"/>
        <v>0</v>
      </c>
      <c r="EW71" s="42">
        <f t="shared" si="262"/>
        <v>24</v>
      </c>
      <c r="EX71" s="42">
        <f t="shared" si="262"/>
        <v>25</v>
      </c>
      <c r="EY71" s="38" t="s">
        <v>20</v>
      </c>
      <c r="EZ71" s="39">
        <f t="shared" ref="EZ71:FL71" si="263">SUM(EZ67:EZ70)</f>
        <v>263</v>
      </c>
      <c r="FA71" s="40">
        <f t="shared" si="263"/>
        <v>11</v>
      </c>
      <c r="FB71" s="40">
        <f t="shared" si="263"/>
        <v>0</v>
      </c>
      <c r="FC71" s="40">
        <f t="shared" si="263"/>
        <v>0</v>
      </c>
      <c r="FD71" s="40">
        <f t="shared" si="263"/>
        <v>0</v>
      </c>
      <c r="FE71" s="40">
        <f t="shared" si="263"/>
        <v>0</v>
      </c>
      <c r="FF71" s="40">
        <f t="shared" si="263"/>
        <v>0</v>
      </c>
      <c r="FG71" s="40">
        <f t="shared" si="263"/>
        <v>1</v>
      </c>
      <c r="FH71" s="40">
        <f t="shared" si="263"/>
        <v>46</v>
      </c>
      <c r="FI71" s="40">
        <f t="shared" si="263"/>
        <v>8</v>
      </c>
      <c r="FJ71" s="41">
        <f t="shared" si="263"/>
        <v>32</v>
      </c>
      <c r="FK71" s="42">
        <f t="shared" si="263"/>
        <v>361</v>
      </c>
      <c r="FL71" s="42">
        <f t="shared" si="263"/>
        <v>331.59999999999997</v>
      </c>
      <c r="FM71" s="38" t="s">
        <v>20</v>
      </c>
      <c r="FN71" s="39">
        <f t="shared" ref="FN71:FZ71" si="264">SUM(FN67:FN70)</f>
        <v>78</v>
      </c>
      <c r="FO71" s="40">
        <f t="shared" si="264"/>
        <v>2</v>
      </c>
      <c r="FP71" s="40">
        <f t="shared" si="264"/>
        <v>0</v>
      </c>
      <c r="FQ71" s="40">
        <f t="shared" si="264"/>
        <v>0</v>
      </c>
      <c r="FR71" s="40">
        <f t="shared" si="264"/>
        <v>0</v>
      </c>
      <c r="FS71" s="40">
        <f t="shared" si="264"/>
        <v>0</v>
      </c>
      <c r="FT71" s="40">
        <f t="shared" si="264"/>
        <v>0</v>
      </c>
      <c r="FU71" s="40">
        <f t="shared" si="264"/>
        <v>0</v>
      </c>
      <c r="FV71" s="40">
        <f t="shared" si="264"/>
        <v>7</v>
      </c>
      <c r="FW71" s="40">
        <f t="shared" si="264"/>
        <v>1</v>
      </c>
      <c r="FX71" s="41">
        <f t="shared" si="264"/>
        <v>8</v>
      </c>
      <c r="FY71" s="42">
        <f t="shared" si="264"/>
        <v>96</v>
      </c>
      <c r="FZ71" s="42">
        <f t="shared" si="264"/>
        <v>89</v>
      </c>
      <c r="GA71" s="38" t="s">
        <v>20</v>
      </c>
      <c r="GB71" s="39">
        <f t="shared" ref="GB71:GN71" si="265">SUM(GB67:GB70)</f>
        <v>40</v>
      </c>
      <c r="GC71" s="40">
        <f t="shared" si="265"/>
        <v>3</v>
      </c>
      <c r="GD71" s="40">
        <f t="shared" si="265"/>
        <v>0</v>
      </c>
      <c r="GE71" s="40">
        <f t="shared" si="265"/>
        <v>0</v>
      </c>
      <c r="GF71" s="40">
        <f t="shared" si="265"/>
        <v>0</v>
      </c>
      <c r="GG71" s="40">
        <f t="shared" si="265"/>
        <v>0</v>
      </c>
      <c r="GH71" s="40">
        <f t="shared" si="265"/>
        <v>0</v>
      </c>
      <c r="GI71" s="40">
        <f t="shared" si="265"/>
        <v>0</v>
      </c>
      <c r="GJ71" s="40">
        <f t="shared" si="265"/>
        <v>1</v>
      </c>
      <c r="GK71" s="40">
        <f t="shared" si="265"/>
        <v>0</v>
      </c>
      <c r="GL71" s="41">
        <f t="shared" si="265"/>
        <v>2</v>
      </c>
      <c r="GM71" s="42">
        <f t="shared" si="265"/>
        <v>46</v>
      </c>
      <c r="GN71" s="42">
        <f t="shared" si="265"/>
        <v>44.400000000000006</v>
      </c>
      <c r="GO71" s="38" t="s">
        <v>20</v>
      </c>
      <c r="GP71" s="39">
        <f t="shared" ref="GP71:HB71" si="266">SUM(GP67:GP70)</f>
        <v>0</v>
      </c>
      <c r="GQ71" s="40">
        <f t="shared" si="266"/>
        <v>0</v>
      </c>
      <c r="GR71" s="40">
        <f t="shared" si="266"/>
        <v>0</v>
      </c>
      <c r="GS71" s="40">
        <f t="shared" si="266"/>
        <v>0</v>
      </c>
      <c r="GT71" s="40">
        <f t="shared" si="266"/>
        <v>0</v>
      </c>
      <c r="GU71" s="40">
        <f t="shared" si="266"/>
        <v>0</v>
      </c>
      <c r="GV71" s="40">
        <f t="shared" si="266"/>
        <v>0</v>
      </c>
      <c r="GW71" s="40">
        <f t="shared" si="266"/>
        <v>0</v>
      </c>
      <c r="GX71" s="40">
        <f t="shared" si="266"/>
        <v>0</v>
      </c>
      <c r="GY71" s="40">
        <f t="shared" si="266"/>
        <v>0</v>
      </c>
      <c r="GZ71" s="41">
        <f t="shared" si="266"/>
        <v>0</v>
      </c>
      <c r="HA71" s="42">
        <f t="shared" si="266"/>
        <v>0</v>
      </c>
      <c r="HB71" s="42">
        <f t="shared" si="266"/>
        <v>0</v>
      </c>
      <c r="HC71" s="38" t="s">
        <v>20</v>
      </c>
      <c r="HD71" s="39">
        <f t="shared" ref="HD71:HP71" si="267">SUM(HD67:HD70)</f>
        <v>40</v>
      </c>
      <c r="HE71" s="40">
        <f t="shared" si="267"/>
        <v>2</v>
      </c>
      <c r="HF71" s="40">
        <f t="shared" si="267"/>
        <v>0</v>
      </c>
      <c r="HG71" s="40">
        <f t="shared" si="267"/>
        <v>0</v>
      </c>
      <c r="HH71" s="40">
        <f t="shared" si="267"/>
        <v>0</v>
      </c>
      <c r="HI71" s="40">
        <f t="shared" si="267"/>
        <v>0</v>
      </c>
      <c r="HJ71" s="40">
        <f t="shared" si="267"/>
        <v>0</v>
      </c>
      <c r="HK71" s="40">
        <f t="shared" si="267"/>
        <v>0</v>
      </c>
      <c r="HL71" s="40">
        <f t="shared" si="267"/>
        <v>0</v>
      </c>
      <c r="HM71" s="40">
        <f t="shared" si="267"/>
        <v>0</v>
      </c>
      <c r="HN71" s="41">
        <f t="shared" si="267"/>
        <v>4</v>
      </c>
      <c r="HO71" s="42">
        <f t="shared" si="267"/>
        <v>46</v>
      </c>
      <c r="HP71" s="42">
        <f t="shared" si="267"/>
        <v>42.8</v>
      </c>
      <c r="HQ71" s="38" t="s">
        <v>20</v>
      </c>
      <c r="HR71" s="39">
        <f t="shared" ref="HR71:ID71" si="268">SUM(HR67:HR70)</f>
        <v>12</v>
      </c>
      <c r="HS71" s="40">
        <f t="shared" si="268"/>
        <v>1</v>
      </c>
      <c r="HT71" s="40">
        <f t="shared" si="268"/>
        <v>0</v>
      </c>
      <c r="HU71" s="40">
        <f t="shared" si="268"/>
        <v>0</v>
      </c>
      <c r="HV71" s="40">
        <f t="shared" si="268"/>
        <v>0</v>
      </c>
      <c r="HW71" s="40">
        <f t="shared" si="268"/>
        <v>0</v>
      </c>
      <c r="HX71" s="40">
        <f t="shared" si="268"/>
        <v>0</v>
      </c>
      <c r="HY71" s="40">
        <f t="shared" si="268"/>
        <v>0</v>
      </c>
      <c r="HZ71" s="40">
        <f t="shared" si="268"/>
        <v>5</v>
      </c>
      <c r="IA71" s="40">
        <f t="shared" si="268"/>
        <v>1</v>
      </c>
      <c r="IB71" s="41">
        <f t="shared" si="268"/>
        <v>7</v>
      </c>
      <c r="IC71" s="42">
        <f t="shared" si="268"/>
        <v>26</v>
      </c>
      <c r="ID71" s="42">
        <f t="shared" si="268"/>
        <v>19.8</v>
      </c>
      <c r="IE71" s="38" t="s">
        <v>20</v>
      </c>
      <c r="IF71" s="39">
        <f t="shared" ref="IF71:IR71" si="269">SUM(IF67:IF70)</f>
        <v>24</v>
      </c>
      <c r="IG71" s="40">
        <f t="shared" si="269"/>
        <v>3</v>
      </c>
      <c r="IH71" s="40">
        <f t="shared" si="269"/>
        <v>0</v>
      </c>
      <c r="II71" s="40">
        <f t="shared" si="269"/>
        <v>0</v>
      </c>
      <c r="IJ71" s="40">
        <f t="shared" si="269"/>
        <v>0</v>
      </c>
      <c r="IK71" s="40">
        <f t="shared" si="269"/>
        <v>0</v>
      </c>
      <c r="IL71" s="40">
        <f t="shared" si="269"/>
        <v>0</v>
      </c>
      <c r="IM71" s="40">
        <f t="shared" si="269"/>
        <v>0</v>
      </c>
      <c r="IN71" s="40">
        <f t="shared" si="269"/>
        <v>5</v>
      </c>
      <c r="IO71" s="40">
        <f t="shared" si="269"/>
        <v>0</v>
      </c>
      <c r="IP71" s="41">
        <f t="shared" si="269"/>
        <v>4</v>
      </c>
      <c r="IQ71" s="42">
        <f t="shared" si="269"/>
        <v>36</v>
      </c>
      <c r="IR71" s="42">
        <f t="shared" si="269"/>
        <v>32.799999999999997</v>
      </c>
    </row>
    <row r="72" spans="1:252" s="47" customFormat="1" ht="12" customHeight="1" thickBot="1" x14ac:dyDescent="0.45">
      <c r="A72" s="38" t="s">
        <v>21</v>
      </c>
      <c r="B72" s="39">
        <f t="shared" ref="B72:N72" si="270">SUM(B61,B66,B71)</f>
        <v>128</v>
      </c>
      <c r="C72" s="40">
        <f t="shared" si="270"/>
        <v>4</v>
      </c>
      <c r="D72" s="40">
        <f t="shared" si="270"/>
        <v>0</v>
      </c>
      <c r="E72" s="40">
        <f t="shared" si="270"/>
        <v>0</v>
      </c>
      <c r="F72" s="40">
        <f t="shared" si="270"/>
        <v>0</v>
      </c>
      <c r="G72" s="40">
        <f t="shared" si="270"/>
        <v>0</v>
      </c>
      <c r="H72" s="40">
        <f t="shared" si="270"/>
        <v>0</v>
      </c>
      <c r="I72" s="40">
        <f t="shared" si="270"/>
        <v>0</v>
      </c>
      <c r="J72" s="40">
        <f t="shared" si="270"/>
        <v>28</v>
      </c>
      <c r="K72" s="40">
        <f t="shared" si="270"/>
        <v>2</v>
      </c>
      <c r="L72" s="41">
        <f t="shared" si="270"/>
        <v>15</v>
      </c>
      <c r="M72" s="42">
        <f t="shared" si="270"/>
        <v>177</v>
      </c>
      <c r="N72" s="42">
        <f t="shared" si="270"/>
        <v>163.79999999999998</v>
      </c>
      <c r="O72" s="38" t="s">
        <v>21</v>
      </c>
      <c r="P72" s="39">
        <f t="shared" ref="P72:AB72" si="271">SUM(P61,P66,P71)</f>
        <v>45</v>
      </c>
      <c r="Q72" s="40">
        <f t="shared" si="271"/>
        <v>7</v>
      </c>
      <c r="R72" s="40">
        <f t="shared" si="271"/>
        <v>0</v>
      </c>
      <c r="S72" s="40">
        <f t="shared" si="271"/>
        <v>0</v>
      </c>
      <c r="T72" s="40">
        <f t="shared" si="271"/>
        <v>0</v>
      </c>
      <c r="U72" s="40">
        <f t="shared" si="271"/>
        <v>0</v>
      </c>
      <c r="V72" s="40">
        <f t="shared" si="271"/>
        <v>0</v>
      </c>
      <c r="W72" s="40">
        <f t="shared" si="271"/>
        <v>0</v>
      </c>
      <c r="X72" s="40">
        <f t="shared" si="271"/>
        <v>6</v>
      </c>
      <c r="Y72" s="40">
        <f t="shared" si="271"/>
        <v>1</v>
      </c>
      <c r="Z72" s="41">
        <f t="shared" si="271"/>
        <v>42</v>
      </c>
      <c r="AA72" s="42">
        <f t="shared" si="271"/>
        <v>101</v>
      </c>
      <c r="AB72" s="42">
        <f t="shared" si="271"/>
        <v>66.8</v>
      </c>
      <c r="AC72" s="38" t="s">
        <v>21</v>
      </c>
      <c r="AD72" s="39">
        <f t="shared" ref="AD72:AP72" si="272">SUM(AD61,AD66,AD71)</f>
        <v>1089</v>
      </c>
      <c r="AE72" s="40">
        <f t="shared" si="272"/>
        <v>49</v>
      </c>
      <c r="AF72" s="40">
        <f t="shared" si="272"/>
        <v>4</v>
      </c>
      <c r="AG72" s="40">
        <f t="shared" si="272"/>
        <v>1</v>
      </c>
      <c r="AH72" s="40">
        <f t="shared" si="272"/>
        <v>0</v>
      </c>
      <c r="AI72" s="40">
        <f t="shared" si="272"/>
        <v>0</v>
      </c>
      <c r="AJ72" s="40">
        <f t="shared" si="272"/>
        <v>0</v>
      </c>
      <c r="AK72" s="40">
        <f t="shared" si="272"/>
        <v>4</v>
      </c>
      <c r="AL72" s="40">
        <f t="shared" si="272"/>
        <v>155</v>
      </c>
      <c r="AM72" s="40">
        <f t="shared" si="272"/>
        <v>25</v>
      </c>
      <c r="AN72" s="41">
        <f t="shared" si="272"/>
        <v>178</v>
      </c>
      <c r="AO72" s="42">
        <f t="shared" si="272"/>
        <v>1505</v>
      </c>
      <c r="AP72" s="42">
        <f t="shared" si="272"/>
        <v>1358.1</v>
      </c>
      <c r="AQ72" s="38" t="s">
        <v>21</v>
      </c>
      <c r="AR72" s="39">
        <f t="shared" ref="AR72:BD72" si="273">SUM(AR61,AR66,AR71)</f>
        <v>230</v>
      </c>
      <c r="AS72" s="40">
        <f t="shared" si="273"/>
        <v>23</v>
      </c>
      <c r="AT72" s="40">
        <f t="shared" si="273"/>
        <v>1</v>
      </c>
      <c r="AU72" s="40">
        <f t="shared" si="273"/>
        <v>1</v>
      </c>
      <c r="AV72" s="40">
        <f t="shared" si="273"/>
        <v>0</v>
      </c>
      <c r="AW72" s="40">
        <f t="shared" si="273"/>
        <v>0</v>
      </c>
      <c r="AX72" s="40">
        <f t="shared" si="273"/>
        <v>0</v>
      </c>
      <c r="AY72" s="40">
        <f t="shared" si="273"/>
        <v>4</v>
      </c>
      <c r="AZ72" s="40">
        <f t="shared" si="273"/>
        <v>33</v>
      </c>
      <c r="BA72" s="40">
        <f t="shared" si="273"/>
        <v>20</v>
      </c>
      <c r="BB72" s="41">
        <f t="shared" si="273"/>
        <v>25</v>
      </c>
      <c r="BC72" s="42">
        <f t="shared" si="273"/>
        <v>337</v>
      </c>
      <c r="BD72" s="42">
        <f t="shared" si="273"/>
        <v>311.60000000000002</v>
      </c>
      <c r="BE72" s="38" t="s">
        <v>21</v>
      </c>
      <c r="BF72" s="39">
        <f t="shared" ref="BF72:BR72" si="274">SUM(BF61,BF66,BF71)</f>
        <v>0</v>
      </c>
      <c r="BG72" s="40">
        <f t="shared" si="274"/>
        <v>0</v>
      </c>
      <c r="BH72" s="40">
        <f t="shared" si="274"/>
        <v>0</v>
      </c>
      <c r="BI72" s="40">
        <f t="shared" si="274"/>
        <v>0</v>
      </c>
      <c r="BJ72" s="40">
        <f t="shared" si="274"/>
        <v>0</v>
      </c>
      <c r="BK72" s="40">
        <f t="shared" si="274"/>
        <v>0</v>
      </c>
      <c r="BL72" s="40">
        <f t="shared" si="274"/>
        <v>0</v>
      </c>
      <c r="BM72" s="40">
        <f t="shared" si="274"/>
        <v>0</v>
      </c>
      <c r="BN72" s="40">
        <f t="shared" si="274"/>
        <v>0</v>
      </c>
      <c r="BO72" s="40">
        <f t="shared" si="274"/>
        <v>0</v>
      </c>
      <c r="BP72" s="41">
        <f t="shared" si="274"/>
        <v>0</v>
      </c>
      <c r="BQ72" s="42">
        <f t="shared" si="274"/>
        <v>0</v>
      </c>
      <c r="BR72" s="42">
        <f t="shared" si="274"/>
        <v>0</v>
      </c>
      <c r="BS72" s="38" t="s">
        <v>21</v>
      </c>
      <c r="BT72" s="39">
        <f t="shared" ref="BT72:CF72" si="275">SUM(BT61,BT66,BT71)</f>
        <v>188</v>
      </c>
      <c r="BU72" s="40">
        <f t="shared" si="275"/>
        <v>17</v>
      </c>
      <c r="BV72" s="40">
        <f t="shared" si="275"/>
        <v>5</v>
      </c>
      <c r="BW72" s="40">
        <f t="shared" si="275"/>
        <v>0</v>
      </c>
      <c r="BX72" s="40">
        <f t="shared" si="275"/>
        <v>0</v>
      </c>
      <c r="BY72" s="40">
        <f t="shared" si="275"/>
        <v>0</v>
      </c>
      <c r="BZ72" s="40">
        <f t="shared" si="275"/>
        <v>0</v>
      </c>
      <c r="CA72" s="40">
        <f t="shared" si="275"/>
        <v>4</v>
      </c>
      <c r="CB72" s="40">
        <f t="shared" si="275"/>
        <v>37</v>
      </c>
      <c r="CC72" s="40">
        <f t="shared" si="275"/>
        <v>2</v>
      </c>
      <c r="CD72" s="41">
        <f t="shared" si="275"/>
        <v>15</v>
      </c>
      <c r="CE72" s="42">
        <f t="shared" si="275"/>
        <v>268</v>
      </c>
      <c r="CF72" s="42">
        <f t="shared" si="275"/>
        <v>265.29999999999995</v>
      </c>
      <c r="CG72" s="38" t="s">
        <v>21</v>
      </c>
      <c r="CH72" s="39">
        <f t="shared" ref="CH72:CT72" si="276">SUM(CH61,CH66,CH71)</f>
        <v>451</v>
      </c>
      <c r="CI72" s="40">
        <f t="shared" si="276"/>
        <v>30</v>
      </c>
      <c r="CJ72" s="40">
        <f t="shared" si="276"/>
        <v>3</v>
      </c>
      <c r="CK72" s="40">
        <f t="shared" si="276"/>
        <v>0</v>
      </c>
      <c r="CL72" s="40">
        <f t="shared" si="276"/>
        <v>0</v>
      </c>
      <c r="CM72" s="40">
        <f t="shared" si="276"/>
        <v>0</v>
      </c>
      <c r="CN72" s="40">
        <f t="shared" si="276"/>
        <v>0</v>
      </c>
      <c r="CO72" s="40">
        <f t="shared" si="276"/>
        <v>2</v>
      </c>
      <c r="CP72" s="40">
        <f t="shared" si="276"/>
        <v>41</v>
      </c>
      <c r="CQ72" s="40">
        <f t="shared" si="276"/>
        <v>26</v>
      </c>
      <c r="CR72" s="41">
        <f t="shared" si="276"/>
        <v>53</v>
      </c>
      <c r="CS72" s="42">
        <f t="shared" si="276"/>
        <v>606</v>
      </c>
      <c r="CT72" s="42">
        <f t="shared" si="276"/>
        <v>553.90000000000009</v>
      </c>
      <c r="CU72" s="38" t="s">
        <v>21</v>
      </c>
      <c r="CV72" s="39">
        <f t="shared" ref="CV72:DH72" si="277">SUM(CV61,CV66,CV71)</f>
        <v>72</v>
      </c>
      <c r="CW72" s="40">
        <f t="shared" si="277"/>
        <v>5</v>
      </c>
      <c r="CX72" s="40">
        <f t="shared" si="277"/>
        <v>0</v>
      </c>
      <c r="CY72" s="40">
        <f t="shared" si="277"/>
        <v>0</v>
      </c>
      <c r="CZ72" s="40">
        <f t="shared" si="277"/>
        <v>0</v>
      </c>
      <c r="DA72" s="40">
        <f t="shared" si="277"/>
        <v>0</v>
      </c>
      <c r="DB72" s="40">
        <f t="shared" si="277"/>
        <v>0</v>
      </c>
      <c r="DC72" s="40">
        <f t="shared" si="277"/>
        <v>0</v>
      </c>
      <c r="DD72" s="40">
        <f t="shared" si="277"/>
        <v>12</v>
      </c>
      <c r="DE72" s="40">
        <f t="shared" si="277"/>
        <v>2</v>
      </c>
      <c r="DF72" s="41">
        <f t="shared" si="277"/>
        <v>39</v>
      </c>
      <c r="DG72" s="42">
        <f t="shared" si="277"/>
        <v>130</v>
      </c>
      <c r="DH72" s="42">
        <f t="shared" si="277"/>
        <v>97.600000000000009</v>
      </c>
      <c r="DI72" s="38" t="s">
        <v>21</v>
      </c>
      <c r="DJ72" s="39">
        <f t="shared" ref="DJ72:DV72" si="278">SUM(DJ61,DJ66,DJ71)</f>
        <v>56</v>
      </c>
      <c r="DK72" s="40">
        <f t="shared" si="278"/>
        <v>1</v>
      </c>
      <c r="DL72" s="40">
        <f t="shared" si="278"/>
        <v>1</v>
      </c>
      <c r="DM72" s="40">
        <f t="shared" si="278"/>
        <v>0</v>
      </c>
      <c r="DN72" s="40">
        <f t="shared" si="278"/>
        <v>0</v>
      </c>
      <c r="DO72" s="40">
        <f t="shared" si="278"/>
        <v>0</v>
      </c>
      <c r="DP72" s="40">
        <f t="shared" si="278"/>
        <v>0</v>
      </c>
      <c r="DQ72" s="40">
        <f t="shared" si="278"/>
        <v>2</v>
      </c>
      <c r="DR72" s="40">
        <f t="shared" si="278"/>
        <v>4</v>
      </c>
      <c r="DS72" s="40">
        <f t="shared" si="278"/>
        <v>1</v>
      </c>
      <c r="DT72" s="41">
        <f t="shared" si="278"/>
        <v>1</v>
      </c>
      <c r="DU72" s="42">
        <f t="shared" si="278"/>
        <v>66</v>
      </c>
      <c r="DV72" s="42">
        <f t="shared" si="278"/>
        <v>67.900000000000006</v>
      </c>
      <c r="DW72" s="38" t="s">
        <v>21</v>
      </c>
      <c r="DX72" s="39">
        <f t="shared" ref="DX72:EJ72" si="279">SUM(DX61,DX66,DX71)</f>
        <v>0</v>
      </c>
      <c r="DY72" s="40">
        <f t="shared" si="279"/>
        <v>0</v>
      </c>
      <c r="DZ72" s="40">
        <f t="shared" si="279"/>
        <v>0</v>
      </c>
      <c r="EA72" s="40">
        <f t="shared" si="279"/>
        <v>0</v>
      </c>
      <c r="EB72" s="40">
        <f t="shared" si="279"/>
        <v>0</v>
      </c>
      <c r="EC72" s="40">
        <f t="shared" si="279"/>
        <v>0</v>
      </c>
      <c r="ED72" s="40">
        <f t="shared" si="279"/>
        <v>0</v>
      </c>
      <c r="EE72" s="40">
        <f t="shared" si="279"/>
        <v>0</v>
      </c>
      <c r="EF72" s="40">
        <f t="shared" si="279"/>
        <v>0</v>
      </c>
      <c r="EG72" s="40">
        <f t="shared" si="279"/>
        <v>0</v>
      </c>
      <c r="EH72" s="41">
        <f t="shared" si="279"/>
        <v>0</v>
      </c>
      <c r="EI72" s="42">
        <f t="shared" si="279"/>
        <v>0</v>
      </c>
      <c r="EJ72" s="42">
        <f t="shared" si="279"/>
        <v>0</v>
      </c>
      <c r="EK72" s="38" t="s">
        <v>21</v>
      </c>
      <c r="EL72" s="39">
        <f t="shared" ref="EL72:EX72" si="280">SUM(EL61,EL66,EL71)</f>
        <v>73</v>
      </c>
      <c r="EM72" s="40">
        <f t="shared" si="280"/>
        <v>8</v>
      </c>
      <c r="EN72" s="40">
        <f t="shared" si="280"/>
        <v>1</v>
      </c>
      <c r="EO72" s="40">
        <f t="shared" si="280"/>
        <v>0</v>
      </c>
      <c r="EP72" s="40">
        <f t="shared" si="280"/>
        <v>0</v>
      </c>
      <c r="EQ72" s="40">
        <f t="shared" si="280"/>
        <v>0</v>
      </c>
      <c r="ER72" s="40">
        <f t="shared" si="280"/>
        <v>0</v>
      </c>
      <c r="ES72" s="40">
        <f t="shared" si="280"/>
        <v>1</v>
      </c>
      <c r="ET72" s="40">
        <f t="shared" si="280"/>
        <v>4</v>
      </c>
      <c r="EU72" s="40">
        <f t="shared" si="280"/>
        <v>1</v>
      </c>
      <c r="EV72" s="41">
        <f t="shared" si="280"/>
        <v>0</v>
      </c>
      <c r="EW72" s="42">
        <f t="shared" si="280"/>
        <v>88</v>
      </c>
      <c r="EX72" s="42">
        <f t="shared" si="280"/>
        <v>89.699999999999989</v>
      </c>
      <c r="EY72" s="38" t="s">
        <v>21</v>
      </c>
      <c r="EZ72" s="39">
        <f t="shared" ref="EZ72:FL72" si="281">SUM(EZ61,EZ66,EZ71)</f>
        <v>779</v>
      </c>
      <c r="FA72" s="40">
        <f t="shared" si="281"/>
        <v>66</v>
      </c>
      <c r="FB72" s="40">
        <f t="shared" si="281"/>
        <v>7</v>
      </c>
      <c r="FC72" s="40">
        <f t="shared" si="281"/>
        <v>0</v>
      </c>
      <c r="FD72" s="40">
        <f t="shared" si="281"/>
        <v>1</v>
      </c>
      <c r="FE72" s="40">
        <f t="shared" si="281"/>
        <v>0</v>
      </c>
      <c r="FF72" s="40">
        <f t="shared" si="281"/>
        <v>0</v>
      </c>
      <c r="FG72" s="40">
        <f t="shared" si="281"/>
        <v>3</v>
      </c>
      <c r="FH72" s="40">
        <f t="shared" si="281"/>
        <v>118</v>
      </c>
      <c r="FI72" s="40">
        <f t="shared" si="281"/>
        <v>26</v>
      </c>
      <c r="FJ72" s="41">
        <f t="shared" si="281"/>
        <v>105</v>
      </c>
      <c r="FK72" s="42">
        <f t="shared" si="281"/>
        <v>1105</v>
      </c>
      <c r="FL72" s="42">
        <f t="shared" si="281"/>
        <v>1018.8</v>
      </c>
      <c r="FM72" s="38" t="s">
        <v>21</v>
      </c>
      <c r="FN72" s="39">
        <f t="shared" ref="FN72:FZ72" si="282">SUM(FN61,FN66,FN71)</f>
        <v>172</v>
      </c>
      <c r="FO72" s="40">
        <f t="shared" si="282"/>
        <v>18</v>
      </c>
      <c r="FP72" s="40">
        <f t="shared" si="282"/>
        <v>0</v>
      </c>
      <c r="FQ72" s="40">
        <f t="shared" si="282"/>
        <v>0</v>
      </c>
      <c r="FR72" s="40">
        <f t="shared" si="282"/>
        <v>0</v>
      </c>
      <c r="FS72" s="40">
        <f t="shared" si="282"/>
        <v>0</v>
      </c>
      <c r="FT72" s="40">
        <f t="shared" si="282"/>
        <v>0</v>
      </c>
      <c r="FU72" s="40">
        <f t="shared" si="282"/>
        <v>1</v>
      </c>
      <c r="FV72" s="40">
        <f t="shared" si="282"/>
        <v>27</v>
      </c>
      <c r="FW72" s="40">
        <f t="shared" si="282"/>
        <v>6</v>
      </c>
      <c r="FX72" s="41">
        <f t="shared" si="282"/>
        <v>20</v>
      </c>
      <c r="FY72" s="42">
        <f t="shared" si="282"/>
        <v>244</v>
      </c>
      <c r="FZ72" s="42">
        <f t="shared" si="282"/>
        <v>225.4</v>
      </c>
      <c r="GA72" s="38" t="s">
        <v>21</v>
      </c>
      <c r="GB72" s="39">
        <f t="shared" ref="GB72:GN72" si="283">SUM(GB61,GB66,GB71)</f>
        <v>118</v>
      </c>
      <c r="GC72" s="40">
        <f t="shared" si="283"/>
        <v>12</v>
      </c>
      <c r="GD72" s="40">
        <f t="shared" si="283"/>
        <v>1</v>
      </c>
      <c r="GE72" s="40">
        <f t="shared" si="283"/>
        <v>0</v>
      </c>
      <c r="GF72" s="40">
        <f t="shared" si="283"/>
        <v>0</v>
      </c>
      <c r="GG72" s="40">
        <f t="shared" si="283"/>
        <v>0</v>
      </c>
      <c r="GH72" s="40">
        <f t="shared" si="283"/>
        <v>0</v>
      </c>
      <c r="GI72" s="40">
        <f t="shared" si="283"/>
        <v>1</v>
      </c>
      <c r="GJ72" s="40">
        <f t="shared" si="283"/>
        <v>4</v>
      </c>
      <c r="GK72" s="40">
        <f t="shared" si="283"/>
        <v>1</v>
      </c>
      <c r="GL72" s="41">
        <f t="shared" si="283"/>
        <v>6</v>
      </c>
      <c r="GM72" s="42">
        <f t="shared" si="283"/>
        <v>143</v>
      </c>
      <c r="GN72" s="42">
        <f t="shared" si="283"/>
        <v>139.9</v>
      </c>
      <c r="GO72" s="38" t="s">
        <v>21</v>
      </c>
      <c r="GP72" s="39">
        <f t="shared" ref="GP72:HB72" si="284">SUM(GP61,GP66,GP71)</f>
        <v>0</v>
      </c>
      <c r="GQ72" s="40">
        <f t="shared" si="284"/>
        <v>0</v>
      </c>
      <c r="GR72" s="40">
        <f t="shared" si="284"/>
        <v>0</v>
      </c>
      <c r="GS72" s="40">
        <f t="shared" si="284"/>
        <v>0</v>
      </c>
      <c r="GT72" s="40">
        <f t="shared" si="284"/>
        <v>0</v>
      </c>
      <c r="GU72" s="40">
        <f t="shared" si="284"/>
        <v>0</v>
      </c>
      <c r="GV72" s="40">
        <f t="shared" si="284"/>
        <v>0</v>
      </c>
      <c r="GW72" s="40">
        <f t="shared" si="284"/>
        <v>0</v>
      </c>
      <c r="GX72" s="40">
        <f t="shared" si="284"/>
        <v>0</v>
      </c>
      <c r="GY72" s="40">
        <f t="shared" si="284"/>
        <v>0</v>
      </c>
      <c r="GZ72" s="41">
        <f t="shared" si="284"/>
        <v>0</v>
      </c>
      <c r="HA72" s="42">
        <f t="shared" si="284"/>
        <v>0</v>
      </c>
      <c r="HB72" s="42">
        <f t="shared" si="284"/>
        <v>0</v>
      </c>
      <c r="HC72" s="38" t="s">
        <v>21</v>
      </c>
      <c r="HD72" s="39">
        <f t="shared" ref="HD72:HP72" si="285">SUM(HD61,HD66,HD71)</f>
        <v>110</v>
      </c>
      <c r="HE72" s="40">
        <f t="shared" si="285"/>
        <v>8</v>
      </c>
      <c r="HF72" s="40">
        <f t="shared" si="285"/>
        <v>1</v>
      </c>
      <c r="HG72" s="40">
        <f t="shared" si="285"/>
        <v>0</v>
      </c>
      <c r="HH72" s="40">
        <f t="shared" si="285"/>
        <v>0</v>
      </c>
      <c r="HI72" s="40">
        <f t="shared" si="285"/>
        <v>0</v>
      </c>
      <c r="HJ72" s="40">
        <f t="shared" si="285"/>
        <v>0</v>
      </c>
      <c r="HK72" s="40">
        <f t="shared" si="285"/>
        <v>0</v>
      </c>
      <c r="HL72" s="40">
        <f t="shared" si="285"/>
        <v>1</v>
      </c>
      <c r="HM72" s="40">
        <f t="shared" si="285"/>
        <v>1</v>
      </c>
      <c r="HN72" s="41">
        <f t="shared" si="285"/>
        <v>10</v>
      </c>
      <c r="HO72" s="42">
        <f t="shared" si="285"/>
        <v>131</v>
      </c>
      <c r="HP72" s="42">
        <f t="shared" si="285"/>
        <v>123.7</v>
      </c>
      <c r="HQ72" s="38" t="s">
        <v>21</v>
      </c>
      <c r="HR72" s="39">
        <f t="shared" ref="HR72:ID72" si="286">SUM(HR61,HR66,HR71)</f>
        <v>37</v>
      </c>
      <c r="HS72" s="40">
        <f t="shared" si="286"/>
        <v>8</v>
      </c>
      <c r="HT72" s="40">
        <f t="shared" si="286"/>
        <v>0</v>
      </c>
      <c r="HU72" s="40">
        <f t="shared" si="286"/>
        <v>0</v>
      </c>
      <c r="HV72" s="40">
        <f t="shared" si="286"/>
        <v>0</v>
      </c>
      <c r="HW72" s="40">
        <f t="shared" si="286"/>
        <v>0</v>
      </c>
      <c r="HX72" s="40">
        <f t="shared" si="286"/>
        <v>0</v>
      </c>
      <c r="HY72" s="40">
        <f t="shared" si="286"/>
        <v>0</v>
      </c>
      <c r="HZ72" s="40">
        <f t="shared" si="286"/>
        <v>12</v>
      </c>
      <c r="IA72" s="40">
        <f t="shared" si="286"/>
        <v>2</v>
      </c>
      <c r="IB72" s="41">
        <f t="shared" si="286"/>
        <v>21</v>
      </c>
      <c r="IC72" s="42">
        <f t="shared" si="286"/>
        <v>80</v>
      </c>
      <c r="ID72" s="42">
        <f t="shared" si="286"/>
        <v>62</v>
      </c>
      <c r="IE72" s="38" t="s">
        <v>21</v>
      </c>
      <c r="IF72" s="39">
        <f t="shared" ref="IF72:IR72" si="287">SUM(IF61,IF66,IF71)</f>
        <v>57</v>
      </c>
      <c r="IG72" s="40">
        <f t="shared" si="287"/>
        <v>11</v>
      </c>
      <c r="IH72" s="40">
        <f t="shared" si="287"/>
        <v>0</v>
      </c>
      <c r="II72" s="40">
        <f t="shared" si="287"/>
        <v>0</v>
      </c>
      <c r="IJ72" s="40">
        <f t="shared" si="287"/>
        <v>0</v>
      </c>
      <c r="IK72" s="40">
        <f t="shared" si="287"/>
        <v>0</v>
      </c>
      <c r="IL72" s="40">
        <f t="shared" si="287"/>
        <v>0</v>
      </c>
      <c r="IM72" s="40">
        <f t="shared" si="287"/>
        <v>0</v>
      </c>
      <c r="IN72" s="40">
        <f t="shared" si="287"/>
        <v>11</v>
      </c>
      <c r="IO72" s="40">
        <f t="shared" si="287"/>
        <v>0</v>
      </c>
      <c r="IP72" s="41">
        <f t="shared" si="287"/>
        <v>9</v>
      </c>
      <c r="IQ72" s="42">
        <f t="shared" si="287"/>
        <v>88</v>
      </c>
      <c r="IR72" s="42">
        <f t="shared" si="287"/>
        <v>80.8</v>
      </c>
    </row>
    <row r="73" spans="1:252" ht="13.5" customHeight="1" thickTop="1" thickBot="1" x14ac:dyDescent="0.35">
      <c r="A73" s="48" t="s">
        <v>22</v>
      </c>
      <c r="B73" s="49">
        <f t="shared" ref="B73:N73" si="288">SUM(B13,B18,B23,B29,B34,B39,B45,B50,B55,B61,B66,B71)</f>
        <v>312</v>
      </c>
      <c r="C73" s="50">
        <f t="shared" si="288"/>
        <v>55</v>
      </c>
      <c r="D73" s="50">
        <f t="shared" si="288"/>
        <v>2</v>
      </c>
      <c r="E73" s="50">
        <f t="shared" si="288"/>
        <v>0</v>
      </c>
      <c r="F73" s="50">
        <f t="shared" si="288"/>
        <v>0</v>
      </c>
      <c r="G73" s="50">
        <f t="shared" si="288"/>
        <v>0</v>
      </c>
      <c r="H73" s="50">
        <f t="shared" si="288"/>
        <v>0</v>
      </c>
      <c r="I73" s="50">
        <f t="shared" si="288"/>
        <v>1</v>
      </c>
      <c r="J73" s="50">
        <f t="shared" si="288"/>
        <v>107</v>
      </c>
      <c r="K73" s="50">
        <f t="shared" si="288"/>
        <v>3</v>
      </c>
      <c r="L73" s="51">
        <f t="shared" si="288"/>
        <v>23</v>
      </c>
      <c r="M73" s="52">
        <f t="shared" si="288"/>
        <v>503</v>
      </c>
      <c r="N73" s="52">
        <f t="shared" si="288"/>
        <v>486.39999999999992</v>
      </c>
      <c r="O73" s="48" t="s">
        <v>22</v>
      </c>
      <c r="P73" s="49">
        <f t="shared" ref="P73:AB73" si="289">SUM(P13,P18,P23,P29,P34,P39,P45,P50,P55,P61,P66,P71)</f>
        <v>132</v>
      </c>
      <c r="Q73" s="50">
        <f t="shared" si="289"/>
        <v>25</v>
      </c>
      <c r="R73" s="50">
        <f t="shared" si="289"/>
        <v>4</v>
      </c>
      <c r="S73" s="50">
        <f t="shared" si="289"/>
        <v>0</v>
      </c>
      <c r="T73" s="50">
        <f t="shared" si="289"/>
        <v>0</v>
      </c>
      <c r="U73" s="50">
        <f t="shared" si="289"/>
        <v>0</v>
      </c>
      <c r="V73" s="50">
        <f t="shared" si="289"/>
        <v>0</v>
      </c>
      <c r="W73" s="50">
        <f t="shared" si="289"/>
        <v>0</v>
      </c>
      <c r="X73" s="50">
        <f t="shared" si="289"/>
        <v>13</v>
      </c>
      <c r="Y73" s="50">
        <f t="shared" si="289"/>
        <v>2</v>
      </c>
      <c r="Z73" s="51">
        <f t="shared" si="289"/>
        <v>56</v>
      </c>
      <c r="AA73" s="52">
        <f t="shared" si="289"/>
        <v>232</v>
      </c>
      <c r="AB73" s="52">
        <f t="shared" si="289"/>
        <v>191.19999999999996</v>
      </c>
      <c r="AC73" s="48" t="s">
        <v>22</v>
      </c>
      <c r="AD73" s="49">
        <f t="shared" ref="AD73:AP73" si="290">SUM(AD13,AD18,AD23,AD29,AD34,AD39,AD45,AD50,AD55,AD61,AD66,AD71)</f>
        <v>3598</v>
      </c>
      <c r="AE73" s="50">
        <f t="shared" si="290"/>
        <v>363</v>
      </c>
      <c r="AF73" s="50">
        <f t="shared" si="290"/>
        <v>48</v>
      </c>
      <c r="AG73" s="50">
        <f t="shared" si="290"/>
        <v>5</v>
      </c>
      <c r="AH73" s="50">
        <f t="shared" si="290"/>
        <v>2</v>
      </c>
      <c r="AI73" s="50">
        <f t="shared" si="290"/>
        <v>0</v>
      </c>
      <c r="AJ73" s="50">
        <f t="shared" si="290"/>
        <v>1</v>
      </c>
      <c r="AK73" s="50">
        <f t="shared" si="290"/>
        <v>10</v>
      </c>
      <c r="AL73" s="50">
        <f t="shared" si="290"/>
        <v>689</v>
      </c>
      <c r="AM73" s="50">
        <f t="shared" si="290"/>
        <v>77</v>
      </c>
      <c r="AN73" s="51">
        <f t="shared" si="290"/>
        <v>387</v>
      </c>
      <c r="AO73" s="52">
        <f t="shared" si="290"/>
        <v>5180</v>
      </c>
      <c r="AP73" s="52">
        <f t="shared" si="290"/>
        <v>4906.7</v>
      </c>
      <c r="AQ73" s="48" t="s">
        <v>22</v>
      </c>
      <c r="AR73" s="49">
        <f t="shared" ref="AR73:BD73" si="291">SUM(AR13,AR18,AR23,AR29,AR34,AR39,AR45,AR50,AR55,AR61,AR66,AR71)</f>
        <v>667</v>
      </c>
      <c r="AS73" s="50">
        <f t="shared" si="291"/>
        <v>111</v>
      </c>
      <c r="AT73" s="50">
        <f t="shared" si="291"/>
        <v>28</v>
      </c>
      <c r="AU73" s="50">
        <f t="shared" si="291"/>
        <v>4</v>
      </c>
      <c r="AV73" s="50">
        <f t="shared" si="291"/>
        <v>3</v>
      </c>
      <c r="AW73" s="50">
        <f t="shared" si="291"/>
        <v>0</v>
      </c>
      <c r="AX73" s="50">
        <f t="shared" si="291"/>
        <v>0</v>
      </c>
      <c r="AY73" s="50">
        <f t="shared" si="291"/>
        <v>5</v>
      </c>
      <c r="AZ73" s="50">
        <f t="shared" si="291"/>
        <v>141</v>
      </c>
      <c r="BA73" s="50">
        <f t="shared" si="291"/>
        <v>26</v>
      </c>
      <c r="BB73" s="51">
        <f t="shared" si="291"/>
        <v>37</v>
      </c>
      <c r="BC73" s="52">
        <f t="shared" si="291"/>
        <v>1022</v>
      </c>
      <c r="BD73" s="52">
        <f t="shared" si="291"/>
        <v>1027.3000000000002</v>
      </c>
      <c r="BE73" s="48" t="s">
        <v>22</v>
      </c>
      <c r="BF73" s="49">
        <f t="shared" ref="BF73:BR73" si="292">SUM(BF13,BF18,BF23,BF29,BF34,BF39,BF45,BF50,BF55,BF61,BF66,BF71)</f>
        <v>0</v>
      </c>
      <c r="BG73" s="50">
        <f t="shared" si="292"/>
        <v>0</v>
      </c>
      <c r="BH73" s="50">
        <f t="shared" si="292"/>
        <v>0</v>
      </c>
      <c r="BI73" s="50">
        <f t="shared" si="292"/>
        <v>0</v>
      </c>
      <c r="BJ73" s="50">
        <f t="shared" si="292"/>
        <v>0</v>
      </c>
      <c r="BK73" s="50">
        <f t="shared" si="292"/>
        <v>0</v>
      </c>
      <c r="BL73" s="50">
        <f t="shared" si="292"/>
        <v>0</v>
      </c>
      <c r="BM73" s="50">
        <f t="shared" si="292"/>
        <v>0</v>
      </c>
      <c r="BN73" s="50">
        <f t="shared" si="292"/>
        <v>0</v>
      </c>
      <c r="BO73" s="50">
        <f t="shared" si="292"/>
        <v>0</v>
      </c>
      <c r="BP73" s="51">
        <f t="shared" si="292"/>
        <v>0</v>
      </c>
      <c r="BQ73" s="52">
        <f t="shared" si="292"/>
        <v>0</v>
      </c>
      <c r="BR73" s="52">
        <f t="shared" si="292"/>
        <v>0</v>
      </c>
      <c r="BS73" s="48" t="s">
        <v>22</v>
      </c>
      <c r="BT73" s="49">
        <f t="shared" ref="BT73:CF73" si="293">SUM(BT13,BT18,BT23,BT29,BT34,BT39,BT45,BT50,BT55,BT61,BT66,BT71)</f>
        <v>701</v>
      </c>
      <c r="BU73" s="50">
        <f t="shared" si="293"/>
        <v>89</v>
      </c>
      <c r="BV73" s="50">
        <f t="shared" si="293"/>
        <v>24</v>
      </c>
      <c r="BW73" s="50">
        <f t="shared" si="293"/>
        <v>1</v>
      </c>
      <c r="BX73" s="50">
        <f t="shared" si="293"/>
        <v>3</v>
      </c>
      <c r="BY73" s="50">
        <f t="shared" si="293"/>
        <v>0</v>
      </c>
      <c r="BZ73" s="50">
        <f t="shared" si="293"/>
        <v>0</v>
      </c>
      <c r="CA73" s="50">
        <f t="shared" si="293"/>
        <v>10</v>
      </c>
      <c r="CB73" s="50">
        <f t="shared" si="293"/>
        <v>146</v>
      </c>
      <c r="CC73" s="50">
        <f t="shared" si="293"/>
        <v>17</v>
      </c>
      <c r="CD73" s="51">
        <f t="shared" si="293"/>
        <v>83</v>
      </c>
      <c r="CE73" s="52">
        <f t="shared" si="293"/>
        <v>1074</v>
      </c>
      <c r="CF73" s="52">
        <f t="shared" si="293"/>
        <v>1043.7999999999997</v>
      </c>
      <c r="CG73" s="48" t="s">
        <v>22</v>
      </c>
      <c r="CH73" s="49">
        <f t="shared" ref="CH73:CT73" si="294">SUM(CH13,CH18,CH23,CH29,CH34,CH39,CH45,CH50,CH55,CH61,CH66,CH71)</f>
        <v>1455</v>
      </c>
      <c r="CI73" s="50">
        <f t="shared" si="294"/>
        <v>206</v>
      </c>
      <c r="CJ73" s="50">
        <f t="shared" si="294"/>
        <v>19</v>
      </c>
      <c r="CK73" s="50">
        <f t="shared" si="294"/>
        <v>0</v>
      </c>
      <c r="CL73" s="50">
        <f t="shared" si="294"/>
        <v>1</v>
      </c>
      <c r="CM73" s="50">
        <f t="shared" si="294"/>
        <v>0</v>
      </c>
      <c r="CN73" s="50">
        <f t="shared" si="294"/>
        <v>1</v>
      </c>
      <c r="CO73" s="50">
        <f t="shared" si="294"/>
        <v>9</v>
      </c>
      <c r="CP73" s="50">
        <f t="shared" si="294"/>
        <v>156</v>
      </c>
      <c r="CQ73" s="50">
        <f t="shared" si="294"/>
        <v>59</v>
      </c>
      <c r="CR73" s="51">
        <f t="shared" si="294"/>
        <v>189</v>
      </c>
      <c r="CS73" s="52">
        <f t="shared" si="294"/>
        <v>2095</v>
      </c>
      <c r="CT73" s="52">
        <f t="shared" si="294"/>
        <v>1944.3999999999999</v>
      </c>
      <c r="CU73" s="48" t="s">
        <v>22</v>
      </c>
      <c r="CV73" s="49">
        <f t="shared" ref="CV73:DH73" si="295">SUM(CV13,CV18,CV23,CV29,CV34,CV39,CV45,CV50,CV55,CV61,CV66,CV71)</f>
        <v>242</v>
      </c>
      <c r="CW73" s="50">
        <f t="shared" si="295"/>
        <v>45</v>
      </c>
      <c r="CX73" s="50">
        <f t="shared" si="295"/>
        <v>6</v>
      </c>
      <c r="CY73" s="50">
        <f t="shared" si="295"/>
        <v>3</v>
      </c>
      <c r="CZ73" s="50">
        <f t="shared" si="295"/>
        <v>0</v>
      </c>
      <c r="DA73" s="50">
        <f t="shared" si="295"/>
        <v>0</v>
      </c>
      <c r="DB73" s="50">
        <f t="shared" si="295"/>
        <v>0</v>
      </c>
      <c r="DC73" s="50">
        <f t="shared" si="295"/>
        <v>0</v>
      </c>
      <c r="DD73" s="50">
        <f t="shared" si="295"/>
        <v>30</v>
      </c>
      <c r="DE73" s="50">
        <f t="shared" si="295"/>
        <v>7</v>
      </c>
      <c r="DF73" s="51">
        <f t="shared" si="295"/>
        <v>85</v>
      </c>
      <c r="DG73" s="52">
        <f t="shared" si="295"/>
        <v>418</v>
      </c>
      <c r="DH73" s="52">
        <f t="shared" si="295"/>
        <v>357.5</v>
      </c>
      <c r="DI73" s="48" t="s">
        <v>22</v>
      </c>
      <c r="DJ73" s="49">
        <f t="shared" ref="DJ73:DV73" si="296">SUM(DJ13,DJ18,DJ23,DJ29,DJ34,DJ39,DJ45,DJ50,DJ55,DJ61,DJ66,DJ71)</f>
        <v>209</v>
      </c>
      <c r="DK73" s="50">
        <f t="shared" si="296"/>
        <v>31</v>
      </c>
      <c r="DL73" s="50">
        <f t="shared" si="296"/>
        <v>7</v>
      </c>
      <c r="DM73" s="50">
        <f t="shared" si="296"/>
        <v>1</v>
      </c>
      <c r="DN73" s="50">
        <f t="shared" si="296"/>
        <v>1</v>
      </c>
      <c r="DO73" s="50">
        <f t="shared" si="296"/>
        <v>0</v>
      </c>
      <c r="DP73" s="50">
        <f t="shared" si="296"/>
        <v>0</v>
      </c>
      <c r="DQ73" s="50">
        <f t="shared" si="296"/>
        <v>6</v>
      </c>
      <c r="DR73" s="50">
        <f t="shared" si="296"/>
        <v>11</v>
      </c>
      <c r="DS73" s="50">
        <f t="shared" si="296"/>
        <v>4</v>
      </c>
      <c r="DT73" s="51">
        <f t="shared" si="296"/>
        <v>2</v>
      </c>
      <c r="DU73" s="52">
        <f t="shared" si="296"/>
        <v>272</v>
      </c>
      <c r="DV73" s="52">
        <f t="shared" si="296"/>
        <v>285.7</v>
      </c>
      <c r="DW73" s="48" t="s">
        <v>22</v>
      </c>
      <c r="DX73" s="49">
        <f t="shared" ref="DX73:EJ73" si="297">SUM(DX13,DX18,DX23,DX29,DX34,DX39,DX45,DX50,DX55,DX61,DX66,DX71)</f>
        <v>0</v>
      </c>
      <c r="DY73" s="50">
        <f t="shared" si="297"/>
        <v>0</v>
      </c>
      <c r="DZ73" s="50">
        <f t="shared" si="297"/>
        <v>0</v>
      </c>
      <c r="EA73" s="50">
        <f t="shared" si="297"/>
        <v>0</v>
      </c>
      <c r="EB73" s="50">
        <f t="shared" si="297"/>
        <v>0</v>
      </c>
      <c r="EC73" s="50">
        <f t="shared" si="297"/>
        <v>0</v>
      </c>
      <c r="ED73" s="50">
        <f t="shared" si="297"/>
        <v>0</v>
      </c>
      <c r="EE73" s="50">
        <f t="shared" si="297"/>
        <v>0</v>
      </c>
      <c r="EF73" s="50">
        <f t="shared" si="297"/>
        <v>0</v>
      </c>
      <c r="EG73" s="50">
        <f t="shared" si="297"/>
        <v>0</v>
      </c>
      <c r="EH73" s="51">
        <f t="shared" si="297"/>
        <v>0</v>
      </c>
      <c r="EI73" s="52">
        <f t="shared" si="297"/>
        <v>0</v>
      </c>
      <c r="EJ73" s="52">
        <f t="shared" si="297"/>
        <v>0</v>
      </c>
      <c r="EK73" s="48" t="s">
        <v>22</v>
      </c>
      <c r="EL73" s="49">
        <f t="shared" ref="EL73:EX73" si="298">SUM(EL13,EL18,EL23,EL29,EL34,EL39,EL45,EL50,EL55,EL61,EL66,EL71)</f>
        <v>280</v>
      </c>
      <c r="EM73" s="50">
        <f t="shared" si="298"/>
        <v>47</v>
      </c>
      <c r="EN73" s="50">
        <f t="shared" si="298"/>
        <v>7</v>
      </c>
      <c r="EO73" s="50">
        <f t="shared" si="298"/>
        <v>1</v>
      </c>
      <c r="EP73" s="50">
        <f t="shared" si="298"/>
        <v>1</v>
      </c>
      <c r="EQ73" s="50">
        <f t="shared" si="298"/>
        <v>0</v>
      </c>
      <c r="ER73" s="50">
        <f t="shared" si="298"/>
        <v>1</v>
      </c>
      <c r="ES73" s="50">
        <f t="shared" si="298"/>
        <v>2</v>
      </c>
      <c r="ET73" s="50">
        <f t="shared" si="298"/>
        <v>12</v>
      </c>
      <c r="EU73" s="50">
        <f t="shared" si="298"/>
        <v>6</v>
      </c>
      <c r="EV73" s="51">
        <f t="shared" si="298"/>
        <v>20</v>
      </c>
      <c r="EW73" s="52">
        <f t="shared" si="298"/>
        <v>377</v>
      </c>
      <c r="EX73" s="52">
        <f t="shared" si="298"/>
        <v>372.1</v>
      </c>
      <c r="EY73" s="48" t="s">
        <v>22</v>
      </c>
      <c r="EZ73" s="49">
        <f t="shared" ref="EZ73:FL73" si="299">SUM(EZ13,EZ18,EZ23,EZ29,EZ34,EZ39,EZ45,EZ50,EZ55,EZ61,EZ66,EZ71)</f>
        <v>3046</v>
      </c>
      <c r="FA73" s="50">
        <f t="shared" si="299"/>
        <v>386</v>
      </c>
      <c r="FB73" s="50">
        <f t="shared" si="299"/>
        <v>48</v>
      </c>
      <c r="FC73" s="50">
        <f t="shared" si="299"/>
        <v>5</v>
      </c>
      <c r="FD73" s="50">
        <f t="shared" si="299"/>
        <v>2</v>
      </c>
      <c r="FE73" s="50">
        <f t="shared" si="299"/>
        <v>0</v>
      </c>
      <c r="FF73" s="50">
        <f t="shared" si="299"/>
        <v>0</v>
      </c>
      <c r="FG73" s="50">
        <f t="shared" si="299"/>
        <v>17</v>
      </c>
      <c r="FH73" s="50">
        <f t="shared" si="299"/>
        <v>529</v>
      </c>
      <c r="FI73" s="50">
        <f t="shared" si="299"/>
        <v>109</v>
      </c>
      <c r="FJ73" s="51">
        <f t="shared" si="299"/>
        <v>379</v>
      </c>
      <c r="FK73" s="52">
        <f t="shared" si="299"/>
        <v>4521</v>
      </c>
      <c r="FL73" s="52">
        <f t="shared" si="299"/>
        <v>4240.9000000000005</v>
      </c>
      <c r="FM73" s="48" t="s">
        <v>22</v>
      </c>
      <c r="FN73" s="49">
        <f t="shared" ref="FN73:FZ73" si="300">SUM(FN13,FN18,FN23,FN29,FN34,FN39,FN45,FN50,FN55,FN61,FN66,FN71)</f>
        <v>496</v>
      </c>
      <c r="FO73" s="50">
        <f t="shared" si="300"/>
        <v>79</v>
      </c>
      <c r="FP73" s="50">
        <f t="shared" si="300"/>
        <v>5</v>
      </c>
      <c r="FQ73" s="50">
        <f t="shared" si="300"/>
        <v>0</v>
      </c>
      <c r="FR73" s="50">
        <f t="shared" si="300"/>
        <v>0</v>
      </c>
      <c r="FS73" s="50">
        <f t="shared" si="300"/>
        <v>0</v>
      </c>
      <c r="FT73" s="50">
        <f t="shared" si="300"/>
        <v>0</v>
      </c>
      <c r="FU73" s="50">
        <f t="shared" si="300"/>
        <v>1</v>
      </c>
      <c r="FV73" s="50">
        <f t="shared" si="300"/>
        <v>79</v>
      </c>
      <c r="FW73" s="50">
        <f t="shared" si="300"/>
        <v>11</v>
      </c>
      <c r="FX73" s="51">
        <f t="shared" si="300"/>
        <v>67</v>
      </c>
      <c r="FY73" s="52">
        <f t="shared" si="300"/>
        <v>738</v>
      </c>
      <c r="FZ73" s="52">
        <f t="shared" si="300"/>
        <v>685.3</v>
      </c>
      <c r="GA73" s="48" t="s">
        <v>22</v>
      </c>
      <c r="GB73" s="49">
        <f t="shared" ref="GB73:GN73" si="301">SUM(GB13,GB18,GB23,GB29,GB34,GB39,GB45,GB50,GB55,GB61,GB66,GB71)</f>
        <v>302</v>
      </c>
      <c r="GC73" s="50">
        <f t="shared" si="301"/>
        <v>31</v>
      </c>
      <c r="GD73" s="50">
        <f t="shared" si="301"/>
        <v>7</v>
      </c>
      <c r="GE73" s="50">
        <f t="shared" si="301"/>
        <v>0</v>
      </c>
      <c r="GF73" s="50">
        <f t="shared" si="301"/>
        <v>0</v>
      </c>
      <c r="GG73" s="50">
        <f t="shared" si="301"/>
        <v>0</v>
      </c>
      <c r="GH73" s="50">
        <f t="shared" si="301"/>
        <v>0</v>
      </c>
      <c r="GI73" s="50">
        <f t="shared" si="301"/>
        <v>1</v>
      </c>
      <c r="GJ73" s="50">
        <f t="shared" si="301"/>
        <v>33</v>
      </c>
      <c r="GK73" s="50">
        <f t="shared" si="301"/>
        <v>2</v>
      </c>
      <c r="GL73" s="51">
        <f t="shared" si="301"/>
        <v>20</v>
      </c>
      <c r="GM73" s="52">
        <f t="shared" si="301"/>
        <v>396</v>
      </c>
      <c r="GN73" s="52">
        <f t="shared" si="301"/>
        <v>388.9</v>
      </c>
      <c r="GO73" s="48" t="s">
        <v>22</v>
      </c>
      <c r="GP73" s="49">
        <f t="shared" ref="GP73:HB73" si="302">SUM(GP13,GP18,GP23,GP29,GP34,GP39,GP45,GP50,GP55,GP61,GP66,GP71)</f>
        <v>0</v>
      </c>
      <c r="GQ73" s="50">
        <f t="shared" si="302"/>
        <v>0</v>
      </c>
      <c r="GR73" s="50">
        <f t="shared" si="302"/>
        <v>0</v>
      </c>
      <c r="GS73" s="50">
        <f t="shared" si="302"/>
        <v>0</v>
      </c>
      <c r="GT73" s="50">
        <f t="shared" si="302"/>
        <v>0</v>
      </c>
      <c r="GU73" s="50">
        <f t="shared" si="302"/>
        <v>0</v>
      </c>
      <c r="GV73" s="50">
        <f t="shared" si="302"/>
        <v>0</v>
      </c>
      <c r="GW73" s="50">
        <f t="shared" si="302"/>
        <v>0</v>
      </c>
      <c r="GX73" s="50">
        <f t="shared" si="302"/>
        <v>0</v>
      </c>
      <c r="GY73" s="50">
        <f t="shared" si="302"/>
        <v>0</v>
      </c>
      <c r="GZ73" s="51">
        <f t="shared" si="302"/>
        <v>0</v>
      </c>
      <c r="HA73" s="52">
        <f t="shared" si="302"/>
        <v>0</v>
      </c>
      <c r="HB73" s="52">
        <f t="shared" si="302"/>
        <v>0</v>
      </c>
      <c r="HC73" s="48" t="s">
        <v>22</v>
      </c>
      <c r="HD73" s="49">
        <f t="shared" ref="HD73:HP73" si="303">SUM(HD13,HD18,HD23,HD29,HD34,HD39,HD45,HD50,HD55,HD61,HD66,HD71)</f>
        <v>439</v>
      </c>
      <c r="HE73" s="50">
        <f t="shared" si="303"/>
        <v>40</v>
      </c>
      <c r="HF73" s="50">
        <f t="shared" si="303"/>
        <v>12</v>
      </c>
      <c r="HG73" s="50">
        <f t="shared" si="303"/>
        <v>2</v>
      </c>
      <c r="HH73" s="50">
        <f t="shared" si="303"/>
        <v>0</v>
      </c>
      <c r="HI73" s="50">
        <f t="shared" si="303"/>
        <v>0</v>
      </c>
      <c r="HJ73" s="50">
        <f t="shared" si="303"/>
        <v>0</v>
      </c>
      <c r="HK73" s="50">
        <f t="shared" si="303"/>
        <v>0</v>
      </c>
      <c r="HL73" s="50">
        <f t="shared" si="303"/>
        <v>16</v>
      </c>
      <c r="HM73" s="50">
        <f t="shared" si="303"/>
        <v>4</v>
      </c>
      <c r="HN73" s="51">
        <f t="shared" si="303"/>
        <v>32</v>
      </c>
      <c r="HO73" s="52">
        <f t="shared" si="303"/>
        <v>545</v>
      </c>
      <c r="HP73" s="52">
        <f t="shared" si="303"/>
        <v>535.20000000000005</v>
      </c>
      <c r="HQ73" s="48" t="s">
        <v>22</v>
      </c>
      <c r="HR73" s="49">
        <f t="shared" ref="HR73:ID73" si="304">SUM(HR13,HR18,HR23,HR29,HR34,HR39,HR45,HR50,HR55,HR61,HR66,HR71)</f>
        <v>191</v>
      </c>
      <c r="HS73" s="50">
        <f t="shared" si="304"/>
        <v>36</v>
      </c>
      <c r="HT73" s="50">
        <f t="shared" si="304"/>
        <v>8</v>
      </c>
      <c r="HU73" s="50">
        <f t="shared" si="304"/>
        <v>1</v>
      </c>
      <c r="HV73" s="50">
        <f t="shared" si="304"/>
        <v>0</v>
      </c>
      <c r="HW73" s="50">
        <f t="shared" si="304"/>
        <v>0</v>
      </c>
      <c r="HX73" s="50">
        <f t="shared" si="304"/>
        <v>0</v>
      </c>
      <c r="HY73" s="50">
        <f t="shared" si="304"/>
        <v>1</v>
      </c>
      <c r="HZ73" s="50">
        <f t="shared" si="304"/>
        <v>24</v>
      </c>
      <c r="IA73" s="50">
        <f t="shared" si="304"/>
        <v>6</v>
      </c>
      <c r="IB73" s="51">
        <f t="shared" si="304"/>
        <v>97</v>
      </c>
      <c r="IC73" s="52">
        <f t="shared" si="304"/>
        <v>364</v>
      </c>
      <c r="ID73" s="52">
        <f t="shared" si="304"/>
        <v>295.50000000000006</v>
      </c>
      <c r="IE73" s="48" t="s">
        <v>22</v>
      </c>
      <c r="IF73" s="49">
        <f t="shared" ref="IF73:IR73" si="305">SUM(IF13,IF18,IF23,IF29,IF34,IF39,IF45,IF50,IF55,IF61,IF66,IF71)</f>
        <v>232</v>
      </c>
      <c r="IG73" s="50">
        <f t="shared" si="305"/>
        <v>42</v>
      </c>
      <c r="IH73" s="50">
        <f t="shared" si="305"/>
        <v>7</v>
      </c>
      <c r="II73" s="50">
        <f t="shared" si="305"/>
        <v>1</v>
      </c>
      <c r="IJ73" s="50">
        <f t="shared" si="305"/>
        <v>0</v>
      </c>
      <c r="IK73" s="50">
        <f t="shared" si="305"/>
        <v>0</v>
      </c>
      <c r="IL73" s="50">
        <f t="shared" si="305"/>
        <v>0</v>
      </c>
      <c r="IM73" s="50">
        <f t="shared" si="305"/>
        <v>0</v>
      </c>
      <c r="IN73" s="50">
        <f t="shared" si="305"/>
        <v>27</v>
      </c>
      <c r="IO73" s="50">
        <f t="shared" si="305"/>
        <v>2</v>
      </c>
      <c r="IP73" s="51">
        <f t="shared" si="305"/>
        <v>55</v>
      </c>
      <c r="IQ73" s="52">
        <f t="shared" si="305"/>
        <v>366</v>
      </c>
      <c r="IR73" s="52">
        <f t="shared" si="305"/>
        <v>331.2</v>
      </c>
    </row>
    <row r="74" spans="1:252" ht="15" customHeight="1" thickTop="1" x14ac:dyDescent="0.3">
      <c r="A74" s="53"/>
      <c r="O74" s="53"/>
      <c r="AC74" s="53"/>
      <c r="AQ74" s="53"/>
      <c r="BE74" s="53"/>
      <c r="BS74" s="53"/>
      <c r="CG74" s="53"/>
      <c r="CU74" s="53"/>
      <c r="DI74" s="53"/>
      <c r="DW74" s="53"/>
      <c r="EK74" s="53"/>
      <c r="EY74" s="53"/>
      <c r="FM74" s="53"/>
      <c r="GA74" s="53"/>
      <c r="GO74" s="53"/>
      <c r="HC74" s="53"/>
      <c r="HQ74" s="53"/>
      <c r="IE74" s="53"/>
    </row>
    <row r="75" spans="1:252" ht="15" customHeight="1" x14ac:dyDescent="0.3">
      <c r="A75" s="53"/>
      <c r="O75" s="53"/>
      <c r="AC75" s="53"/>
      <c r="AQ75" s="53"/>
      <c r="BE75" s="53"/>
      <c r="BS75" s="53"/>
      <c r="CG75" s="53"/>
      <c r="CU75" s="53"/>
      <c r="DI75" s="53"/>
      <c r="DW75" s="53"/>
      <c r="EK75" s="53"/>
      <c r="EY75" s="53"/>
      <c r="FM75" s="53"/>
      <c r="GA75" s="53"/>
      <c r="GO75" s="53"/>
      <c r="HC75" s="53"/>
      <c r="HQ75" s="53"/>
      <c r="IE75" s="53"/>
    </row>
    <row r="76" spans="1:252" ht="15" customHeight="1" x14ac:dyDescent="0.3">
      <c r="A76" s="53"/>
      <c r="O76" s="53"/>
      <c r="AC76" s="53"/>
      <c r="AQ76" s="53"/>
      <c r="BE76" s="53"/>
      <c r="BS76" s="53"/>
      <c r="CG76" s="53"/>
      <c r="CU76" s="53"/>
      <c r="DI76" s="53"/>
      <c r="DW76" s="53"/>
      <c r="EK76" s="53"/>
      <c r="EY76" s="53"/>
      <c r="FM76" s="53"/>
      <c r="GA76" s="53"/>
      <c r="GO76" s="53"/>
      <c r="HC76" s="53"/>
      <c r="HQ76" s="53"/>
      <c r="IE76" s="53"/>
    </row>
    <row r="77" spans="1:252" ht="15" customHeight="1" x14ac:dyDescent="0.3">
      <c r="A77" s="53"/>
      <c r="O77" s="53"/>
      <c r="AC77" s="53"/>
      <c r="AQ77" s="53"/>
      <c r="BE77" s="53"/>
      <c r="BS77" s="53"/>
      <c r="CG77" s="53"/>
      <c r="CU77" s="53"/>
      <c r="DI77" s="53"/>
      <c r="DW77" s="53"/>
      <c r="EK77" s="53"/>
      <c r="EY77" s="53"/>
      <c r="FM77" s="53"/>
      <c r="GA77" s="53"/>
      <c r="GO77" s="53"/>
      <c r="HC77" s="53"/>
      <c r="HQ77" s="53"/>
      <c r="IE77" s="53"/>
    </row>
    <row r="78" spans="1:252" ht="15" customHeight="1" x14ac:dyDescent="0.3">
      <c r="A78" s="53"/>
      <c r="O78" s="53"/>
      <c r="AC78" s="53"/>
      <c r="AQ78" s="53"/>
      <c r="BE78" s="53"/>
      <c r="BS78" s="53"/>
      <c r="CG78" s="53"/>
      <c r="CU78" s="53"/>
      <c r="DI78" s="53"/>
      <c r="DW78" s="53"/>
      <c r="EK78" s="53"/>
      <c r="EY78" s="53"/>
      <c r="FM78" s="53"/>
      <c r="GA78" s="53"/>
      <c r="GO78" s="53"/>
      <c r="HC78" s="53"/>
      <c r="HQ78" s="53"/>
      <c r="IE78" s="53"/>
    </row>
    <row r="79" spans="1:252" ht="15" customHeight="1" x14ac:dyDescent="0.3">
      <c r="A79" s="53"/>
      <c r="O79" s="53"/>
      <c r="AC79" s="53"/>
      <c r="AQ79" s="53"/>
      <c r="BE79" s="53"/>
      <c r="BS79" s="53"/>
      <c r="CG79" s="53"/>
      <c r="CU79" s="53"/>
      <c r="DI79" s="53"/>
      <c r="DW79" s="53"/>
      <c r="EK79" s="53"/>
      <c r="EY79" s="53"/>
      <c r="FM79" s="53"/>
      <c r="GA79" s="53"/>
      <c r="GO79" s="53"/>
      <c r="HC79" s="53"/>
      <c r="HQ79" s="53"/>
      <c r="IE79" s="53"/>
    </row>
    <row r="80" spans="1:252" ht="15" customHeight="1" x14ac:dyDescent="0.3">
      <c r="A80" s="53"/>
      <c r="O80" s="53"/>
      <c r="AC80" s="53"/>
      <c r="AQ80" s="53"/>
      <c r="BE80" s="53"/>
      <c r="BS80" s="53"/>
      <c r="CG80" s="53"/>
      <c r="CU80" s="53"/>
      <c r="DI80" s="53"/>
      <c r="DW80" s="53"/>
      <c r="EK80" s="53"/>
      <c r="EY80" s="53"/>
      <c r="FM80" s="53"/>
      <c r="GA80" s="53"/>
      <c r="GO80" s="53"/>
      <c r="HC80" s="53"/>
      <c r="HQ80" s="53"/>
      <c r="IE80" s="53"/>
    </row>
    <row r="81" spans="1:239" ht="15" customHeight="1" x14ac:dyDescent="0.3">
      <c r="A81" s="53"/>
      <c r="O81" s="53"/>
      <c r="AC81" s="53"/>
      <c r="AQ81" s="53"/>
      <c r="BE81" s="53"/>
      <c r="BS81" s="53"/>
      <c r="CG81" s="53"/>
      <c r="CU81" s="53"/>
      <c r="DI81" s="53"/>
      <c r="DW81" s="53"/>
      <c r="EK81" s="53"/>
      <c r="EY81" s="53"/>
      <c r="FM81" s="53"/>
      <c r="GA81" s="53"/>
      <c r="GO81" s="53"/>
      <c r="HC81" s="53"/>
      <c r="HQ81" s="53"/>
      <c r="IE81" s="53"/>
    </row>
    <row r="82" spans="1:239" ht="15" customHeight="1" x14ac:dyDescent="0.3">
      <c r="A82" s="53"/>
      <c r="O82" s="53"/>
      <c r="AC82" s="53"/>
      <c r="AQ82" s="53"/>
      <c r="BE82" s="53"/>
      <c r="BS82" s="53"/>
      <c r="CG82" s="53"/>
      <c r="CU82" s="53"/>
      <c r="DI82" s="53"/>
      <c r="DW82" s="53"/>
      <c r="EK82" s="53"/>
      <c r="EY82" s="53"/>
      <c r="FM82" s="53"/>
      <c r="GA82" s="53"/>
      <c r="GO82" s="53"/>
      <c r="HC82" s="53"/>
      <c r="HQ82" s="53"/>
      <c r="IE82" s="53"/>
    </row>
    <row r="83" spans="1:239" ht="15" customHeight="1" x14ac:dyDescent="0.3">
      <c r="A83" s="53"/>
      <c r="O83" s="53"/>
      <c r="AC83" s="53"/>
      <c r="AQ83" s="53"/>
      <c r="BE83" s="53"/>
      <c r="BS83" s="53"/>
      <c r="CG83" s="53"/>
      <c r="CU83" s="53"/>
      <c r="DI83" s="53"/>
      <c r="DW83" s="53"/>
      <c r="EK83" s="53"/>
      <c r="EY83" s="53"/>
      <c r="FM83" s="53"/>
      <c r="GA83" s="53"/>
      <c r="GO83" s="53"/>
      <c r="HC83" s="53"/>
      <c r="HQ83" s="53"/>
      <c r="IE83" s="53"/>
    </row>
    <row r="84" spans="1:239" ht="15" customHeight="1" x14ac:dyDescent="0.3">
      <c r="A84" s="53"/>
      <c r="O84" s="53"/>
      <c r="AC84" s="53"/>
      <c r="AQ84" s="53"/>
      <c r="BE84" s="53"/>
      <c r="BS84" s="53"/>
      <c r="CG84" s="53"/>
      <c r="CU84" s="53"/>
      <c r="DI84" s="53"/>
      <c r="DW84" s="53"/>
      <c r="EK84" s="53"/>
      <c r="EY84" s="53"/>
      <c r="FM84" s="53"/>
      <c r="GA84" s="53"/>
      <c r="GO84" s="53"/>
      <c r="HC84" s="53"/>
      <c r="HQ84" s="53"/>
      <c r="IE84" s="53"/>
    </row>
    <row r="85" spans="1:239" ht="15" customHeight="1" x14ac:dyDescent="0.3">
      <c r="A85" s="53"/>
      <c r="O85" s="53"/>
      <c r="AC85" s="53"/>
      <c r="AQ85" s="53"/>
      <c r="BE85" s="53"/>
      <c r="BS85" s="53"/>
      <c r="CG85" s="53"/>
      <c r="CU85" s="53"/>
      <c r="DI85" s="53"/>
      <c r="DW85" s="53"/>
      <c r="EK85" s="53"/>
      <c r="EY85" s="53"/>
      <c r="FM85" s="53"/>
      <c r="GA85" s="53"/>
      <c r="GO85" s="53"/>
      <c r="HC85" s="53"/>
      <c r="HQ85" s="53"/>
      <c r="IE85" s="53"/>
    </row>
    <row r="86" spans="1:239" ht="15" customHeight="1" x14ac:dyDescent="0.3">
      <c r="A86" s="53"/>
      <c r="O86" s="53"/>
      <c r="AC86" s="53"/>
      <c r="AQ86" s="53"/>
      <c r="BE86" s="53"/>
      <c r="BS86" s="53"/>
      <c r="CG86" s="53"/>
      <c r="CU86" s="53"/>
      <c r="DI86" s="53"/>
      <c r="DW86" s="53"/>
      <c r="EK86" s="53"/>
      <c r="EY86" s="53"/>
      <c r="FM86" s="53"/>
      <c r="GA86" s="53"/>
      <c r="GO86" s="53"/>
      <c r="HC86" s="53"/>
      <c r="HQ86" s="53"/>
      <c r="IE86" s="53"/>
    </row>
    <row r="87" spans="1:239" ht="15" customHeight="1" x14ac:dyDescent="0.3">
      <c r="A87" s="53"/>
      <c r="O87" s="53"/>
      <c r="AC87" s="53"/>
      <c r="AQ87" s="53"/>
      <c r="BE87" s="53"/>
      <c r="BS87" s="53"/>
      <c r="CG87" s="53"/>
      <c r="CU87" s="53"/>
      <c r="DI87" s="53"/>
      <c r="DW87" s="53"/>
      <c r="EK87" s="53"/>
      <c r="EY87" s="53"/>
      <c r="FM87" s="53"/>
      <c r="GA87" s="53"/>
      <c r="GO87" s="53"/>
      <c r="HC87" s="53"/>
      <c r="HQ87" s="53"/>
      <c r="IE87" s="53"/>
    </row>
    <row r="88" spans="1:239" ht="15" customHeight="1" x14ac:dyDescent="0.3">
      <c r="A88" s="53"/>
      <c r="O88" s="53"/>
      <c r="AC88" s="53"/>
      <c r="AQ88" s="53"/>
      <c r="BE88" s="53"/>
      <c r="BS88" s="53"/>
      <c r="CG88" s="53"/>
      <c r="CU88" s="53"/>
      <c r="DI88" s="53"/>
      <c r="DW88" s="53"/>
      <c r="EK88" s="53"/>
      <c r="EY88" s="53"/>
      <c r="FM88" s="53"/>
      <c r="GA88" s="53"/>
      <c r="GO88" s="53"/>
      <c r="HC88" s="53"/>
      <c r="HQ88" s="53"/>
      <c r="IE88" s="53"/>
    </row>
    <row r="89" spans="1:239" ht="15" customHeight="1" x14ac:dyDescent="0.3">
      <c r="A89" s="53"/>
      <c r="O89" s="53"/>
      <c r="AC89" s="53"/>
      <c r="AQ89" s="53"/>
      <c r="BE89" s="53"/>
      <c r="BS89" s="53"/>
      <c r="CG89" s="53"/>
      <c r="CU89" s="53"/>
      <c r="DI89" s="53"/>
      <c r="DW89" s="53"/>
      <c r="EK89" s="53"/>
      <c r="EY89" s="53"/>
      <c r="FM89" s="53"/>
      <c r="GA89" s="53"/>
      <c r="GO89" s="53"/>
      <c r="HC89" s="53"/>
      <c r="HQ89" s="53"/>
      <c r="IE89" s="53"/>
    </row>
    <row r="90" spans="1:239" ht="15" customHeight="1" x14ac:dyDescent="0.3">
      <c r="A90" s="53"/>
      <c r="O90" s="53"/>
      <c r="AC90" s="53"/>
      <c r="AQ90" s="53"/>
      <c r="BE90" s="53"/>
      <c r="BS90" s="53"/>
      <c r="CG90" s="53"/>
      <c r="CU90" s="53"/>
      <c r="DI90" s="53"/>
      <c r="DW90" s="53"/>
      <c r="EK90" s="53"/>
      <c r="EY90" s="53"/>
      <c r="FM90" s="53"/>
      <c r="GA90" s="53"/>
      <c r="GO90" s="53"/>
      <c r="HC90" s="53"/>
      <c r="HQ90" s="53"/>
      <c r="IE90" s="53"/>
    </row>
    <row r="91" spans="1:239" ht="15" customHeight="1" x14ac:dyDescent="0.3">
      <c r="A91" s="53"/>
      <c r="O91" s="53"/>
      <c r="AC91" s="53"/>
      <c r="AQ91" s="53"/>
      <c r="BE91" s="53"/>
      <c r="BS91" s="53"/>
      <c r="CG91" s="53"/>
      <c r="CU91" s="53"/>
      <c r="DI91" s="53"/>
      <c r="DW91" s="53"/>
      <c r="EK91" s="53"/>
      <c r="EY91" s="53"/>
      <c r="FM91" s="53"/>
      <c r="GA91" s="53"/>
      <c r="GO91" s="53"/>
      <c r="HC91" s="53"/>
      <c r="HQ91" s="53"/>
      <c r="IE91" s="53"/>
    </row>
    <row r="92" spans="1:239" ht="15" customHeight="1" x14ac:dyDescent="0.3">
      <c r="A92" s="53"/>
      <c r="O92" s="53"/>
      <c r="AC92" s="53"/>
      <c r="AQ92" s="53"/>
      <c r="BE92" s="53"/>
      <c r="BS92" s="53"/>
      <c r="CG92" s="53"/>
      <c r="CU92" s="53"/>
      <c r="DI92" s="53"/>
      <c r="DW92" s="53"/>
      <c r="EK92" s="53"/>
      <c r="EY92" s="53"/>
      <c r="FM92" s="53"/>
      <c r="GA92" s="53"/>
      <c r="GO92" s="53"/>
      <c r="HC92" s="53"/>
      <c r="HQ92" s="53"/>
      <c r="IE92" s="53"/>
    </row>
    <row r="93" spans="1:239" ht="15" customHeight="1" x14ac:dyDescent="0.3">
      <c r="A93" s="53"/>
      <c r="O93" s="53"/>
      <c r="AC93" s="53"/>
      <c r="AQ93" s="53"/>
      <c r="BE93" s="53"/>
      <c r="BS93" s="53"/>
      <c r="CG93" s="53"/>
      <c r="CU93" s="53"/>
      <c r="DI93" s="53"/>
      <c r="DW93" s="53"/>
      <c r="EK93" s="53"/>
      <c r="EY93" s="53"/>
      <c r="FM93" s="53"/>
      <c r="GA93" s="53"/>
      <c r="GO93" s="53"/>
      <c r="HC93" s="53"/>
      <c r="HQ93" s="53"/>
      <c r="IE93" s="53"/>
    </row>
    <row r="94" spans="1:239" ht="15" customHeight="1" x14ac:dyDescent="0.3">
      <c r="A94" s="53"/>
      <c r="O94" s="53"/>
      <c r="AC94" s="53"/>
      <c r="AQ94" s="53"/>
      <c r="BE94" s="53"/>
      <c r="BS94" s="53"/>
      <c r="CG94" s="53"/>
      <c r="CU94" s="53"/>
      <c r="DI94" s="53"/>
      <c r="DW94" s="53"/>
      <c r="EK94" s="53"/>
      <c r="EY94" s="53"/>
      <c r="FM94" s="53"/>
      <c r="GA94" s="53"/>
      <c r="GO94" s="53"/>
      <c r="HC94" s="53"/>
      <c r="HQ94" s="53"/>
      <c r="IE94" s="53"/>
    </row>
    <row r="95" spans="1:239" ht="15" customHeight="1" x14ac:dyDescent="0.3">
      <c r="A95" s="53"/>
      <c r="O95" s="53"/>
      <c r="AC95" s="53"/>
      <c r="AQ95" s="53"/>
      <c r="BE95" s="53"/>
      <c r="BS95" s="53"/>
      <c r="CG95" s="53"/>
      <c r="CU95" s="53"/>
      <c r="DI95" s="53"/>
      <c r="DW95" s="53"/>
      <c r="EK95" s="53"/>
      <c r="EY95" s="53"/>
      <c r="FM95" s="53"/>
      <c r="GA95" s="53"/>
      <c r="GO95" s="53"/>
      <c r="HC95" s="53"/>
      <c r="HQ95" s="53"/>
      <c r="IE95" s="53"/>
    </row>
    <row r="96" spans="1:239" ht="15" customHeight="1" x14ac:dyDescent="0.3">
      <c r="A96" s="53"/>
      <c r="O96" s="53"/>
      <c r="AC96" s="53"/>
      <c r="AQ96" s="53"/>
      <c r="BE96" s="53"/>
      <c r="BS96" s="53"/>
      <c r="CG96" s="53"/>
      <c r="CU96" s="53"/>
      <c r="DI96" s="53"/>
      <c r="DW96" s="53"/>
      <c r="EK96" s="53"/>
      <c r="EY96" s="53"/>
      <c r="FM96" s="53"/>
      <c r="GA96" s="53"/>
      <c r="GO96" s="53"/>
      <c r="HC96" s="53"/>
      <c r="HQ96" s="53"/>
      <c r="IE96" s="53"/>
    </row>
    <row r="97" spans="1:239" ht="15" customHeight="1" x14ac:dyDescent="0.3">
      <c r="A97" s="53"/>
      <c r="O97" s="53"/>
      <c r="AC97" s="53"/>
      <c r="AQ97" s="53"/>
      <c r="BE97" s="53"/>
      <c r="BS97" s="53"/>
      <c r="CG97" s="53"/>
      <c r="CU97" s="53"/>
      <c r="DI97" s="53"/>
      <c r="DW97" s="53"/>
      <c r="EK97" s="53"/>
      <c r="EY97" s="53"/>
      <c r="FM97" s="53"/>
      <c r="GA97" s="53"/>
      <c r="GO97" s="53"/>
      <c r="HC97" s="53"/>
      <c r="HQ97" s="53"/>
      <c r="IE97" s="53"/>
    </row>
    <row r="98" spans="1:239" ht="15" customHeight="1" x14ac:dyDescent="0.3">
      <c r="A98" s="53"/>
      <c r="O98" s="53"/>
      <c r="AC98" s="53"/>
      <c r="AQ98" s="53"/>
      <c r="BE98" s="53"/>
      <c r="BS98" s="53"/>
      <c r="CG98" s="53"/>
      <c r="CU98" s="53"/>
      <c r="DI98" s="53"/>
      <c r="DW98" s="53"/>
      <c r="EK98" s="53"/>
      <c r="EY98" s="53"/>
      <c r="FM98" s="53"/>
      <c r="GA98" s="53"/>
      <c r="GO98" s="53"/>
      <c r="HC98" s="53"/>
      <c r="HQ98" s="53"/>
      <c r="IE98" s="53"/>
    </row>
    <row r="99" spans="1:239" ht="15" customHeight="1" x14ac:dyDescent="0.3">
      <c r="A99" s="53"/>
      <c r="O99" s="53"/>
      <c r="AC99" s="53"/>
      <c r="AQ99" s="53"/>
      <c r="BE99" s="53"/>
      <c r="BS99" s="53"/>
      <c r="CG99" s="53"/>
      <c r="CU99" s="53"/>
      <c r="DI99" s="53"/>
      <c r="DW99" s="53"/>
      <c r="EK99" s="53"/>
      <c r="EY99" s="53"/>
      <c r="FM99" s="53"/>
      <c r="GA99" s="53"/>
      <c r="GO99" s="53"/>
      <c r="HC99" s="53"/>
      <c r="HQ99" s="53"/>
      <c r="IE99" s="53"/>
    </row>
    <row r="100" spans="1:239" ht="15" customHeight="1" x14ac:dyDescent="0.3">
      <c r="A100" s="53"/>
      <c r="O100" s="53"/>
      <c r="AC100" s="53"/>
      <c r="AQ100" s="53"/>
      <c r="BE100" s="53"/>
      <c r="BS100" s="53"/>
      <c r="CG100" s="53"/>
      <c r="CU100" s="53"/>
      <c r="DI100" s="53"/>
      <c r="DW100" s="53"/>
      <c r="EK100" s="53"/>
      <c r="EY100" s="53"/>
      <c r="FM100" s="53"/>
      <c r="GA100" s="53"/>
      <c r="GO100" s="53"/>
      <c r="HC100" s="53"/>
      <c r="HQ100" s="53"/>
      <c r="IE100" s="53"/>
    </row>
    <row r="101" spans="1:239" ht="15" customHeight="1" x14ac:dyDescent="0.3">
      <c r="A101" s="53"/>
      <c r="O101" s="53"/>
      <c r="AC101" s="53"/>
      <c r="AQ101" s="53"/>
      <c r="BE101" s="53"/>
      <c r="BS101" s="53"/>
      <c r="CG101" s="53"/>
      <c r="CU101" s="53"/>
      <c r="DI101" s="53"/>
      <c r="DW101" s="53"/>
      <c r="EK101" s="53"/>
      <c r="EY101" s="53"/>
      <c r="FM101" s="53"/>
      <c r="GA101" s="53"/>
      <c r="GO101" s="53"/>
      <c r="HC101" s="53"/>
      <c r="HQ101" s="53"/>
      <c r="IE101" s="53"/>
    </row>
    <row r="102" spans="1:239" ht="15" customHeight="1" x14ac:dyDescent="0.3">
      <c r="A102" s="53"/>
      <c r="O102" s="53"/>
      <c r="AC102" s="53"/>
      <c r="AQ102" s="53"/>
      <c r="BE102" s="53"/>
      <c r="BS102" s="53"/>
      <c r="CG102" s="53"/>
      <c r="CU102" s="53"/>
      <c r="DI102" s="53"/>
      <c r="DW102" s="53"/>
      <c r="EK102" s="53"/>
      <c r="EY102" s="53"/>
      <c r="FM102" s="53"/>
      <c r="GA102" s="53"/>
      <c r="GO102" s="53"/>
      <c r="HC102" s="53"/>
      <c r="HQ102" s="53"/>
      <c r="IE102" s="53"/>
    </row>
    <row r="103" spans="1:239" ht="15" customHeight="1" x14ac:dyDescent="0.3">
      <c r="A103" s="53"/>
      <c r="O103" s="53"/>
      <c r="AC103" s="53"/>
      <c r="AQ103" s="53"/>
      <c r="BE103" s="53"/>
      <c r="BS103" s="53"/>
      <c r="CG103" s="53"/>
      <c r="CU103" s="53"/>
      <c r="DI103" s="53"/>
      <c r="DW103" s="53"/>
      <c r="EK103" s="53"/>
      <c r="EY103" s="53"/>
      <c r="FM103" s="53"/>
      <c r="GA103" s="53"/>
      <c r="GO103" s="53"/>
      <c r="HC103" s="53"/>
      <c r="HQ103" s="53"/>
      <c r="IE103" s="53"/>
    </row>
    <row r="104" spans="1:239" ht="15" customHeight="1" x14ac:dyDescent="0.3">
      <c r="A104" s="53"/>
      <c r="O104" s="53"/>
      <c r="AC104" s="53"/>
      <c r="AQ104" s="53"/>
      <c r="BE104" s="53"/>
      <c r="BS104" s="53"/>
      <c r="CG104" s="53"/>
      <c r="CU104" s="53"/>
      <c r="DI104" s="53"/>
      <c r="DW104" s="53"/>
      <c r="EK104" s="53"/>
      <c r="EY104" s="53"/>
      <c r="FM104" s="53"/>
      <c r="GA104" s="53"/>
      <c r="GO104" s="53"/>
      <c r="HC104" s="53"/>
      <c r="HQ104" s="53"/>
      <c r="IE104" s="53"/>
    </row>
    <row r="105" spans="1:239" ht="15" customHeight="1" x14ac:dyDescent="0.3">
      <c r="A105" s="53"/>
      <c r="O105" s="53"/>
      <c r="AC105" s="53"/>
      <c r="AQ105" s="53"/>
      <c r="BE105" s="53"/>
      <c r="BS105" s="53"/>
      <c r="CG105" s="53"/>
      <c r="CU105" s="53"/>
      <c r="DI105" s="53"/>
      <c r="DW105" s="53"/>
      <c r="EK105" s="53"/>
      <c r="EY105" s="53"/>
      <c r="FM105" s="53"/>
      <c r="GA105" s="53"/>
      <c r="GO105" s="53"/>
      <c r="HC105" s="53"/>
      <c r="HQ105" s="53"/>
      <c r="IE105" s="53"/>
    </row>
    <row r="106" spans="1:239" ht="15" customHeight="1" x14ac:dyDescent="0.3">
      <c r="A106" s="53"/>
      <c r="O106" s="53"/>
      <c r="AC106" s="53"/>
      <c r="AQ106" s="53"/>
      <c r="BE106" s="53"/>
      <c r="BS106" s="53"/>
      <c r="CG106" s="53"/>
      <c r="CU106" s="53"/>
      <c r="DI106" s="53"/>
      <c r="DW106" s="53"/>
      <c r="EK106" s="53"/>
      <c r="EY106" s="53"/>
      <c r="FM106" s="53"/>
      <c r="GA106" s="53"/>
      <c r="GO106" s="53"/>
      <c r="HC106" s="53"/>
      <c r="HQ106" s="53"/>
      <c r="IE106" s="53"/>
    </row>
    <row r="107" spans="1:239" ht="15" customHeight="1" x14ac:dyDescent="0.3">
      <c r="A107" s="53"/>
      <c r="O107" s="53"/>
      <c r="AC107" s="53"/>
      <c r="AQ107" s="53"/>
      <c r="BE107" s="53"/>
      <c r="BS107" s="53"/>
      <c r="CG107" s="53"/>
      <c r="CU107" s="53"/>
      <c r="DI107" s="53"/>
      <c r="DW107" s="53"/>
      <c r="EK107" s="53"/>
      <c r="EY107" s="53"/>
      <c r="FM107" s="53"/>
      <c r="GA107" s="53"/>
      <c r="GO107" s="53"/>
      <c r="HC107" s="53"/>
      <c r="HQ107" s="53"/>
      <c r="IE107" s="53"/>
    </row>
    <row r="108" spans="1:239" ht="15" customHeight="1" x14ac:dyDescent="0.3">
      <c r="A108" s="53"/>
      <c r="O108" s="53"/>
      <c r="AC108" s="53"/>
      <c r="AQ108" s="53"/>
      <c r="BE108" s="53"/>
      <c r="BS108" s="53"/>
      <c r="CG108" s="53"/>
      <c r="CU108" s="53"/>
      <c r="DI108" s="53"/>
      <c r="DW108" s="53"/>
      <c r="EK108" s="53"/>
      <c r="EY108" s="53"/>
      <c r="FM108" s="53"/>
      <c r="GA108" s="53"/>
      <c r="GO108" s="53"/>
      <c r="HC108" s="53"/>
      <c r="HQ108" s="53"/>
      <c r="IE108" s="53"/>
    </row>
    <row r="109" spans="1:239" ht="15" customHeight="1" x14ac:dyDescent="0.3">
      <c r="A109" s="53"/>
      <c r="O109" s="53"/>
      <c r="AC109" s="53"/>
      <c r="AQ109" s="53"/>
      <c r="BE109" s="53"/>
      <c r="BS109" s="53"/>
      <c r="CG109" s="53"/>
      <c r="CU109" s="53"/>
      <c r="DI109" s="53"/>
      <c r="DW109" s="53"/>
      <c r="EK109" s="53"/>
      <c r="EY109" s="53"/>
      <c r="FM109" s="53"/>
      <c r="GA109" s="53"/>
      <c r="GO109" s="53"/>
      <c r="HC109" s="53"/>
      <c r="HQ109" s="53"/>
      <c r="IE109" s="53"/>
    </row>
    <row r="110" spans="1:239" ht="15" customHeight="1" x14ac:dyDescent="0.3">
      <c r="A110" s="53"/>
      <c r="O110" s="53"/>
      <c r="AC110" s="53"/>
      <c r="AQ110" s="53"/>
      <c r="BE110" s="53"/>
      <c r="BS110" s="53"/>
      <c r="CG110" s="53"/>
      <c r="CU110" s="53"/>
      <c r="DI110" s="53"/>
      <c r="DW110" s="53"/>
      <c r="EK110" s="53"/>
      <c r="EY110" s="53"/>
      <c r="FM110" s="53"/>
      <c r="GA110" s="53"/>
      <c r="GO110" s="53"/>
      <c r="HC110" s="53"/>
      <c r="HQ110" s="53"/>
      <c r="IE110" s="53"/>
    </row>
    <row r="111" spans="1:239" ht="15" customHeight="1" x14ac:dyDescent="0.3">
      <c r="A111" s="53"/>
      <c r="O111" s="53"/>
      <c r="AC111" s="53"/>
      <c r="AQ111" s="53"/>
      <c r="BE111" s="53"/>
      <c r="BS111" s="53"/>
      <c r="CG111" s="53"/>
      <c r="CU111" s="53"/>
      <c r="DI111" s="53"/>
      <c r="DW111" s="53"/>
      <c r="EK111" s="53"/>
      <c r="EY111" s="53"/>
      <c r="FM111" s="53"/>
      <c r="GA111" s="53"/>
      <c r="GO111" s="53"/>
      <c r="HC111" s="53"/>
      <c r="HQ111" s="53"/>
      <c r="IE111" s="53"/>
    </row>
    <row r="112" spans="1:239" ht="15" customHeight="1" x14ac:dyDescent="0.3">
      <c r="A112" s="53"/>
      <c r="O112" s="53"/>
      <c r="AC112" s="53"/>
      <c r="AQ112" s="53"/>
      <c r="BE112" s="53"/>
      <c r="BS112" s="53"/>
      <c r="CG112" s="53"/>
      <c r="CU112" s="53"/>
      <c r="DI112" s="53"/>
      <c r="DW112" s="53"/>
      <c r="EK112" s="53"/>
      <c r="EY112" s="53"/>
      <c r="FM112" s="53"/>
      <c r="GA112" s="53"/>
      <c r="GO112" s="53"/>
      <c r="HC112" s="53"/>
      <c r="HQ112" s="53"/>
      <c r="IE112" s="53"/>
    </row>
    <row r="113" spans="1:239" ht="15" customHeight="1" x14ac:dyDescent="0.3">
      <c r="A113" s="53"/>
      <c r="O113" s="53"/>
      <c r="AC113" s="53"/>
      <c r="AQ113" s="53"/>
      <c r="BE113" s="53"/>
      <c r="BS113" s="53"/>
      <c r="CG113" s="53"/>
      <c r="CU113" s="53"/>
      <c r="DI113" s="53"/>
      <c r="DW113" s="53"/>
      <c r="EK113" s="53"/>
      <c r="EY113" s="53"/>
      <c r="FM113" s="53"/>
      <c r="GA113" s="53"/>
      <c r="GO113" s="53"/>
      <c r="HC113" s="53"/>
      <c r="HQ113" s="53"/>
      <c r="IE113" s="53"/>
    </row>
  </sheetData>
  <mergeCells count="234">
    <mergeCell ref="A1:N1"/>
    <mergeCell ref="O1:AB1"/>
    <mergeCell ref="AC1:AP1"/>
    <mergeCell ref="AQ1:BD1"/>
    <mergeCell ref="BE1:BR1"/>
    <mergeCell ref="BS1:CF1"/>
    <mergeCell ref="FM1:FZ1"/>
    <mergeCell ref="GA1:GN1"/>
    <mergeCell ref="GO1:HB1"/>
    <mergeCell ref="HC1:HP1"/>
    <mergeCell ref="HQ1:ID1"/>
    <mergeCell ref="IE1:IR1"/>
    <mergeCell ref="CG1:CT1"/>
    <mergeCell ref="CU1:DH1"/>
    <mergeCell ref="DI1:DV1"/>
    <mergeCell ref="DW1:EJ1"/>
    <mergeCell ref="EK1:EX1"/>
    <mergeCell ref="EY1:FL1"/>
    <mergeCell ref="HC2:HP2"/>
    <mergeCell ref="HQ2:ID2"/>
    <mergeCell ref="IE2:IR2"/>
    <mergeCell ref="CG2:CT2"/>
    <mergeCell ref="CU2:DH2"/>
    <mergeCell ref="DI2:DV2"/>
    <mergeCell ref="DW2:EJ2"/>
    <mergeCell ref="EK2:EX2"/>
    <mergeCell ref="EY2:FL2"/>
    <mergeCell ref="A3:N3"/>
    <mergeCell ref="O3:AB3"/>
    <mergeCell ref="AC3:AP3"/>
    <mergeCell ref="AQ3:BD3"/>
    <mergeCell ref="BE3:BR3"/>
    <mergeCell ref="BS3:CF3"/>
    <mergeCell ref="FM2:FZ2"/>
    <mergeCell ref="GA2:GN2"/>
    <mergeCell ref="GO2:HB2"/>
    <mergeCell ref="A2:N2"/>
    <mergeCell ref="O2:AB2"/>
    <mergeCell ref="AC2:AP2"/>
    <mergeCell ref="AQ2:BD2"/>
    <mergeCell ref="BE2:BR2"/>
    <mergeCell ref="BS2:CF2"/>
    <mergeCell ref="FM3:FZ3"/>
    <mergeCell ref="GA3:GN3"/>
    <mergeCell ref="GO3:HB3"/>
    <mergeCell ref="HC3:HP3"/>
    <mergeCell ref="HQ3:ID3"/>
    <mergeCell ref="IE3:IR3"/>
    <mergeCell ref="CG3:CT3"/>
    <mergeCell ref="CU3:DH3"/>
    <mergeCell ref="DI3:DV3"/>
    <mergeCell ref="DW3:EJ3"/>
    <mergeCell ref="EK3:EX3"/>
    <mergeCell ref="EY3:FL3"/>
    <mergeCell ref="AQ4:AR4"/>
    <mergeCell ref="AS4:BD4"/>
    <mergeCell ref="BE4:BF4"/>
    <mergeCell ref="BG4:BR4"/>
    <mergeCell ref="BS4:BT4"/>
    <mergeCell ref="BU4:CF4"/>
    <mergeCell ref="A4:B4"/>
    <mergeCell ref="C4:N4"/>
    <mergeCell ref="O4:P4"/>
    <mergeCell ref="Q4:AB4"/>
    <mergeCell ref="AC4:AD4"/>
    <mergeCell ref="AE4:AP4"/>
    <mergeCell ref="DW4:DX4"/>
    <mergeCell ref="DY4:EJ4"/>
    <mergeCell ref="EK4:EL4"/>
    <mergeCell ref="EM4:EX4"/>
    <mergeCell ref="EY4:EZ4"/>
    <mergeCell ref="FA4:FL4"/>
    <mergeCell ref="CG4:CH4"/>
    <mergeCell ref="CI4:CT4"/>
    <mergeCell ref="CU4:CV4"/>
    <mergeCell ref="CW4:DH4"/>
    <mergeCell ref="DI4:DJ4"/>
    <mergeCell ref="DK4:DV4"/>
    <mergeCell ref="HC4:HD4"/>
    <mergeCell ref="HE4:HP4"/>
    <mergeCell ref="HQ4:HR4"/>
    <mergeCell ref="HS4:ID4"/>
    <mergeCell ref="IE4:IF4"/>
    <mergeCell ref="IG4:IR4"/>
    <mergeCell ref="FM4:FN4"/>
    <mergeCell ref="FO4:FZ4"/>
    <mergeCell ref="GA4:GB4"/>
    <mergeCell ref="GC4:GN4"/>
    <mergeCell ref="GO4:GP4"/>
    <mergeCell ref="GQ4:HB4"/>
    <mergeCell ref="AQ5:AR5"/>
    <mergeCell ref="AS5:BD5"/>
    <mergeCell ref="BE5:BF5"/>
    <mergeCell ref="BG5:BR5"/>
    <mergeCell ref="BS5:BT5"/>
    <mergeCell ref="BU5:CF5"/>
    <mergeCell ref="A5:B5"/>
    <mergeCell ref="C5:N5"/>
    <mergeCell ref="O5:P5"/>
    <mergeCell ref="Q5:AB5"/>
    <mergeCell ref="AC5:AD5"/>
    <mergeCell ref="AE5:AP5"/>
    <mergeCell ref="DW5:DX5"/>
    <mergeCell ref="DY5:EJ5"/>
    <mergeCell ref="EK5:EL5"/>
    <mergeCell ref="EM5:EX5"/>
    <mergeCell ref="EY5:EZ5"/>
    <mergeCell ref="FA5:FL5"/>
    <mergeCell ref="CG5:CH5"/>
    <mergeCell ref="CI5:CT5"/>
    <mergeCell ref="CU5:CV5"/>
    <mergeCell ref="CW5:DH5"/>
    <mergeCell ref="DI5:DJ5"/>
    <mergeCell ref="DK5:DV5"/>
    <mergeCell ref="HC5:HD5"/>
    <mergeCell ref="HE5:HP5"/>
    <mergeCell ref="HQ5:HR5"/>
    <mergeCell ref="HS5:ID5"/>
    <mergeCell ref="IE5:IF5"/>
    <mergeCell ref="IG5:IR5"/>
    <mergeCell ref="FM5:FN5"/>
    <mergeCell ref="FO5:FZ5"/>
    <mergeCell ref="GA5:GB5"/>
    <mergeCell ref="GC5:GN5"/>
    <mergeCell ref="GO5:GP5"/>
    <mergeCell ref="GQ5:HB5"/>
    <mergeCell ref="AQ6:AR6"/>
    <mergeCell ref="AS6:BD6"/>
    <mergeCell ref="BE6:BF6"/>
    <mergeCell ref="BG6:BR6"/>
    <mergeCell ref="BS6:BT6"/>
    <mergeCell ref="BU6:CF6"/>
    <mergeCell ref="A6:B6"/>
    <mergeCell ref="C6:N6"/>
    <mergeCell ref="O6:P6"/>
    <mergeCell ref="Q6:AB6"/>
    <mergeCell ref="AC6:AD6"/>
    <mergeCell ref="AE6:AP6"/>
    <mergeCell ref="DW6:DX6"/>
    <mergeCell ref="DY6:EJ6"/>
    <mergeCell ref="EK6:EL6"/>
    <mergeCell ref="EM6:EX6"/>
    <mergeCell ref="EY6:EZ6"/>
    <mergeCell ref="FA6:FL6"/>
    <mergeCell ref="CG6:CH6"/>
    <mergeCell ref="CI6:CT6"/>
    <mergeCell ref="CU6:CV6"/>
    <mergeCell ref="CW6:DH6"/>
    <mergeCell ref="DI6:DJ6"/>
    <mergeCell ref="DK6:DV6"/>
    <mergeCell ref="HC6:HD6"/>
    <mergeCell ref="HE6:HP6"/>
    <mergeCell ref="HQ6:HR6"/>
    <mergeCell ref="HS6:ID6"/>
    <mergeCell ref="IE6:IF6"/>
    <mergeCell ref="IG6:IR6"/>
    <mergeCell ref="FM6:FN6"/>
    <mergeCell ref="FO6:FZ6"/>
    <mergeCell ref="GA6:GB6"/>
    <mergeCell ref="GC6:GN6"/>
    <mergeCell ref="GO6:GP6"/>
    <mergeCell ref="GQ6:HB6"/>
    <mergeCell ref="AA7:AA8"/>
    <mergeCell ref="AB7:AB8"/>
    <mergeCell ref="AC7:AC8"/>
    <mergeCell ref="AD7:AN7"/>
    <mergeCell ref="AO7:AO8"/>
    <mergeCell ref="AP7:AP8"/>
    <mergeCell ref="A7:A8"/>
    <mergeCell ref="B7:L7"/>
    <mergeCell ref="M7:M8"/>
    <mergeCell ref="N7:N8"/>
    <mergeCell ref="O7:O8"/>
    <mergeCell ref="P7:Z7"/>
    <mergeCell ref="BQ7:BQ8"/>
    <mergeCell ref="BR7:BR8"/>
    <mergeCell ref="BS7:BS8"/>
    <mergeCell ref="BT7:CD7"/>
    <mergeCell ref="CE7:CE8"/>
    <mergeCell ref="CF7:CF8"/>
    <mergeCell ref="AQ7:AQ8"/>
    <mergeCell ref="AR7:BB7"/>
    <mergeCell ref="BC7:BC8"/>
    <mergeCell ref="BD7:BD8"/>
    <mergeCell ref="BE7:BE8"/>
    <mergeCell ref="BF7:BP7"/>
    <mergeCell ref="DG7:DG8"/>
    <mergeCell ref="DH7:DH8"/>
    <mergeCell ref="DI7:DI8"/>
    <mergeCell ref="DJ7:DT7"/>
    <mergeCell ref="DU7:DU8"/>
    <mergeCell ref="DV7:DV8"/>
    <mergeCell ref="CG7:CG8"/>
    <mergeCell ref="CH7:CR7"/>
    <mergeCell ref="CS7:CS8"/>
    <mergeCell ref="CT7:CT8"/>
    <mergeCell ref="CU7:CU8"/>
    <mergeCell ref="CV7:DF7"/>
    <mergeCell ref="EW7:EW8"/>
    <mergeCell ref="EX7:EX8"/>
    <mergeCell ref="EY7:EY8"/>
    <mergeCell ref="EZ7:FJ7"/>
    <mergeCell ref="FK7:FK8"/>
    <mergeCell ref="FL7:FL8"/>
    <mergeCell ref="DW7:DW8"/>
    <mergeCell ref="DX7:EH7"/>
    <mergeCell ref="EI7:EI8"/>
    <mergeCell ref="EJ7:EJ8"/>
    <mergeCell ref="EK7:EK8"/>
    <mergeCell ref="EL7:EV7"/>
    <mergeCell ref="GM7:GM8"/>
    <mergeCell ref="GN7:GN8"/>
    <mergeCell ref="GO7:GO8"/>
    <mergeCell ref="GP7:GZ7"/>
    <mergeCell ref="HA7:HA8"/>
    <mergeCell ref="HB7:HB8"/>
    <mergeCell ref="FM7:FM8"/>
    <mergeCell ref="FN7:FX7"/>
    <mergeCell ref="FY7:FY8"/>
    <mergeCell ref="FZ7:FZ8"/>
    <mergeCell ref="GA7:GA8"/>
    <mergeCell ref="GB7:GL7"/>
    <mergeCell ref="IC7:IC8"/>
    <mergeCell ref="ID7:ID8"/>
    <mergeCell ref="IE7:IE8"/>
    <mergeCell ref="IF7:IP7"/>
    <mergeCell ref="IQ7:IQ8"/>
    <mergeCell ref="IR7:IR8"/>
    <mergeCell ref="HC7:HC8"/>
    <mergeCell ref="HD7:HN7"/>
    <mergeCell ref="HO7:HO8"/>
    <mergeCell ref="HP7:HP8"/>
    <mergeCell ref="HQ7:HQ8"/>
    <mergeCell ref="HR7:IB7"/>
  </mergeCells>
  <pageMargins left="0.35433070866141736" right="0.35433070866141736" top="0.27559055118110237" bottom="0.19685039370078741" header="0.39370078740157483" footer="0.19685039370078741"/>
  <pageSetup paperSize="9" scale="85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G113"/>
  <sheetViews>
    <sheetView tabSelected="1" zoomScaleNormal="100" zoomScaleSheetLayoutView="75" workbookViewId="0">
      <selection activeCell="A7" sqref="A7:A8"/>
    </sheetView>
  </sheetViews>
  <sheetFormatPr defaultColWidth="5.3828125" defaultRowHeight="15" customHeight="1" x14ac:dyDescent="0.25"/>
  <cols>
    <col min="1" max="238" width="8.15234375" style="54" customWidth="1"/>
    <col min="239" max="239" width="11.69140625" style="75" hidden="1" customWidth="1"/>
    <col min="240" max="240" width="9.69140625" style="75" hidden="1" customWidth="1"/>
    <col min="241" max="241" width="5.3046875" style="75" hidden="1" customWidth="1"/>
    <col min="242" max="16384" width="5.3828125" style="66"/>
  </cols>
  <sheetData>
    <row r="1" spans="1:241" s="1" customFormat="1" ht="12.75" customHeight="1" x14ac:dyDescent="0.4">
      <c r="A1" s="120" t="str">
        <f>'Site 49 - Data'!BS1</f>
        <v>2887 / DCC Counts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 t="str">
        <f>A1</f>
        <v>2887 / DCC Counts</v>
      </c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 t="str">
        <f>O1</f>
        <v>2887 / DCC Counts</v>
      </c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 t="str">
        <f>AC1</f>
        <v>2887 / DCC Counts</v>
      </c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 t="str">
        <f>AQ1</f>
        <v>2887 / DCC Counts</v>
      </c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20"/>
      <c r="BR1" s="120"/>
      <c r="BS1" s="120" t="str">
        <f>BE1</f>
        <v>2887 / DCC Counts</v>
      </c>
      <c r="BT1" s="120"/>
      <c r="BU1" s="120"/>
      <c r="BV1" s="120"/>
      <c r="BW1" s="120"/>
      <c r="BX1" s="120"/>
      <c r="BY1" s="120"/>
      <c r="BZ1" s="120"/>
      <c r="CA1" s="120"/>
      <c r="CB1" s="120"/>
      <c r="CC1" s="120"/>
      <c r="CD1" s="120"/>
      <c r="CE1" s="120"/>
      <c r="CF1" s="120"/>
      <c r="CG1" s="120" t="str">
        <f>BS1</f>
        <v>2887 / DCC Counts</v>
      </c>
      <c r="CH1" s="120"/>
      <c r="CI1" s="120"/>
      <c r="CJ1" s="120"/>
      <c r="CK1" s="120"/>
      <c r="CL1" s="120"/>
      <c r="CM1" s="120"/>
      <c r="CN1" s="120"/>
      <c r="CO1" s="120"/>
      <c r="CP1" s="120"/>
      <c r="CQ1" s="120"/>
      <c r="CR1" s="120"/>
      <c r="CS1" s="120"/>
      <c r="CT1" s="120"/>
      <c r="CU1" s="120" t="str">
        <f>CG1</f>
        <v>2887 / DCC Counts</v>
      </c>
      <c r="CV1" s="120"/>
      <c r="CW1" s="120"/>
      <c r="CX1" s="120"/>
      <c r="CY1" s="120"/>
      <c r="CZ1" s="120"/>
      <c r="DA1" s="120"/>
      <c r="DB1" s="120"/>
      <c r="DC1" s="120"/>
      <c r="DD1" s="120"/>
      <c r="DE1" s="120"/>
      <c r="DF1" s="120"/>
      <c r="DG1" s="120"/>
      <c r="DH1" s="120"/>
      <c r="DI1" s="120" t="str">
        <f>CU1</f>
        <v>2887 / DCC Counts</v>
      </c>
      <c r="DJ1" s="120"/>
      <c r="DK1" s="120"/>
      <c r="DL1" s="120"/>
      <c r="DM1" s="120"/>
      <c r="DN1" s="120"/>
      <c r="DO1" s="120"/>
      <c r="DP1" s="120"/>
      <c r="DQ1" s="120"/>
      <c r="DR1" s="120"/>
      <c r="DS1" s="120"/>
      <c r="DT1" s="120"/>
      <c r="DU1" s="120"/>
      <c r="DV1" s="120"/>
      <c r="DW1" s="120" t="str">
        <f>DI1</f>
        <v>2887 / DCC Counts</v>
      </c>
      <c r="DX1" s="120"/>
      <c r="DY1" s="120"/>
      <c r="DZ1" s="120"/>
      <c r="EA1" s="120"/>
      <c r="EB1" s="120"/>
      <c r="EC1" s="120"/>
      <c r="ED1" s="120"/>
      <c r="EE1" s="120"/>
      <c r="EF1" s="120"/>
      <c r="EG1" s="120"/>
      <c r="EH1" s="120"/>
      <c r="EI1" s="120"/>
      <c r="EJ1" s="120"/>
      <c r="EK1" s="120" t="str">
        <f>DW1</f>
        <v>2887 / DCC Counts</v>
      </c>
      <c r="EL1" s="120"/>
      <c r="EM1" s="120"/>
      <c r="EN1" s="120"/>
      <c r="EO1" s="120"/>
      <c r="EP1" s="120"/>
      <c r="EQ1" s="120"/>
      <c r="ER1" s="120"/>
      <c r="ES1" s="120"/>
      <c r="ET1" s="120"/>
      <c r="EU1" s="120"/>
      <c r="EV1" s="120"/>
      <c r="EW1" s="120"/>
      <c r="EX1" s="120"/>
      <c r="EY1" s="120" t="str">
        <f>EK1</f>
        <v>2887 / DCC Counts</v>
      </c>
      <c r="EZ1" s="120"/>
      <c r="FA1" s="120"/>
      <c r="FB1" s="120"/>
      <c r="FC1" s="120"/>
      <c r="FD1" s="120"/>
      <c r="FE1" s="120"/>
      <c r="FF1" s="120"/>
      <c r="FG1" s="120"/>
      <c r="FH1" s="120"/>
      <c r="FI1" s="120"/>
      <c r="FJ1" s="120"/>
      <c r="FK1" s="120"/>
      <c r="FL1" s="120"/>
      <c r="FM1" s="120" t="str">
        <f>EY1</f>
        <v>2887 / DCC Counts</v>
      </c>
      <c r="FN1" s="120"/>
      <c r="FO1" s="120"/>
      <c r="FP1" s="120"/>
      <c r="FQ1" s="120"/>
      <c r="FR1" s="120"/>
      <c r="FS1" s="120"/>
      <c r="FT1" s="120"/>
      <c r="FU1" s="120"/>
      <c r="FV1" s="120"/>
      <c r="FW1" s="120"/>
      <c r="FX1" s="120"/>
      <c r="FY1" s="120"/>
      <c r="FZ1" s="120"/>
      <c r="GA1" s="120" t="str">
        <f>FM1</f>
        <v>2887 / DCC Counts</v>
      </c>
      <c r="GB1" s="120"/>
      <c r="GC1" s="120"/>
      <c r="GD1" s="120"/>
      <c r="GE1" s="120"/>
      <c r="GF1" s="120"/>
      <c r="GG1" s="120"/>
      <c r="GH1" s="120"/>
      <c r="GI1" s="120"/>
      <c r="GJ1" s="120"/>
      <c r="GK1" s="120"/>
      <c r="GL1" s="120"/>
      <c r="GM1" s="120"/>
      <c r="GN1" s="120"/>
      <c r="GO1" s="120" t="str">
        <f>GA1</f>
        <v>2887 / DCC Counts</v>
      </c>
      <c r="GP1" s="120"/>
      <c r="GQ1" s="120"/>
      <c r="GR1" s="120"/>
      <c r="GS1" s="120"/>
      <c r="GT1" s="120"/>
      <c r="GU1" s="120"/>
      <c r="GV1" s="120"/>
      <c r="GW1" s="120"/>
      <c r="GX1" s="120"/>
      <c r="GY1" s="120"/>
      <c r="GZ1" s="120"/>
      <c r="HA1" s="120"/>
      <c r="HB1" s="120"/>
      <c r="HC1" s="120" t="str">
        <f>GO1</f>
        <v>2887 / DCC Counts</v>
      </c>
      <c r="HD1" s="120"/>
      <c r="HE1" s="120"/>
      <c r="HF1" s="120"/>
      <c r="HG1" s="120"/>
      <c r="HH1" s="120"/>
      <c r="HI1" s="120"/>
      <c r="HJ1" s="120"/>
      <c r="HK1" s="120"/>
      <c r="HL1" s="120"/>
      <c r="HM1" s="120"/>
      <c r="HN1" s="120"/>
      <c r="HO1" s="120"/>
      <c r="HP1" s="120"/>
      <c r="HQ1" s="120" t="str">
        <f>HC1</f>
        <v>2887 / DCC Counts</v>
      </c>
      <c r="HR1" s="120"/>
      <c r="HS1" s="120"/>
      <c r="HT1" s="120"/>
      <c r="HU1" s="120"/>
      <c r="HV1" s="120"/>
      <c r="HW1" s="120"/>
      <c r="HX1" s="120"/>
      <c r="HY1" s="120"/>
      <c r="HZ1" s="120"/>
      <c r="IA1" s="120"/>
      <c r="IB1" s="120"/>
      <c r="IC1" s="120"/>
      <c r="ID1" s="120"/>
      <c r="IE1" s="55" t="s">
        <v>23</v>
      </c>
      <c r="IF1" s="56" t="s">
        <v>24</v>
      </c>
      <c r="IG1" s="57"/>
    </row>
    <row r="2" spans="1:241" s="1" customFormat="1" ht="12.75" customHeight="1" x14ac:dyDescent="0.4">
      <c r="A2" s="120" t="str">
        <f>'Site 49 - Data'!BS2</f>
        <v>May 2013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 t="str">
        <f>A2</f>
        <v>May 2013</v>
      </c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 t="str">
        <f>O2</f>
        <v>May 2013</v>
      </c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 t="str">
        <f>AC2</f>
        <v>May 2013</v>
      </c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 t="str">
        <f>AQ2</f>
        <v>May 2013</v>
      </c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20" t="str">
        <f>BE2</f>
        <v>May 2013</v>
      </c>
      <c r="BT2" s="120"/>
      <c r="BU2" s="120"/>
      <c r="BV2" s="120"/>
      <c r="BW2" s="120"/>
      <c r="BX2" s="120"/>
      <c r="BY2" s="120"/>
      <c r="BZ2" s="120"/>
      <c r="CA2" s="120"/>
      <c r="CB2" s="120"/>
      <c r="CC2" s="120"/>
      <c r="CD2" s="120"/>
      <c r="CE2" s="120"/>
      <c r="CF2" s="120"/>
      <c r="CG2" s="120" t="str">
        <f>BS2</f>
        <v>May 2013</v>
      </c>
      <c r="CH2" s="120"/>
      <c r="CI2" s="120"/>
      <c r="CJ2" s="120"/>
      <c r="CK2" s="120"/>
      <c r="CL2" s="120"/>
      <c r="CM2" s="120"/>
      <c r="CN2" s="120"/>
      <c r="CO2" s="120"/>
      <c r="CP2" s="120"/>
      <c r="CQ2" s="120"/>
      <c r="CR2" s="120"/>
      <c r="CS2" s="120"/>
      <c r="CT2" s="120"/>
      <c r="CU2" s="120" t="str">
        <f>CG2</f>
        <v>May 2013</v>
      </c>
      <c r="CV2" s="120"/>
      <c r="CW2" s="120"/>
      <c r="CX2" s="120"/>
      <c r="CY2" s="120"/>
      <c r="CZ2" s="120"/>
      <c r="DA2" s="120"/>
      <c r="DB2" s="120"/>
      <c r="DC2" s="120"/>
      <c r="DD2" s="120"/>
      <c r="DE2" s="120"/>
      <c r="DF2" s="120"/>
      <c r="DG2" s="120"/>
      <c r="DH2" s="120"/>
      <c r="DI2" s="120" t="str">
        <f>CU2</f>
        <v>May 2013</v>
      </c>
      <c r="DJ2" s="120"/>
      <c r="DK2" s="120"/>
      <c r="DL2" s="120"/>
      <c r="DM2" s="120"/>
      <c r="DN2" s="120"/>
      <c r="DO2" s="120"/>
      <c r="DP2" s="120"/>
      <c r="DQ2" s="120"/>
      <c r="DR2" s="120"/>
      <c r="DS2" s="120"/>
      <c r="DT2" s="120"/>
      <c r="DU2" s="120"/>
      <c r="DV2" s="120"/>
      <c r="DW2" s="120" t="str">
        <f>DI2</f>
        <v>May 2013</v>
      </c>
      <c r="DX2" s="120"/>
      <c r="DY2" s="120"/>
      <c r="DZ2" s="120"/>
      <c r="EA2" s="120"/>
      <c r="EB2" s="120"/>
      <c r="EC2" s="120"/>
      <c r="ED2" s="120"/>
      <c r="EE2" s="120"/>
      <c r="EF2" s="120"/>
      <c r="EG2" s="120"/>
      <c r="EH2" s="120"/>
      <c r="EI2" s="120"/>
      <c r="EJ2" s="120"/>
      <c r="EK2" s="120" t="str">
        <f>DW2</f>
        <v>May 2013</v>
      </c>
      <c r="EL2" s="120"/>
      <c r="EM2" s="120"/>
      <c r="EN2" s="120"/>
      <c r="EO2" s="120"/>
      <c r="EP2" s="120"/>
      <c r="EQ2" s="120"/>
      <c r="ER2" s="120"/>
      <c r="ES2" s="120"/>
      <c r="ET2" s="120"/>
      <c r="EU2" s="120"/>
      <c r="EV2" s="120"/>
      <c r="EW2" s="120"/>
      <c r="EX2" s="120"/>
      <c r="EY2" s="120" t="str">
        <f>EK2</f>
        <v>May 2013</v>
      </c>
      <c r="EZ2" s="120"/>
      <c r="FA2" s="120"/>
      <c r="FB2" s="120"/>
      <c r="FC2" s="120"/>
      <c r="FD2" s="120"/>
      <c r="FE2" s="120"/>
      <c r="FF2" s="120"/>
      <c r="FG2" s="120"/>
      <c r="FH2" s="120"/>
      <c r="FI2" s="120"/>
      <c r="FJ2" s="120"/>
      <c r="FK2" s="120"/>
      <c r="FL2" s="120"/>
      <c r="FM2" s="120" t="str">
        <f>EY2</f>
        <v>May 2013</v>
      </c>
      <c r="FN2" s="120"/>
      <c r="FO2" s="120"/>
      <c r="FP2" s="120"/>
      <c r="FQ2" s="120"/>
      <c r="FR2" s="120"/>
      <c r="FS2" s="120"/>
      <c r="FT2" s="120"/>
      <c r="FU2" s="120"/>
      <c r="FV2" s="120"/>
      <c r="FW2" s="120"/>
      <c r="FX2" s="120"/>
      <c r="FY2" s="120"/>
      <c r="FZ2" s="120"/>
      <c r="GA2" s="120" t="str">
        <f>FM2</f>
        <v>May 2013</v>
      </c>
      <c r="GB2" s="120"/>
      <c r="GC2" s="120"/>
      <c r="GD2" s="120"/>
      <c r="GE2" s="120"/>
      <c r="GF2" s="120"/>
      <c r="GG2" s="120"/>
      <c r="GH2" s="120"/>
      <c r="GI2" s="120"/>
      <c r="GJ2" s="120"/>
      <c r="GK2" s="120"/>
      <c r="GL2" s="120"/>
      <c r="GM2" s="120"/>
      <c r="GN2" s="120"/>
      <c r="GO2" s="120" t="str">
        <f>GA2</f>
        <v>May 2013</v>
      </c>
      <c r="GP2" s="120"/>
      <c r="GQ2" s="120"/>
      <c r="GR2" s="120"/>
      <c r="GS2" s="120"/>
      <c r="GT2" s="120"/>
      <c r="GU2" s="120"/>
      <c r="GV2" s="120"/>
      <c r="GW2" s="120"/>
      <c r="GX2" s="120"/>
      <c r="GY2" s="120"/>
      <c r="GZ2" s="120"/>
      <c r="HA2" s="120"/>
      <c r="HB2" s="120"/>
      <c r="HC2" s="120" t="str">
        <f>GO2</f>
        <v>May 2013</v>
      </c>
      <c r="HD2" s="120"/>
      <c r="HE2" s="120"/>
      <c r="HF2" s="120"/>
      <c r="HG2" s="120"/>
      <c r="HH2" s="120"/>
      <c r="HI2" s="120"/>
      <c r="HJ2" s="120"/>
      <c r="HK2" s="120"/>
      <c r="HL2" s="120"/>
      <c r="HM2" s="120"/>
      <c r="HN2" s="120"/>
      <c r="HO2" s="120"/>
      <c r="HP2" s="120"/>
      <c r="HQ2" s="120" t="str">
        <f>HC2</f>
        <v>May 2013</v>
      </c>
      <c r="HR2" s="120"/>
      <c r="HS2" s="120"/>
      <c r="HT2" s="120"/>
      <c r="HU2" s="120"/>
      <c r="HV2" s="120"/>
      <c r="HW2" s="120"/>
      <c r="HX2" s="120"/>
      <c r="HY2" s="120"/>
      <c r="HZ2" s="120"/>
      <c r="IA2" s="120"/>
      <c r="IB2" s="120"/>
      <c r="IC2" s="120"/>
      <c r="ID2" s="120"/>
      <c r="IE2" s="55" t="s">
        <v>25</v>
      </c>
      <c r="IF2" s="56" t="s">
        <v>26</v>
      </c>
      <c r="IG2" s="57"/>
    </row>
    <row r="3" spans="1:241" s="1" customFormat="1" ht="12.75" customHeight="1" x14ac:dyDescent="0.4">
      <c r="A3" s="119" t="str">
        <f>'Site 49 - Data'!BS3</f>
        <v>Junction Turning Count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 t="str">
        <f>A3</f>
        <v>Junction Turning Count</v>
      </c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 t="str">
        <f>O3</f>
        <v>Junction Turning Count</v>
      </c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 t="str">
        <f>AC3</f>
        <v>Junction Turning Count</v>
      </c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 t="str">
        <f>AQ3</f>
        <v>Junction Turning Count</v>
      </c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 t="str">
        <f>BE3</f>
        <v>Junction Turning Count</v>
      </c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 t="str">
        <f>BS3</f>
        <v>Junction Turning Count</v>
      </c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 t="str">
        <f>CG3</f>
        <v>Junction Turning Count</v>
      </c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 t="str">
        <f>CU3</f>
        <v>Junction Turning Count</v>
      </c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 t="str">
        <f>DI3</f>
        <v>Junction Turning Count</v>
      </c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 t="str">
        <f>DW3</f>
        <v>Junction Turning Count</v>
      </c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 t="str">
        <f>EK3</f>
        <v>Junction Turning Count</v>
      </c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 t="str">
        <f>EY3</f>
        <v>Junction Turning Count</v>
      </c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 t="str">
        <f>FM3</f>
        <v>Junction Turning Count</v>
      </c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 t="str">
        <f>GA3</f>
        <v>Junction Turning Count</v>
      </c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 t="str">
        <f>GO3</f>
        <v>Junction Turning Count</v>
      </c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 t="str">
        <f>HC3</f>
        <v>Junction Turning Count</v>
      </c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58" t="s">
        <v>27</v>
      </c>
      <c r="IF3" s="59" t="s">
        <v>28</v>
      </c>
      <c r="IG3" s="60"/>
    </row>
    <row r="4" spans="1:241" s="1" customFormat="1" ht="12.75" customHeight="1" x14ac:dyDescent="0.4">
      <c r="A4" s="127" t="s">
        <v>3</v>
      </c>
      <c r="B4" s="127"/>
      <c r="C4" s="128">
        <f>'Site 49 - Data'!BU4</f>
        <v>49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15" t="s">
        <v>3</v>
      </c>
      <c r="P4" s="115"/>
      <c r="Q4" s="118">
        <f>C4</f>
        <v>49</v>
      </c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5" t="s">
        <v>3</v>
      </c>
      <c r="AD4" s="115"/>
      <c r="AE4" s="118">
        <f>Q4</f>
        <v>49</v>
      </c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5" t="s">
        <v>3</v>
      </c>
      <c r="AR4" s="115"/>
      <c r="AS4" s="118">
        <f>AE4</f>
        <v>49</v>
      </c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5" t="s">
        <v>3</v>
      </c>
      <c r="BF4" s="115"/>
      <c r="BG4" s="118">
        <f>AS4</f>
        <v>49</v>
      </c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5" t="s">
        <v>3</v>
      </c>
      <c r="BT4" s="115"/>
      <c r="BU4" s="118">
        <f>BG4</f>
        <v>49</v>
      </c>
      <c r="BV4" s="118"/>
      <c r="BW4" s="118"/>
      <c r="BX4" s="118"/>
      <c r="BY4" s="118"/>
      <c r="BZ4" s="118"/>
      <c r="CA4" s="118"/>
      <c r="CB4" s="118"/>
      <c r="CC4" s="118"/>
      <c r="CD4" s="118"/>
      <c r="CE4" s="118"/>
      <c r="CF4" s="118"/>
      <c r="CG4" s="115" t="s">
        <v>3</v>
      </c>
      <c r="CH4" s="115"/>
      <c r="CI4" s="118">
        <f>BU4</f>
        <v>49</v>
      </c>
      <c r="CJ4" s="118"/>
      <c r="CK4" s="118"/>
      <c r="CL4" s="118"/>
      <c r="CM4" s="118"/>
      <c r="CN4" s="118"/>
      <c r="CO4" s="118"/>
      <c r="CP4" s="118"/>
      <c r="CQ4" s="118"/>
      <c r="CR4" s="118"/>
      <c r="CS4" s="118"/>
      <c r="CT4" s="118"/>
      <c r="CU4" s="115" t="s">
        <v>3</v>
      </c>
      <c r="CV4" s="115"/>
      <c r="CW4" s="118">
        <f>CI4</f>
        <v>49</v>
      </c>
      <c r="CX4" s="118"/>
      <c r="CY4" s="118"/>
      <c r="CZ4" s="118"/>
      <c r="DA4" s="118"/>
      <c r="DB4" s="118"/>
      <c r="DC4" s="118"/>
      <c r="DD4" s="118"/>
      <c r="DE4" s="118"/>
      <c r="DF4" s="118"/>
      <c r="DG4" s="118"/>
      <c r="DH4" s="118"/>
      <c r="DI4" s="115" t="s">
        <v>3</v>
      </c>
      <c r="DJ4" s="115"/>
      <c r="DK4" s="118">
        <f>CW4</f>
        <v>49</v>
      </c>
      <c r="DL4" s="118"/>
      <c r="DM4" s="118"/>
      <c r="DN4" s="118"/>
      <c r="DO4" s="118"/>
      <c r="DP4" s="118"/>
      <c r="DQ4" s="118"/>
      <c r="DR4" s="118"/>
      <c r="DS4" s="118"/>
      <c r="DT4" s="118"/>
      <c r="DU4" s="118"/>
      <c r="DV4" s="118"/>
      <c r="DW4" s="115" t="s">
        <v>3</v>
      </c>
      <c r="DX4" s="115"/>
      <c r="DY4" s="118">
        <f>DK4</f>
        <v>49</v>
      </c>
      <c r="DZ4" s="118"/>
      <c r="EA4" s="118"/>
      <c r="EB4" s="118"/>
      <c r="EC4" s="118"/>
      <c r="ED4" s="118"/>
      <c r="EE4" s="118"/>
      <c r="EF4" s="118"/>
      <c r="EG4" s="118"/>
      <c r="EH4" s="118"/>
      <c r="EI4" s="118"/>
      <c r="EJ4" s="118"/>
      <c r="EK4" s="115" t="s">
        <v>3</v>
      </c>
      <c r="EL4" s="115"/>
      <c r="EM4" s="118">
        <f>DY4</f>
        <v>49</v>
      </c>
      <c r="EN4" s="118"/>
      <c r="EO4" s="118"/>
      <c r="EP4" s="118"/>
      <c r="EQ4" s="118"/>
      <c r="ER4" s="118"/>
      <c r="ES4" s="118"/>
      <c r="ET4" s="118"/>
      <c r="EU4" s="118"/>
      <c r="EV4" s="118"/>
      <c r="EW4" s="118"/>
      <c r="EX4" s="118"/>
      <c r="EY4" s="115" t="s">
        <v>3</v>
      </c>
      <c r="EZ4" s="115"/>
      <c r="FA4" s="118">
        <f>EM4</f>
        <v>49</v>
      </c>
      <c r="FB4" s="118"/>
      <c r="FC4" s="118"/>
      <c r="FD4" s="118"/>
      <c r="FE4" s="118"/>
      <c r="FF4" s="118"/>
      <c r="FG4" s="118"/>
      <c r="FH4" s="118"/>
      <c r="FI4" s="118"/>
      <c r="FJ4" s="118"/>
      <c r="FK4" s="118"/>
      <c r="FL4" s="118"/>
      <c r="FM4" s="115" t="s">
        <v>3</v>
      </c>
      <c r="FN4" s="115"/>
      <c r="FO4" s="118">
        <f>FA4</f>
        <v>49</v>
      </c>
      <c r="FP4" s="118"/>
      <c r="FQ4" s="118"/>
      <c r="FR4" s="118"/>
      <c r="FS4" s="118"/>
      <c r="FT4" s="118"/>
      <c r="FU4" s="118"/>
      <c r="FV4" s="118"/>
      <c r="FW4" s="118"/>
      <c r="FX4" s="118"/>
      <c r="FY4" s="118"/>
      <c r="FZ4" s="118"/>
      <c r="GA4" s="115" t="s">
        <v>3</v>
      </c>
      <c r="GB4" s="115"/>
      <c r="GC4" s="118">
        <f>FO4</f>
        <v>49</v>
      </c>
      <c r="GD4" s="118"/>
      <c r="GE4" s="118"/>
      <c r="GF4" s="118"/>
      <c r="GG4" s="118"/>
      <c r="GH4" s="118"/>
      <c r="GI4" s="118"/>
      <c r="GJ4" s="118"/>
      <c r="GK4" s="118"/>
      <c r="GL4" s="118"/>
      <c r="GM4" s="118"/>
      <c r="GN4" s="118"/>
      <c r="GO4" s="115" t="s">
        <v>3</v>
      </c>
      <c r="GP4" s="115"/>
      <c r="GQ4" s="118">
        <f>GC4</f>
        <v>49</v>
      </c>
      <c r="GR4" s="118"/>
      <c r="GS4" s="118"/>
      <c r="GT4" s="118"/>
      <c r="GU4" s="118"/>
      <c r="GV4" s="118"/>
      <c r="GW4" s="118"/>
      <c r="GX4" s="118"/>
      <c r="GY4" s="118"/>
      <c r="GZ4" s="118"/>
      <c r="HA4" s="118"/>
      <c r="HB4" s="118"/>
      <c r="HC4" s="115" t="s">
        <v>3</v>
      </c>
      <c r="HD4" s="115"/>
      <c r="HE4" s="118">
        <f>GQ4</f>
        <v>49</v>
      </c>
      <c r="HF4" s="118"/>
      <c r="HG4" s="118"/>
      <c r="HH4" s="118"/>
      <c r="HI4" s="118"/>
      <c r="HJ4" s="118"/>
      <c r="HK4" s="118"/>
      <c r="HL4" s="118"/>
      <c r="HM4" s="118"/>
      <c r="HN4" s="118"/>
      <c r="HO4" s="118"/>
      <c r="HP4" s="118"/>
      <c r="HQ4" s="115" t="s">
        <v>3</v>
      </c>
      <c r="HR4" s="115"/>
      <c r="HS4" s="118">
        <f>HE4</f>
        <v>49</v>
      </c>
      <c r="HT4" s="118"/>
      <c r="HU4" s="118"/>
      <c r="HV4" s="118"/>
      <c r="HW4" s="118"/>
      <c r="HX4" s="118"/>
      <c r="HY4" s="118"/>
      <c r="HZ4" s="118"/>
      <c r="IA4" s="118"/>
      <c r="IB4" s="118"/>
      <c r="IC4" s="118"/>
      <c r="ID4" s="118"/>
      <c r="IE4" s="55" t="s">
        <v>29</v>
      </c>
      <c r="IF4" s="56" t="s">
        <v>30</v>
      </c>
      <c r="IG4" s="57"/>
    </row>
    <row r="5" spans="1:241" s="1" customFormat="1" ht="12.75" customHeight="1" x14ac:dyDescent="0.4">
      <c r="A5" s="115" t="s">
        <v>4</v>
      </c>
      <c r="B5" s="115"/>
      <c r="C5" s="117" t="str">
        <f>'Site 49 - Data'!BU5</f>
        <v>Grand Canal Street Upper/Haddington Road/Shelbourne Road/Bath Avenue/South Lotts Road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5" t="s">
        <v>4</v>
      </c>
      <c r="P5" s="115"/>
      <c r="Q5" s="117" t="str">
        <f>C5</f>
        <v>Grand Canal Street Upper/Haddington Road/Shelbourne Road/Bath Avenue/South Lotts Road</v>
      </c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5" t="s">
        <v>4</v>
      </c>
      <c r="AD5" s="115"/>
      <c r="AE5" s="117" t="str">
        <f>Q5</f>
        <v>Grand Canal Street Upper/Haddington Road/Shelbourne Road/Bath Avenue/South Lotts Road</v>
      </c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5" t="s">
        <v>4</v>
      </c>
      <c r="AR5" s="115"/>
      <c r="AS5" s="117" t="str">
        <f>AE5</f>
        <v>Grand Canal Street Upper/Haddington Road/Shelbourne Road/Bath Avenue/South Lotts Road</v>
      </c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5" t="s">
        <v>4</v>
      </c>
      <c r="BF5" s="115"/>
      <c r="BG5" s="117" t="str">
        <f>AS5</f>
        <v>Grand Canal Street Upper/Haddington Road/Shelbourne Road/Bath Avenue/South Lotts Road</v>
      </c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5" t="s">
        <v>4</v>
      </c>
      <c r="BT5" s="115"/>
      <c r="BU5" s="117" t="str">
        <f>BG5</f>
        <v>Grand Canal Street Upper/Haddington Road/Shelbourne Road/Bath Avenue/South Lotts Road</v>
      </c>
      <c r="BV5" s="117"/>
      <c r="BW5" s="117"/>
      <c r="BX5" s="117"/>
      <c r="BY5" s="117"/>
      <c r="BZ5" s="117"/>
      <c r="CA5" s="117"/>
      <c r="CB5" s="117"/>
      <c r="CC5" s="117"/>
      <c r="CD5" s="117"/>
      <c r="CE5" s="117"/>
      <c r="CF5" s="117"/>
      <c r="CG5" s="115" t="s">
        <v>4</v>
      </c>
      <c r="CH5" s="115"/>
      <c r="CI5" s="117" t="str">
        <f>BU5</f>
        <v>Grand Canal Street Upper/Haddington Road/Shelbourne Road/Bath Avenue/South Lotts Road</v>
      </c>
      <c r="CJ5" s="117"/>
      <c r="CK5" s="117"/>
      <c r="CL5" s="117"/>
      <c r="CM5" s="117"/>
      <c r="CN5" s="117"/>
      <c r="CO5" s="117"/>
      <c r="CP5" s="117"/>
      <c r="CQ5" s="117"/>
      <c r="CR5" s="117"/>
      <c r="CS5" s="117"/>
      <c r="CT5" s="117"/>
      <c r="CU5" s="115" t="s">
        <v>4</v>
      </c>
      <c r="CV5" s="115"/>
      <c r="CW5" s="117" t="str">
        <f>CI5</f>
        <v>Grand Canal Street Upper/Haddington Road/Shelbourne Road/Bath Avenue/South Lotts Road</v>
      </c>
      <c r="CX5" s="117"/>
      <c r="CY5" s="117"/>
      <c r="CZ5" s="117"/>
      <c r="DA5" s="117"/>
      <c r="DB5" s="117"/>
      <c r="DC5" s="117"/>
      <c r="DD5" s="117"/>
      <c r="DE5" s="117"/>
      <c r="DF5" s="117"/>
      <c r="DG5" s="117"/>
      <c r="DH5" s="117"/>
      <c r="DI5" s="115" t="s">
        <v>4</v>
      </c>
      <c r="DJ5" s="115"/>
      <c r="DK5" s="117" t="str">
        <f>CW5</f>
        <v>Grand Canal Street Upper/Haddington Road/Shelbourne Road/Bath Avenue/South Lotts Road</v>
      </c>
      <c r="DL5" s="117"/>
      <c r="DM5" s="117"/>
      <c r="DN5" s="117"/>
      <c r="DO5" s="117"/>
      <c r="DP5" s="117"/>
      <c r="DQ5" s="117"/>
      <c r="DR5" s="117"/>
      <c r="DS5" s="117"/>
      <c r="DT5" s="117"/>
      <c r="DU5" s="117"/>
      <c r="DV5" s="117"/>
      <c r="DW5" s="115" t="s">
        <v>4</v>
      </c>
      <c r="DX5" s="115"/>
      <c r="DY5" s="117" t="str">
        <f>DK5</f>
        <v>Grand Canal Street Upper/Haddington Road/Shelbourne Road/Bath Avenue/South Lotts Road</v>
      </c>
      <c r="DZ5" s="117"/>
      <c r="EA5" s="117"/>
      <c r="EB5" s="117"/>
      <c r="EC5" s="117"/>
      <c r="ED5" s="117"/>
      <c r="EE5" s="117"/>
      <c r="EF5" s="117"/>
      <c r="EG5" s="117"/>
      <c r="EH5" s="117"/>
      <c r="EI5" s="117"/>
      <c r="EJ5" s="117"/>
      <c r="EK5" s="115" t="s">
        <v>4</v>
      </c>
      <c r="EL5" s="115"/>
      <c r="EM5" s="117" t="str">
        <f>DY5</f>
        <v>Grand Canal Street Upper/Haddington Road/Shelbourne Road/Bath Avenue/South Lotts Road</v>
      </c>
      <c r="EN5" s="117"/>
      <c r="EO5" s="117"/>
      <c r="EP5" s="117"/>
      <c r="EQ5" s="117"/>
      <c r="ER5" s="117"/>
      <c r="ES5" s="117"/>
      <c r="ET5" s="117"/>
      <c r="EU5" s="117"/>
      <c r="EV5" s="117"/>
      <c r="EW5" s="117"/>
      <c r="EX5" s="117"/>
      <c r="EY5" s="115" t="s">
        <v>4</v>
      </c>
      <c r="EZ5" s="115"/>
      <c r="FA5" s="117" t="str">
        <f>EM5</f>
        <v>Grand Canal Street Upper/Haddington Road/Shelbourne Road/Bath Avenue/South Lotts Road</v>
      </c>
      <c r="FB5" s="117"/>
      <c r="FC5" s="117"/>
      <c r="FD5" s="117"/>
      <c r="FE5" s="117"/>
      <c r="FF5" s="117"/>
      <c r="FG5" s="117"/>
      <c r="FH5" s="117"/>
      <c r="FI5" s="117"/>
      <c r="FJ5" s="117"/>
      <c r="FK5" s="117"/>
      <c r="FL5" s="117"/>
      <c r="FM5" s="115" t="s">
        <v>4</v>
      </c>
      <c r="FN5" s="115"/>
      <c r="FO5" s="117" t="str">
        <f>FA5</f>
        <v>Grand Canal Street Upper/Haddington Road/Shelbourne Road/Bath Avenue/South Lotts Road</v>
      </c>
      <c r="FP5" s="117"/>
      <c r="FQ5" s="117"/>
      <c r="FR5" s="117"/>
      <c r="FS5" s="117"/>
      <c r="FT5" s="117"/>
      <c r="FU5" s="117"/>
      <c r="FV5" s="117"/>
      <c r="FW5" s="117"/>
      <c r="FX5" s="117"/>
      <c r="FY5" s="117"/>
      <c r="FZ5" s="117"/>
      <c r="GA5" s="115" t="s">
        <v>4</v>
      </c>
      <c r="GB5" s="115"/>
      <c r="GC5" s="117" t="str">
        <f>FO5</f>
        <v>Grand Canal Street Upper/Haddington Road/Shelbourne Road/Bath Avenue/South Lotts Road</v>
      </c>
      <c r="GD5" s="117"/>
      <c r="GE5" s="117"/>
      <c r="GF5" s="117"/>
      <c r="GG5" s="117"/>
      <c r="GH5" s="117"/>
      <c r="GI5" s="117"/>
      <c r="GJ5" s="117"/>
      <c r="GK5" s="117"/>
      <c r="GL5" s="117"/>
      <c r="GM5" s="117"/>
      <c r="GN5" s="117"/>
      <c r="GO5" s="115" t="s">
        <v>4</v>
      </c>
      <c r="GP5" s="115"/>
      <c r="GQ5" s="117" t="str">
        <f>GC5</f>
        <v>Grand Canal Street Upper/Haddington Road/Shelbourne Road/Bath Avenue/South Lotts Road</v>
      </c>
      <c r="GR5" s="117"/>
      <c r="GS5" s="117"/>
      <c r="GT5" s="117"/>
      <c r="GU5" s="117"/>
      <c r="GV5" s="117"/>
      <c r="GW5" s="117"/>
      <c r="GX5" s="117"/>
      <c r="GY5" s="117"/>
      <c r="GZ5" s="117"/>
      <c r="HA5" s="117"/>
      <c r="HB5" s="117"/>
      <c r="HC5" s="115" t="s">
        <v>4</v>
      </c>
      <c r="HD5" s="115"/>
      <c r="HE5" s="117" t="str">
        <f>GQ5</f>
        <v>Grand Canal Street Upper/Haddington Road/Shelbourne Road/Bath Avenue/South Lotts Road</v>
      </c>
      <c r="HF5" s="117"/>
      <c r="HG5" s="117"/>
      <c r="HH5" s="117"/>
      <c r="HI5" s="117"/>
      <c r="HJ5" s="117"/>
      <c r="HK5" s="117"/>
      <c r="HL5" s="117"/>
      <c r="HM5" s="117"/>
      <c r="HN5" s="117"/>
      <c r="HO5" s="117"/>
      <c r="HP5" s="117"/>
      <c r="HQ5" s="115" t="s">
        <v>4</v>
      </c>
      <c r="HR5" s="115"/>
      <c r="HS5" s="117" t="str">
        <f>HE5</f>
        <v>Grand Canal Street Upper/Haddington Road/Shelbourne Road/Bath Avenue/South Lotts Road</v>
      </c>
      <c r="HT5" s="117"/>
      <c r="HU5" s="117"/>
      <c r="HV5" s="117"/>
      <c r="HW5" s="117"/>
      <c r="HX5" s="117"/>
      <c r="HY5" s="117"/>
      <c r="HZ5" s="117"/>
      <c r="IA5" s="117"/>
      <c r="IB5" s="117"/>
      <c r="IC5" s="117"/>
      <c r="ID5" s="117"/>
      <c r="IE5" s="55" t="s">
        <v>31</v>
      </c>
      <c r="IF5" s="56" t="s">
        <v>32</v>
      </c>
      <c r="IG5" s="57"/>
    </row>
    <row r="6" spans="1:241" s="1" customFormat="1" ht="12.75" customHeight="1" thickBot="1" x14ac:dyDescent="0.45">
      <c r="A6" s="126" t="s">
        <v>5</v>
      </c>
      <c r="B6" s="126"/>
      <c r="C6" s="116">
        <f>'Site 49 - Data'!BU6</f>
        <v>41408</v>
      </c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5" t="s">
        <v>5</v>
      </c>
      <c r="P6" s="115"/>
      <c r="Q6" s="116">
        <f>C6</f>
        <v>41408</v>
      </c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5" t="s">
        <v>5</v>
      </c>
      <c r="AD6" s="115"/>
      <c r="AE6" s="116">
        <f>Q6</f>
        <v>41408</v>
      </c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5" t="s">
        <v>5</v>
      </c>
      <c r="AR6" s="115"/>
      <c r="AS6" s="116">
        <f>AE6</f>
        <v>41408</v>
      </c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5" t="s">
        <v>5</v>
      </c>
      <c r="BF6" s="115"/>
      <c r="BG6" s="116">
        <f>AS6</f>
        <v>41408</v>
      </c>
      <c r="BH6" s="116"/>
      <c r="BI6" s="116"/>
      <c r="BJ6" s="116"/>
      <c r="BK6" s="116"/>
      <c r="BL6" s="116"/>
      <c r="BM6" s="116"/>
      <c r="BN6" s="116"/>
      <c r="BO6" s="116"/>
      <c r="BP6" s="116"/>
      <c r="BQ6" s="116"/>
      <c r="BR6" s="116"/>
      <c r="BS6" s="115" t="s">
        <v>5</v>
      </c>
      <c r="BT6" s="115"/>
      <c r="BU6" s="116">
        <f>BG6</f>
        <v>41408</v>
      </c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5" t="s">
        <v>5</v>
      </c>
      <c r="CH6" s="115"/>
      <c r="CI6" s="116">
        <f>BU6</f>
        <v>41408</v>
      </c>
      <c r="CJ6" s="116"/>
      <c r="CK6" s="116"/>
      <c r="CL6" s="116"/>
      <c r="CM6" s="116"/>
      <c r="CN6" s="116"/>
      <c r="CO6" s="116"/>
      <c r="CP6" s="116"/>
      <c r="CQ6" s="116"/>
      <c r="CR6" s="116"/>
      <c r="CS6" s="116"/>
      <c r="CT6" s="116"/>
      <c r="CU6" s="115" t="s">
        <v>5</v>
      </c>
      <c r="CV6" s="115"/>
      <c r="CW6" s="116">
        <f>CI6</f>
        <v>41408</v>
      </c>
      <c r="CX6" s="116"/>
      <c r="CY6" s="116"/>
      <c r="CZ6" s="116"/>
      <c r="DA6" s="116"/>
      <c r="DB6" s="116"/>
      <c r="DC6" s="116"/>
      <c r="DD6" s="116"/>
      <c r="DE6" s="116"/>
      <c r="DF6" s="116"/>
      <c r="DG6" s="116"/>
      <c r="DH6" s="116"/>
      <c r="DI6" s="115" t="s">
        <v>5</v>
      </c>
      <c r="DJ6" s="115"/>
      <c r="DK6" s="116">
        <f>CW6</f>
        <v>41408</v>
      </c>
      <c r="DL6" s="116"/>
      <c r="DM6" s="116"/>
      <c r="DN6" s="116"/>
      <c r="DO6" s="116"/>
      <c r="DP6" s="116"/>
      <c r="DQ6" s="116"/>
      <c r="DR6" s="116"/>
      <c r="DS6" s="116"/>
      <c r="DT6" s="116"/>
      <c r="DU6" s="116"/>
      <c r="DV6" s="116"/>
      <c r="DW6" s="115" t="s">
        <v>5</v>
      </c>
      <c r="DX6" s="115"/>
      <c r="DY6" s="116">
        <f>DK6</f>
        <v>41408</v>
      </c>
      <c r="DZ6" s="116"/>
      <c r="EA6" s="116"/>
      <c r="EB6" s="116"/>
      <c r="EC6" s="116"/>
      <c r="ED6" s="116"/>
      <c r="EE6" s="116"/>
      <c r="EF6" s="116"/>
      <c r="EG6" s="116"/>
      <c r="EH6" s="116"/>
      <c r="EI6" s="116"/>
      <c r="EJ6" s="116"/>
      <c r="EK6" s="115" t="s">
        <v>5</v>
      </c>
      <c r="EL6" s="115"/>
      <c r="EM6" s="116">
        <f>DY6</f>
        <v>41408</v>
      </c>
      <c r="EN6" s="116"/>
      <c r="EO6" s="116"/>
      <c r="EP6" s="116"/>
      <c r="EQ6" s="116"/>
      <c r="ER6" s="116"/>
      <c r="ES6" s="116"/>
      <c r="ET6" s="116"/>
      <c r="EU6" s="116"/>
      <c r="EV6" s="116"/>
      <c r="EW6" s="116"/>
      <c r="EX6" s="116"/>
      <c r="EY6" s="115" t="s">
        <v>5</v>
      </c>
      <c r="EZ6" s="115"/>
      <c r="FA6" s="116">
        <f>EM6</f>
        <v>41408</v>
      </c>
      <c r="FB6" s="116"/>
      <c r="FC6" s="116"/>
      <c r="FD6" s="116"/>
      <c r="FE6" s="116"/>
      <c r="FF6" s="116"/>
      <c r="FG6" s="116"/>
      <c r="FH6" s="116"/>
      <c r="FI6" s="116"/>
      <c r="FJ6" s="116"/>
      <c r="FK6" s="116"/>
      <c r="FL6" s="116"/>
      <c r="FM6" s="115" t="s">
        <v>5</v>
      </c>
      <c r="FN6" s="115"/>
      <c r="FO6" s="116">
        <f>FA6</f>
        <v>41408</v>
      </c>
      <c r="FP6" s="116"/>
      <c r="FQ6" s="116"/>
      <c r="FR6" s="116"/>
      <c r="FS6" s="116"/>
      <c r="FT6" s="116"/>
      <c r="FU6" s="116"/>
      <c r="FV6" s="116"/>
      <c r="FW6" s="116"/>
      <c r="FX6" s="116"/>
      <c r="FY6" s="116"/>
      <c r="FZ6" s="116"/>
      <c r="GA6" s="115" t="s">
        <v>5</v>
      </c>
      <c r="GB6" s="115"/>
      <c r="GC6" s="116">
        <f>FO6</f>
        <v>41408</v>
      </c>
      <c r="GD6" s="116"/>
      <c r="GE6" s="116"/>
      <c r="GF6" s="116"/>
      <c r="GG6" s="116"/>
      <c r="GH6" s="116"/>
      <c r="GI6" s="116"/>
      <c r="GJ6" s="116"/>
      <c r="GK6" s="116"/>
      <c r="GL6" s="116"/>
      <c r="GM6" s="116"/>
      <c r="GN6" s="116"/>
      <c r="GO6" s="115" t="s">
        <v>5</v>
      </c>
      <c r="GP6" s="115"/>
      <c r="GQ6" s="116">
        <f>GC6</f>
        <v>41408</v>
      </c>
      <c r="GR6" s="116"/>
      <c r="GS6" s="116"/>
      <c r="GT6" s="116"/>
      <c r="GU6" s="116"/>
      <c r="GV6" s="116"/>
      <c r="GW6" s="116"/>
      <c r="GX6" s="116"/>
      <c r="GY6" s="116"/>
      <c r="GZ6" s="116"/>
      <c r="HA6" s="116"/>
      <c r="HB6" s="116"/>
      <c r="HC6" s="115" t="s">
        <v>5</v>
      </c>
      <c r="HD6" s="115"/>
      <c r="HE6" s="116">
        <f>GQ6</f>
        <v>41408</v>
      </c>
      <c r="HF6" s="116"/>
      <c r="HG6" s="116"/>
      <c r="HH6" s="116"/>
      <c r="HI6" s="116"/>
      <c r="HJ6" s="116"/>
      <c r="HK6" s="116"/>
      <c r="HL6" s="116"/>
      <c r="HM6" s="116"/>
      <c r="HN6" s="116"/>
      <c r="HO6" s="116"/>
      <c r="HP6" s="116"/>
      <c r="HQ6" s="115" t="s">
        <v>5</v>
      </c>
      <c r="HR6" s="115"/>
      <c r="HS6" s="116">
        <f>HE6</f>
        <v>41408</v>
      </c>
      <c r="HT6" s="116"/>
      <c r="HU6" s="116"/>
      <c r="HV6" s="116"/>
      <c r="HW6" s="116"/>
      <c r="HX6" s="116"/>
      <c r="HY6" s="116"/>
      <c r="HZ6" s="116"/>
      <c r="IA6" s="116"/>
      <c r="IB6" s="116"/>
      <c r="IC6" s="116"/>
      <c r="ID6" s="116"/>
      <c r="IE6" s="55"/>
      <c r="IF6" s="56"/>
    </row>
    <row r="7" spans="1:241" s="2" customFormat="1" ht="13.5" customHeight="1" thickTop="1" x14ac:dyDescent="0.4">
      <c r="A7" s="110" t="s">
        <v>6</v>
      </c>
      <c r="B7" s="112" t="str">
        <f>"D to E - "&amp;IF4&amp;" to "&amp;IF5</f>
        <v>D to E - Bath Avenue to South Lotts Road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M7" s="108" t="s">
        <v>7</v>
      </c>
      <c r="N7" s="108" t="s">
        <v>8</v>
      </c>
      <c r="O7" s="110" t="s">
        <v>6</v>
      </c>
      <c r="P7" s="112" t="str">
        <f>"D to D - "&amp;IF4&amp;" to "&amp;IF4 &amp; " BANNED "</f>
        <v xml:space="preserve">D to D - Bath Avenue to Bath Avenue BANNED </v>
      </c>
      <c r="Q7" s="113"/>
      <c r="R7" s="113"/>
      <c r="S7" s="113"/>
      <c r="T7" s="113"/>
      <c r="U7" s="113"/>
      <c r="V7" s="113"/>
      <c r="W7" s="113"/>
      <c r="X7" s="113"/>
      <c r="Y7" s="113"/>
      <c r="Z7" s="114"/>
      <c r="AA7" s="108" t="s">
        <v>7</v>
      </c>
      <c r="AB7" s="108" t="s">
        <v>8</v>
      </c>
      <c r="AC7" s="110" t="s">
        <v>6</v>
      </c>
      <c r="AD7" s="112" t="str">
        <f>"E to D - "&amp;IF5&amp;" to "&amp;IF4</f>
        <v>E to D - South Lotts Road to Bath Avenue</v>
      </c>
      <c r="AE7" s="113"/>
      <c r="AF7" s="113"/>
      <c r="AG7" s="113"/>
      <c r="AH7" s="113"/>
      <c r="AI7" s="113"/>
      <c r="AJ7" s="113"/>
      <c r="AK7" s="113"/>
      <c r="AL7" s="113"/>
      <c r="AM7" s="113"/>
      <c r="AN7" s="114"/>
      <c r="AO7" s="108" t="s">
        <v>7</v>
      </c>
      <c r="AP7" s="108" t="s">
        <v>8</v>
      </c>
      <c r="AQ7" s="110" t="s">
        <v>6</v>
      </c>
      <c r="AR7" s="112" t="str">
        <f>"E to C - "&amp;IF5&amp;" to "&amp;IF3</f>
        <v>E to C - South Lotts Road to Shelbourne Road</v>
      </c>
      <c r="AS7" s="113"/>
      <c r="AT7" s="113"/>
      <c r="AU7" s="113"/>
      <c r="AV7" s="113"/>
      <c r="AW7" s="113"/>
      <c r="AX7" s="113"/>
      <c r="AY7" s="113"/>
      <c r="AZ7" s="113"/>
      <c r="BA7" s="113"/>
      <c r="BB7" s="114"/>
      <c r="BC7" s="108" t="s">
        <v>7</v>
      </c>
      <c r="BD7" s="108" t="s">
        <v>8</v>
      </c>
      <c r="BE7" s="110" t="s">
        <v>6</v>
      </c>
      <c r="BF7" s="112" t="str">
        <f>"E to B - "&amp;IF5&amp;" to "&amp;IF2</f>
        <v>E to B - South Lotts Road to Haddington Road</v>
      </c>
      <c r="BG7" s="113"/>
      <c r="BH7" s="113"/>
      <c r="BI7" s="113"/>
      <c r="BJ7" s="113"/>
      <c r="BK7" s="113"/>
      <c r="BL7" s="113"/>
      <c r="BM7" s="113"/>
      <c r="BN7" s="113"/>
      <c r="BO7" s="113"/>
      <c r="BP7" s="114"/>
      <c r="BQ7" s="108" t="s">
        <v>7</v>
      </c>
      <c r="BR7" s="108" t="s">
        <v>8</v>
      </c>
      <c r="BS7" s="110" t="s">
        <v>6</v>
      </c>
      <c r="BT7" s="112" t="str">
        <f>"E to A - "&amp;IF5&amp;" to "&amp;IF1</f>
        <v>E to A - South Lotts Road to Grand Canal Street Upper</v>
      </c>
      <c r="BU7" s="113"/>
      <c r="BV7" s="113"/>
      <c r="BW7" s="113"/>
      <c r="BX7" s="113"/>
      <c r="BY7" s="113"/>
      <c r="BZ7" s="113"/>
      <c r="CA7" s="113"/>
      <c r="CB7" s="113"/>
      <c r="CC7" s="113"/>
      <c r="CD7" s="114"/>
      <c r="CE7" s="108" t="s">
        <v>7</v>
      </c>
      <c r="CF7" s="108" t="s">
        <v>8</v>
      </c>
      <c r="CG7" s="110" t="s">
        <v>6</v>
      </c>
      <c r="CH7" s="112" t="str">
        <f>"E to E - "&amp;IF5&amp;" to "&amp;IF5 &amp; " BANNED "</f>
        <v xml:space="preserve">E to E - South Lotts Road to South Lotts Road BANNED </v>
      </c>
      <c r="CI7" s="113"/>
      <c r="CJ7" s="113"/>
      <c r="CK7" s="113"/>
      <c r="CL7" s="113"/>
      <c r="CM7" s="113"/>
      <c r="CN7" s="113"/>
      <c r="CO7" s="113"/>
      <c r="CP7" s="113"/>
      <c r="CQ7" s="113"/>
      <c r="CR7" s="114"/>
      <c r="CS7" s="108" t="s">
        <v>7</v>
      </c>
      <c r="CT7" s="108" t="s">
        <v>8</v>
      </c>
      <c r="CU7" s="110" t="s">
        <v>6</v>
      </c>
      <c r="CV7" s="112" t="str">
        <f>"To A - "&amp;IF1</f>
        <v>To A - Grand Canal Street Upper</v>
      </c>
      <c r="CW7" s="113"/>
      <c r="CX7" s="113"/>
      <c r="CY7" s="113"/>
      <c r="CZ7" s="113"/>
      <c r="DA7" s="113"/>
      <c r="DB7" s="113"/>
      <c r="DC7" s="113"/>
      <c r="DD7" s="113"/>
      <c r="DE7" s="113"/>
      <c r="DF7" s="114"/>
      <c r="DG7" s="108" t="s">
        <v>7</v>
      </c>
      <c r="DH7" s="108" t="s">
        <v>8</v>
      </c>
      <c r="DI7" s="110" t="s">
        <v>6</v>
      </c>
      <c r="DJ7" s="112" t="str">
        <f>"From A - "&amp;IF1</f>
        <v>From A - Grand Canal Street Upper</v>
      </c>
      <c r="DK7" s="113"/>
      <c r="DL7" s="113"/>
      <c r="DM7" s="113"/>
      <c r="DN7" s="113"/>
      <c r="DO7" s="113"/>
      <c r="DP7" s="113"/>
      <c r="DQ7" s="113"/>
      <c r="DR7" s="113"/>
      <c r="DS7" s="113"/>
      <c r="DT7" s="114"/>
      <c r="DU7" s="108" t="s">
        <v>7</v>
      </c>
      <c r="DV7" s="108" t="s">
        <v>8</v>
      </c>
      <c r="DW7" s="110" t="s">
        <v>6</v>
      </c>
      <c r="DX7" s="112" t="str">
        <f>"To Arm B - "&amp;IF2</f>
        <v>To Arm B - Haddington Road</v>
      </c>
      <c r="DY7" s="113"/>
      <c r="DZ7" s="113"/>
      <c r="EA7" s="113"/>
      <c r="EB7" s="113"/>
      <c r="EC7" s="113"/>
      <c r="ED7" s="113"/>
      <c r="EE7" s="113"/>
      <c r="EF7" s="113"/>
      <c r="EG7" s="113"/>
      <c r="EH7" s="114"/>
      <c r="EI7" s="108" t="s">
        <v>7</v>
      </c>
      <c r="EJ7" s="108" t="s">
        <v>8</v>
      </c>
      <c r="EK7" s="110" t="s">
        <v>6</v>
      </c>
      <c r="EL7" s="112" t="str">
        <f>"From Arm B - "&amp;IF2</f>
        <v>From Arm B - Haddington Road</v>
      </c>
      <c r="EM7" s="113"/>
      <c r="EN7" s="113"/>
      <c r="EO7" s="113"/>
      <c r="EP7" s="113"/>
      <c r="EQ7" s="113"/>
      <c r="ER7" s="113"/>
      <c r="ES7" s="113"/>
      <c r="ET7" s="113"/>
      <c r="EU7" s="113"/>
      <c r="EV7" s="114"/>
      <c r="EW7" s="108" t="s">
        <v>7</v>
      </c>
      <c r="EX7" s="108" t="s">
        <v>8</v>
      </c>
      <c r="EY7" s="110" t="s">
        <v>6</v>
      </c>
      <c r="EZ7" s="112" t="str">
        <f>"To Arm C - "&amp;IF3</f>
        <v>To Arm C - Shelbourne Road</v>
      </c>
      <c r="FA7" s="113"/>
      <c r="FB7" s="113"/>
      <c r="FC7" s="113"/>
      <c r="FD7" s="113"/>
      <c r="FE7" s="113"/>
      <c r="FF7" s="113"/>
      <c r="FG7" s="113"/>
      <c r="FH7" s="113"/>
      <c r="FI7" s="113"/>
      <c r="FJ7" s="114"/>
      <c r="FK7" s="108" t="s">
        <v>7</v>
      </c>
      <c r="FL7" s="108" t="s">
        <v>8</v>
      </c>
      <c r="FM7" s="110" t="s">
        <v>6</v>
      </c>
      <c r="FN7" s="112" t="str">
        <f>"From Arm C - "&amp;IF3</f>
        <v>From Arm C - Shelbourne Road</v>
      </c>
      <c r="FO7" s="113"/>
      <c r="FP7" s="113"/>
      <c r="FQ7" s="113"/>
      <c r="FR7" s="113"/>
      <c r="FS7" s="113"/>
      <c r="FT7" s="113"/>
      <c r="FU7" s="113"/>
      <c r="FV7" s="113"/>
      <c r="FW7" s="113"/>
      <c r="FX7" s="114"/>
      <c r="FY7" s="108" t="s">
        <v>7</v>
      </c>
      <c r="FZ7" s="108" t="s">
        <v>8</v>
      </c>
      <c r="GA7" s="110" t="s">
        <v>6</v>
      </c>
      <c r="GB7" s="112" t="str">
        <f>"To Arm D - "&amp;IF4</f>
        <v>To Arm D - Bath Avenue</v>
      </c>
      <c r="GC7" s="113"/>
      <c r="GD7" s="113"/>
      <c r="GE7" s="113"/>
      <c r="GF7" s="113"/>
      <c r="GG7" s="113"/>
      <c r="GH7" s="113"/>
      <c r="GI7" s="113"/>
      <c r="GJ7" s="113"/>
      <c r="GK7" s="113"/>
      <c r="GL7" s="114"/>
      <c r="GM7" s="108" t="s">
        <v>7</v>
      </c>
      <c r="GN7" s="108" t="s">
        <v>8</v>
      </c>
      <c r="GO7" s="110" t="s">
        <v>6</v>
      </c>
      <c r="GP7" s="112" t="str">
        <f>"From Arm D - "&amp;IF4</f>
        <v>From Arm D - Bath Avenue</v>
      </c>
      <c r="GQ7" s="113"/>
      <c r="GR7" s="113"/>
      <c r="GS7" s="113"/>
      <c r="GT7" s="113"/>
      <c r="GU7" s="113"/>
      <c r="GV7" s="113"/>
      <c r="GW7" s="113"/>
      <c r="GX7" s="113"/>
      <c r="GY7" s="113"/>
      <c r="GZ7" s="114"/>
      <c r="HA7" s="108" t="s">
        <v>7</v>
      </c>
      <c r="HB7" s="108" t="s">
        <v>8</v>
      </c>
      <c r="HC7" s="110" t="s">
        <v>6</v>
      </c>
      <c r="HD7" s="112" t="str">
        <f>"To Arm E - "&amp;IE5</f>
        <v>To Arm E - Arm E</v>
      </c>
      <c r="HE7" s="113"/>
      <c r="HF7" s="113"/>
      <c r="HG7" s="113"/>
      <c r="HH7" s="113"/>
      <c r="HI7" s="113"/>
      <c r="HJ7" s="113"/>
      <c r="HK7" s="113"/>
      <c r="HL7" s="113"/>
      <c r="HM7" s="113"/>
      <c r="HN7" s="114"/>
      <c r="HO7" s="108" t="s">
        <v>7</v>
      </c>
      <c r="HP7" s="108" t="s">
        <v>8</v>
      </c>
      <c r="HQ7" s="110" t="s">
        <v>6</v>
      </c>
      <c r="HR7" s="112" t="str">
        <f>"From Arm E - "&amp;IF5</f>
        <v>From Arm E - South Lotts Road</v>
      </c>
      <c r="HS7" s="113"/>
      <c r="HT7" s="113"/>
      <c r="HU7" s="113"/>
      <c r="HV7" s="113"/>
      <c r="HW7" s="113"/>
      <c r="HX7" s="113"/>
      <c r="HY7" s="113"/>
      <c r="HZ7" s="113"/>
      <c r="IA7" s="113"/>
      <c r="IB7" s="114"/>
      <c r="IC7" s="108" t="s">
        <v>7</v>
      </c>
      <c r="ID7" s="108" t="s">
        <v>8</v>
      </c>
      <c r="IE7" s="122" t="s">
        <v>33</v>
      </c>
      <c r="IF7" s="124" t="s">
        <v>34</v>
      </c>
      <c r="IG7" s="61"/>
    </row>
    <row r="8" spans="1:241" s="2" customFormat="1" ht="13.5" customHeight="1" thickBot="1" x14ac:dyDescent="0.45">
      <c r="A8" s="111"/>
      <c r="B8" s="3" t="s">
        <v>9</v>
      </c>
      <c r="C8" s="4" t="s">
        <v>10</v>
      </c>
      <c r="D8" s="4" t="s">
        <v>11</v>
      </c>
      <c r="E8" s="4" t="s">
        <v>12</v>
      </c>
      <c r="F8" s="4" t="s">
        <v>13</v>
      </c>
      <c r="G8" s="4" t="s">
        <v>14</v>
      </c>
      <c r="H8" s="4" t="s">
        <v>15</v>
      </c>
      <c r="I8" s="4" t="s">
        <v>16</v>
      </c>
      <c r="J8" s="4" t="s">
        <v>17</v>
      </c>
      <c r="K8" s="4" t="s">
        <v>18</v>
      </c>
      <c r="L8" s="4" t="s">
        <v>19</v>
      </c>
      <c r="M8" s="109"/>
      <c r="N8" s="109"/>
      <c r="O8" s="111"/>
      <c r="P8" s="3" t="s">
        <v>9</v>
      </c>
      <c r="Q8" s="4" t="s">
        <v>10</v>
      </c>
      <c r="R8" s="4" t="s">
        <v>11</v>
      </c>
      <c r="S8" s="4" t="s">
        <v>12</v>
      </c>
      <c r="T8" s="4" t="s">
        <v>13</v>
      </c>
      <c r="U8" s="4" t="s">
        <v>14</v>
      </c>
      <c r="V8" s="4" t="s">
        <v>15</v>
      </c>
      <c r="W8" s="4" t="s">
        <v>16</v>
      </c>
      <c r="X8" s="4" t="s">
        <v>17</v>
      </c>
      <c r="Y8" s="4" t="s">
        <v>18</v>
      </c>
      <c r="Z8" s="4" t="s">
        <v>19</v>
      </c>
      <c r="AA8" s="109"/>
      <c r="AB8" s="109"/>
      <c r="AC8" s="111"/>
      <c r="AD8" s="3" t="s">
        <v>9</v>
      </c>
      <c r="AE8" s="4" t="s">
        <v>10</v>
      </c>
      <c r="AF8" s="4" t="s">
        <v>11</v>
      </c>
      <c r="AG8" s="4" t="s">
        <v>12</v>
      </c>
      <c r="AH8" s="4" t="s">
        <v>13</v>
      </c>
      <c r="AI8" s="4" t="s">
        <v>14</v>
      </c>
      <c r="AJ8" s="4" t="s">
        <v>15</v>
      </c>
      <c r="AK8" s="4" t="s">
        <v>16</v>
      </c>
      <c r="AL8" s="4" t="s">
        <v>17</v>
      </c>
      <c r="AM8" s="4" t="s">
        <v>18</v>
      </c>
      <c r="AN8" s="4" t="s">
        <v>19</v>
      </c>
      <c r="AO8" s="109"/>
      <c r="AP8" s="109"/>
      <c r="AQ8" s="111"/>
      <c r="AR8" s="3" t="s">
        <v>9</v>
      </c>
      <c r="AS8" s="4" t="s">
        <v>10</v>
      </c>
      <c r="AT8" s="4" t="s">
        <v>11</v>
      </c>
      <c r="AU8" s="4" t="s">
        <v>12</v>
      </c>
      <c r="AV8" s="4" t="s">
        <v>13</v>
      </c>
      <c r="AW8" s="4" t="s">
        <v>14</v>
      </c>
      <c r="AX8" s="4" t="s">
        <v>15</v>
      </c>
      <c r="AY8" s="4" t="s">
        <v>16</v>
      </c>
      <c r="AZ8" s="4" t="s">
        <v>17</v>
      </c>
      <c r="BA8" s="4" t="s">
        <v>18</v>
      </c>
      <c r="BB8" s="4" t="s">
        <v>19</v>
      </c>
      <c r="BC8" s="109"/>
      <c r="BD8" s="109"/>
      <c r="BE8" s="111"/>
      <c r="BF8" s="3" t="s">
        <v>9</v>
      </c>
      <c r="BG8" s="4" t="s">
        <v>10</v>
      </c>
      <c r="BH8" s="4" t="s">
        <v>11</v>
      </c>
      <c r="BI8" s="4" t="s">
        <v>12</v>
      </c>
      <c r="BJ8" s="4" t="s">
        <v>13</v>
      </c>
      <c r="BK8" s="4" t="s">
        <v>14</v>
      </c>
      <c r="BL8" s="4" t="s">
        <v>15</v>
      </c>
      <c r="BM8" s="4" t="s">
        <v>16</v>
      </c>
      <c r="BN8" s="4" t="s">
        <v>17</v>
      </c>
      <c r="BO8" s="4" t="s">
        <v>18</v>
      </c>
      <c r="BP8" s="4" t="s">
        <v>19</v>
      </c>
      <c r="BQ8" s="109"/>
      <c r="BR8" s="109"/>
      <c r="BS8" s="111"/>
      <c r="BT8" s="3" t="s">
        <v>9</v>
      </c>
      <c r="BU8" s="4" t="s">
        <v>10</v>
      </c>
      <c r="BV8" s="4" t="s">
        <v>11</v>
      </c>
      <c r="BW8" s="4" t="s">
        <v>12</v>
      </c>
      <c r="BX8" s="4" t="s">
        <v>13</v>
      </c>
      <c r="BY8" s="4" t="s">
        <v>14</v>
      </c>
      <c r="BZ8" s="4" t="s">
        <v>15</v>
      </c>
      <c r="CA8" s="4" t="s">
        <v>16</v>
      </c>
      <c r="CB8" s="4" t="s">
        <v>17</v>
      </c>
      <c r="CC8" s="4" t="s">
        <v>18</v>
      </c>
      <c r="CD8" s="4" t="s">
        <v>19</v>
      </c>
      <c r="CE8" s="109"/>
      <c r="CF8" s="109"/>
      <c r="CG8" s="111"/>
      <c r="CH8" s="3" t="s">
        <v>9</v>
      </c>
      <c r="CI8" s="4" t="s">
        <v>10</v>
      </c>
      <c r="CJ8" s="4" t="s">
        <v>11</v>
      </c>
      <c r="CK8" s="4" t="s">
        <v>12</v>
      </c>
      <c r="CL8" s="4" t="s">
        <v>13</v>
      </c>
      <c r="CM8" s="4" t="s">
        <v>14</v>
      </c>
      <c r="CN8" s="4" t="s">
        <v>15</v>
      </c>
      <c r="CO8" s="4" t="s">
        <v>16</v>
      </c>
      <c r="CP8" s="4" t="s">
        <v>17</v>
      </c>
      <c r="CQ8" s="4" t="s">
        <v>18</v>
      </c>
      <c r="CR8" s="4" t="s">
        <v>19</v>
      </c>
      <c r="CS8" s="109"/>
      <c r="CT8" s="109"/>
      <c r="CU8" s="111"/>
      <c r="CV8" s="5" t="str">
        <f>'Site 49 - Data'!$B$8</f>
        <v>CAR</v>
      </c>
      <c r="CW8" s="6" t="str">
        <f>'Site 49 - Data'!$C$8</f>
        <v>LGV</v>
      </c>
      <c r="CX8" s="6" t="str">
        <f>'Site 49 - Data'!$D$8</f>
        <v>HGV 2X</v>
      </c>
      <c r="CY8" s="6" t="str">
        <f>'Site 49 - Data'!$E$8</f>
        <v>HGV 3X</v>
      </c>
      <c r="CZ8" s="6" t="str">
        <f>'Site 49 - Data'!$F$8</f>
        <v>HGV 4X</v>
      </c>
      <c r="DA8" s="6" t="str">
        <f>'Site 49 - Data'!$G$8</f>
        <v>HGV 5+X</v>
      </c>
      <c r="DB8" s="6" t="str">
        <f>'Site 49 - Data'!$H$8</f>
        <v>DBUS</v>
      </c>
      <c r="DC8" s="6" t="str">
        <f>'Site 49 - Data'!$I$8</f>
        <v>OBUS</v>
      </c>
      <c r="DD8" s="6" t="str">
        <f>'Site 49 - Data'!$J$8</f>
        <v>TAXI</v>
      </c>
      <c r="DE8" s="6" t="str">
        <f>'Site 49 - Data'!$K$8</f>
        <v>M/C</v>
      </c>
      <c r="DF8" s="7" t="str">
        <f>'Site 49 - Data'!$L$8</f>
        <v>P/C</v>
      </c>
      <c r="DG8" s="109"/>
      <c r="DH8" s="109"/>
      <c r="DI8" s="111"/>
      <c r="DJ8" s="5" t="str">
        <f>'Site 49 - Data'!$B$8</f>
        <v>CAR</v>
      </c>
      <c r="DK8" s="6" t="str">
        <f>'Site 49 - Data'!$C$8</f>
        <v>LGV</v>
      </c>
      <c r="DL8" s="6" t="str">
        <f>'Site 49 - Data'!$D$8</f>
        <v>HGV 2X</v>
      </c>
      <c r="DM8" s="6" t="str">
        <f>'Site 49 - Data'!$E$8</f>
        <v>HGV 3X</v>
      </c>
      <c r="DN8" s="6" t="str">
        <f>'Site 49 - Data'!$F$8</f>
        <v>HGV 4X</v>
      </c>
      <c r="DO8" s="6" t="str">
        <f>'Site 49 - Data'!$G$8</f>
        <v>HGV 5+X</v>
      </c>
      <c r="DP8" s="6" t="str">
        <f>'Site 49 - Data'!$H$8</f>
        <v>DBUS</v>
      </c>
      <c r="DQ8" s="6" t="str">
        <f>'Site 49 - Data'!$I$8</f>
        <v>OBUS</v>
      </c>
      <c r="DR8" s="6" t="str">
        <f>'Site 49 - Data'!$J$8</f>
        <v>TAXI</v>
      </c>
      <c r="DS8" s="6" t="str">
        <f>'Site 49 - Data'!$K$8</f>
        <v>M/C</v>
      </c>
      <c r="DT8" s="7" t="str">
        <f>'Site 49 - Data'!$L$8</f>
        <v>P/C</v>
      </c>
      <c r="DU8" s="109"/>
      <c r="DV8" s="109"/>
      <c r="DW8" s="111"/>
      <c r="DX8" s="5" t="str">
        <f>'Site 49 - Data'!$B$8</f>
        <v>CAR</v>
      </c>
      <c r="DY8" s="6" t="str">
        <f>'Site 49 - Data'!$C$8</f>
        <v>LGV</v>
      </c>
      <c r="DZ8" s="6" t="str">
        <f>'Site 49 - Data'!$D$8</f>
        <v>HGV 2X</v>
      </c>
      <c r="EA8" s="6" t="str">
        <f>'Site 49 - Data'!$E$8</f>
        <v>HGV 3X</v>
      </c>
      <c r="EB8" s="6" t="str">
        <f>'Site 49 - Data'!$F$8</f>
        <v>HGV 4X</v>
      </c>
      <c r="EC8" s="6" t="str">
        <f>'Site 49 - Data'!$G$8</f>
        <v>HGV 5+X</v>
      </c>
      <c r="ED8" s="6" t="str">
        <f>'Site 49 - Data'!$H$8</f>
        <v>DBUS</v>
      </c>
      <c r="EE8" s="6" t="str">
        <f>'Site 49 - Data'!$I$8</f>
        <v>OBUS</v>
      </c>
      <c r="EF8" s="6" t="str">
        <f>'Site 49 - Data'!$J$8</f>
        <v>TAXI</v>
      </c>
      <c r="EG8" s="6" t="str">
        <f>'Site 49 - Data'!$K$8</f>
        <v>M/C</v>
      </c>
      <c r="EH8" s="7" t="str">
        <f>'Site 49 - Data'!$L$8</f>
        <v>P/C</v>
      </c>
      <c r="EI8" s="109"/>
      <c r="EJ8" s="109"/>
      <c r="EK8" s="111"/>
      <c r="EL8" s="5" t="str">
        <f>'Site 49 - Data'!$B$8</f>
        <v>CAR</v>
      </c>
      <c r="EM8" s="6" t="str">
        <f>'Site 49 - Data'!$C$8</f>
        <v>LGV</v>
      </c>
      <c r="EN8" s="6" t="str">
        <f>'Site 49 - Data'!$D$8</f>
        <v>HGV 2X</v>
      </c>
      <c r="EO8" s="6" t="str">
        <f>'Site 49 - Data'!$E$8</f>
        <v>HGV 3X</v>
      </c>
      <c r="EP8" s="6" t="str">
        <f>'Site 49 - Data'!$F$8</f>
        <v>HGV 4X</v>
      </c>
      <c r="EQ8" s="6" t="str">
        <f>'Site 49 - Data'!$G$8</f>
        <v>HGV 5+X</v>
      </c>
      <c r="ER8" s="6" t="str">
        <f>'Site 49 - Data'!$H$8</f>
        <v>DBUS</v>
      </c>
      <c r="ES8" s="6" t="str">
        <f>'Site 49 - Data'!$I$8</f>
        <v>OBUS</v>
      </c>
      <c r="ET8" s="6" t="str">
        <f>'Site 49 - Data'!$J$8</f>
        <v>TAXI</v>
      </c>
      <c r="EU8" s="6" t="str">
        <f>'Site 49 - Data'!$K$8</f>
        <v>M/C</v>
      </c>
      <c r="EV8" s="7" t="str">
        <f>'Site 49 - Data'!$L$8</f>
        <v>P/C</v>
      </c>
      <c r="EW8" s="109"/>
      <c r="EX8" s="109"/>
      <c r="EY8" s="111"/>
      <c r="EZ8" s="5" t="str">
        <f>'Site 49 - Data'!$B$8</f>
        <v>CAR</v>
      </c>
      <c r="FA8" s="6" t="str">
        <f>'Site 49 - Data'!$C$8</f>
        <v>LGV</v>
      </c>
      <c r="FB8" s="6" t="str">
        <f>'Site 49 - Data'!$D$8</f>
        <v>HGV 2X</v>
      </c>
      <c r="FC8" s="6" t="str">
        <f>'Site 49 - Data'!$E$8</f>
        <v>HGV 3X</v>
      </c>
      <c r="FD8" s="6" t="str">
        <f>'Site 49 - Data'!$F$8</f>
        <v>HGV 4X</v>
      </c>
      <c r="FE8" s="6" t="str">
        <f>'Site 49 - Data'!$G$8</f>
        <v>HGV 5+X</v>
      </c>
      <c r="FF8" s="6" t="str">
        <f>'Site 49 - Data'!$H$8</f>
        <v>DBUS</v>
      </c>
      <c r="FG8" s="6" t="str">
        <f>'Site 49 - Data'!$I$8</f>
        <v>OBUS</v>
      </c>
      <c r="FH8" s="6" t="str">
        <f>'Site 49 - Data'!$J$8</f>
        <v>TAXI</v>
      </c>
      <c r="FI8" s="6" t="str">
        <f>'Site 49 - Data'!$K$8</f>
        <v>M/C</v>
      </c>
      <c r="FJ8" s="7" t="str">
        <f>'Site 49 - Data'!$L$8</f>
        <v>P/C</v>
      </c>
      <c r="FK8" s="109"/>
      <c r="FL8" s="109"/>
      <c r="FM8" s="111"/>
      <c r="FN8" s="5" t="str">
        <f>'Site 49 - Data'!$B$8</f>
        <v>CAR</v>
      </c>
      <c r="FO8" s="6" t="str">
        <f>'Site 49 - Data'!$C$8</f>
        <v>LGV</v>
      </c>
      <c r="FP8" s="6" t="str">
        <f>'Site 49 - Data'!$D$8</f>
        <v>HGV 2X</v>
      </c>
      <c r="FQ8" s="6" t="str">
        <f>'Site 49 - Data'!$E$8</f>
        <v>HGV 3X</v>
      </c>
      <c r="FR8" s="6" t="str">
        <f>'Site 49 - Data'!$F$8</f>
        <v>HGV 4X</v>
      </c>
      <c r="FS8" s="6" t="str">
        <f>'Site 49 - Data'!$G$8</f>
        <v>HGV 5+X</v>
      </c>
      <c r="FT8" s="6" t="str">
        <f>'Site 49 - Data'!$H$8</f>
        <v>DBUS</v>
      </c>
      <c r="FU8" s="6" t="str">
        <f>'Site 49 - Data'!$I$8</f>
        <v>OBUS</v>
      </c>
      <c r="FV8" s="6" t="str">
        <f>'Site 49 - Data'!$J$8</f>
        <v>TAXI</v>
      </c>
      <c r="FW8" s="6" t="str">
        <f>'Site 49 - Data'!$K$8</f>
        <v>M/C</v>
      </c>
      <c r="FX8" s="7" t="str">
        <f>'Site 49 - Data'!$L$8</f>
        <v>P/C</v>
      </c>
      <c r="FY8" s="109"/>
      <c r="FZ8" s="109"/>
      <c r="GA8" s="111"/>
      <c r="GB8" s="5" t="str">
        <f>'Site 49 - Data'!$B$8</f>
        <v>CAR</v>
      </c>
      <c r="GC8" s="6" t="str">
        <f>'Site 49 - Data'!$C$8</f>
        <v>LGV</v>
      </c>
      <c r="GD8" s="6" t="str">
        <f>'Site 49 - Data'!$D$8</f>
        <v>HGV 2X</v>
      </c>
      <c r="GE8" s="6" t="str">
        <f>'Site 49 - Data'!$E$8</f>
        <v>HGV 3X</v>
      </c>
      <c r="GF8" s="6" t="str">
        <f>'Site 49 - Data'!$F$8</f>
        <v>HGV 4X</v>
      </c>
      <c r="GG8" s="6" t="str">
        <f>'Site 49 - Data'!$G$8</f>
        <v>HGV 5+X</v>
      </c>
      <c r="GH8" s="6" t="str">
        <f>'Site 49 - Data'!$H$8</f>
        <v>DBUS</v>
      </c>
      <c r="GI8" s="6" t="str">
        <f>'Site 49 - Data'!$I$8</f>
        <v>OBUS</v>
      </c>
      <c r="GJ8" s="6" t="str">
        <f>'Site 49 - Data'!$J$8</f>
        <v>TAXI</v>
      </c>
      <c r="GK8" s="6" t="str">
        <f>'Site 49 - Data'!$K$8</f>
        <v>M/C</v>
      </c>
      <c r="GL8" s="7" t="str">
        <f>'Site 49 - Data'!$L$8</f>
        <v>P/C</v>
      </c>
      <c r="GM8" s="109"/>
      <c r="GN8" s="109"/>
      <c r="GO8" s="111"/>
      <c r="GP8" s="5" t="str">
        <f>'Site 49 - Data'!$B$8</f>
        <v>CAR</v>
      </c>
      <c r="GQ8" s="6" t="str">
        <f>'Site 49 - Data'!$C$8</f>
        <v>LGV</v>
      </c>
      <c r="GR8" s="6" t="str">
        <f>'Site 49 - Data'!$D$8</f>
        <v>HGV 2X</v>
      </c>
      <c r="GS8" s="6" t="str">
        <f>'Site 49 - Data'!$E$8</f>
        <v>HGV 3X</v>
      </c>
      <c r="GT8" s="6" t="str">
        <f>'Site 49 - Data'!$F$8</f>
        <v>HGV 4X</v>
      </c>
      <c r="GU8" s="6" t="str">
        <f>'Site 49 - Data'!$G$8</f>
        <v>HGV 5+X</v>
      </c>
      <c r="GV8" s="6" t="str">
        <f>'Site 49 - Data'!$H$8</f>
        <v>DBUS</v>
      </c>
      <c r="GW8" s="6" t="str">
        <f>'Site 49 - Data'!$I$8</f>
        <v>OBUS</v>
      </c>
      <c r="GX8" s="6" t="str">
        <f>'Site 49 - Data'!$J$8</f>
        <v>TAXI</v>
      </c>
      <c r="GY8" s="6" t="str">
        <f>'Site 49 - Data'!$K$8</f>
        <v>M/C</v>
      </c>
      <c r="GZ8" s="7" t="str">
        <f>'Site 49 - Data'!$L$8</f>
        <v>P/C</v>
      </c>
      <c r="HA8" s="109"/>
      <c r="HB8" s="109"/>
      <c r="HC8" s="111"/>
      <c r="HD8" s="5" t="str">
        <f>'Site 49 - Data'!$B$8</f>
        <v>CAR</v>
      </c>
      <c r="HE8" s="6" t="str">
        <f>'Site 49 - Data'!$C$8</f>
        <v>LGV</v>
      </c>
      <c r="HF8" s="6" t="str">
        <f>'Site 49 - Data'!$D$8</f>
        <v>HGV 2X</v>
      </c>
      <c r="HG8" s="6" t="str">
        <f>'Site 49 - Data'!$E$8</f>
        <v>HGV 3X</v>
      </c>
      <c r="HH8" s="6" t="str">
        <f>'Site 49 - Data'!$F$8</f>
        <v>HGV 4X</v>
      </c>
      <c r="HI8" s="6" t="str">
        <f>'Site 49 - Data'!$G$8</f>
        <v>HGV 5+X</v>
      </c>
      <c r="HJ8" s="6" t="str">
        <f>'Site 49 - Data'!$H$8</f>
        <v>DBUS</v>
      </c>
      <c r="HK8" s="6" t="str">
        <f>'Site 49 - Data'!$I$8</f>
        <v>OBUS</v>
      </c>
      <c r="HL8" s="6" t="str">
        <f>'Site 49 - Data'!$J$8</f>
        <v>TAXI</v>
      </c>
      <c r="HM8" s="6" t="str">
        <f>'Site 49 - Data'!$K$8</f>
        <v>M/C</v>
      </c>
      <c r="HN8" s="7" t="str">
        <f>'Site 49 - Data'!$L$8</f>
        <v>P/C</v>
      </c>
      <c r="HO8" s="109"/>
      <c r="HP8" s="109"/>
      <c r="HQ8" s="111"/>
      <c r="HR8" s="5" t="str">
        <f>'Site 49 - Data'!$B$8</f>
        <v>CAR</v>
      </c>
      <c r="HS8" s="6" t="str">
        <f>'Site 49 - Data'!$C$8</f>
        <v>LGV</v>
      </c>
      <c r="HT8" s="6" t="str">
        <f>'Site 49 - Data'!$D$8</f>
        <v>HGV 2X</v>
      </c>
      <c r="HU8" s="6" t="str">
        <f>'Site 49 - Data'!$E$8</f>
        <v>HGV 3X</v>
      </c>
      <c r="HV8" s="6" t="str">
        <f>'Site 49 - Data'!$F$8</f>
        <v>HGV 4X</v>
      </c>
      <c r="HW8" s="6" t="str">
        <f>'Site 49 - Data'!$G$8</f>
        <v>HGV 5+X</v>
      </c>
      <c r="HX8" s="6" t="str">
        <f>'Site 49 - Data'!$H$8</f>
        <v>DBUS</v>
      </c>
      <c r="HY8" s="6" t="str">
        <f>'Site 49 - Data'!$I$8</f>
        <v>OBUS</v>
      </c>
      <c r="HZ8" s="6" t="str">
        <f>'Site 49 - Data'!$J$8</f>
        <v>TAXI</v>
      </c>
      <c r="IA8" s="6" t="str">
        <f>'Site 49 - Data'!$K$8</f>
        <v>M/C</v>
      </c>
      <c r="IB8" s="7" t="str">
        <f>'Site 49 - Data'!$L$8</f>
        <v>P/C</v>
      </c>
      <c r="IC8" s="109"/>
      <c r="ID8" s="109"/>
      <c r="IE8" s="123"/>
      <c r="IF8" s="125"/>
      <c r="IG8" s="61"/>
    </row>
    <row r="9" spans="1:241" ht="13.5" customHeight="1" thickTop="1" x14ac:dyDescent="0.25">
      <c r="A9" s="8">
        <v>0.29166666666666669</v>
      </c>
      <c r="B9" s="9">
        <v>2</v>
      </c>
      <c r="C9" s="10">
        <v>1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1">
        <v>0</v>
      </c>
      <c r="M9" s="12">
        <f>SUM(B9:L9)</f>
        <v>3</v>
      </c>
      <c r="N9" s="12">
        <f>SUM(B9,C9,2.3*D9,2.3*E9,2.3*F9,2.3*G9,2*H9,2*I9,J9,0.4*K9,0.2*L9)</f>
        <v>3</v>
      </c>
      <c r="O9" s="8">
        <v>0.29166666666666669</v>
      </c>
      <c r="P9" s="14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6">
        <v>0</v>
      </c>
      <c r="AA9" s="17">
        <f>SUM(P9:Z9)</f>
        <v>0</v>
      </c>
      <c r="AB9" s="17">
        <f>SUM(P9,Q9,2.3*R9,2.3*S9,2.3*T9,2.3*U9,2*V9,2*W9,X9,0.4*Y9,0.2*Z9)</f>
        <v>0</v>
      </c>
      <c r="AC9" s="8">
        <v>0.29166666666666669</v>
      </c>
      <c r="AD9" s="9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1">
        <v>0</v>
      </c>
      <c r="AO9" s="12">
        <f>SUM(AD9:AN9)</f>
        <v>0</v>
      </c>
      <c r="AP9" s="12">
        <f>SUM(AD9,AE9,2.3*AF9,2.3*AG9,2.3*AH9,2.3*AI9,2*AJ9,2*AK9,AL9,0.4*AM9,0.2*AN9)</f>
        <v>0</v>
      </c>
      <c r="AQ9" s="8">
        <v>0.29166666666666669</v>
      </c>
      <c r="AR9" s="9">
        <v>15</v>
      </c>
      <c r="AS9" s="10">
        <v>3</v>
      </c>
      <c r="AT9" s="10">
        <v>2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2</v>
      </c>
      <c r="BA9" s="10">
        <v>0</v>
      </c>
      <c r="BB9" s="11">
        <v>0</v>
      </c>
      <c r="BC9" s="12">
        <f>SUM(AR9:BB9)</f>
        <v>22</v>
      </c>
      <c r="BD9" s="12">
        <f>SUM(AR9,AS9,2.3*AT9,2.3*AU9,2.3*AV9,2.3*AW9,2*AX9,2*AY9,AZ9,0.4*BA9,0.2*BB9)</f>
        <v>24.6</v>
      </c>
      <c r="BE9" s="8">
        <v>0.29166666666666669</v>
      </c>
      <c r="BF9" s="9">
        <v>21</v>
      </c>
      <c r="BG9" s="10">
        <v>3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2</v>
      </c>
      <c r="BO9" s="10">
        <v>1</v>
      </c>
      <c r="BP9" s="11">
        <v>1</v>
      </c>
      <c r="BQ9" s="12">
        <f>SUM(BF9:BP9)</f>
        <v>28</v>
      </c>
      <c r="BR9" s="12">
        <f>SUM(BF9,BG9,2.3*BH9,2.3*BI9,2.3*BJ9,2.3*BK9,2*BL9,2*BM9,BN9,0.4*BO9,0.2*BP9)</f>
        <v>26.599999999999998</v>
      </c>
      <c r="BS9" s="8">
        <v>0.29166666666666669</v>
      </c>
      <c r="BT9" s="9">
        <v>0</v>
      </c>
      <c r="BU9" s="10">
        <v>1</v>
      </c>
      <c r="BV9" s="10">
        <v>1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1">
        <v>0</v>
      </c>
      <c r="CE9" s="12">
        <f>SUM(BT9:CD9)</f>
        <v>2</v>
      </c>
      <c r="CF9" s="12">
        <f>SUM(BT9,BU9,2.3*BV9,2.3*BW9,2.3*BX9,2.3*BY9,2*BZ9,2*CA9,CB9,0.4*CC9,0.2*CD9)</f>
        <v>3.3</v>
      </c>
      <c r="CG9" s="8">
        <v>0.29166666666666669</v>
      </c>
      <c r="CH9" s="14">
        <v>0</v>
      </c>
      <c r="CI9" s="15">
        <v>0</v>
      </c>
      <c r="CJ9" s="15">
        <v>0</v>
      </c>
      <c r="CK9" s="15">
        <v>0</v>
      </c>
      <c r="CL9" s="15">
        <v>0</v>
      </c>
      <c r="CM9" s="15">
        <v>0</v>
      </c>
      <c r="CN9" s="15">
        <v>0</v>
      </c>
      <c r="CO9" s="15">
        <v>0</v>
      </c>
      <c r="CP9" s="15">
        <v>0</v>
      </c>
      <c r="CQ9" s="15">
        <v>0</v>
      </c>
      <c r="CR9" s="16">
        <v>0</v>
      </c>
      <c r="CS9" s="17">
        <f>SUM(CH9:CR9)</f>
        <v>0</v>
      </c>
      <c r="CT9" s="17">
        <f>SUM(CH9,CI9,2.3*CJ9,2.3*CK9,2.3*CL9,2.3*CM9,2*CN9,2*CO9,CP9,0.4*CQ9,0.2*CR9)</f>
        <v>0</v>
      </c>
      <c r="CU9" s="13">
        <f>'Site 49 - Data'!$A9</f>
        <v>0.29166666666666669</v>
      </c>
      <c r="CV9" s="62">
        <f>SUM('Site 49 - Data'!BF9,'Site 49 - Data'!BT9,'Site 49 - Data'!EZ9,'Site 49 - Data'!IF9,'Site 49 - ARMS'!BT9)</f>
        <v>88</v>
      </c>
      <c r="CW9" s="63">
        <f>SUM('Site 49 - Data'!BG9,'Site 49 - Data'!BU9,'Site 49 - Data'!FA9,'Site 49 - Data'!IG9,'Site 49 - ARMS'!BU9)</f>
        <v>10</v>
      </c>
      <c r="CX9" s="63">
        <f>SUM('Site 49 - Data'!BH9,'Site 49 - Data'!BV9,'Site 49 - Data'!FB9,'Site 49 - Data'!IH9,'Site 49 - ARMS'!BV9)</f>
        <v>7</v>
      </c>
      <c r="CY9" s="63">
        <f>SUM('Site 49 - Data'!BI9,'Site 49 - Data'!BW9,'Site 49 - Data'!FC9,'Site 49 - Data'!II9,'Site 49 - ARMS'!BW9)</f>
        <v>0</v>
      </c>
      <c r="CZ9" s="63">
        <f>SUM('Site 49 - Data'!BJ9,'Site 49 - Data'!BX9,'Site 49 - Data'!FD9,'Site 49 - Data'!IJ9,'Site 49 - ARMS'!BX9)</f>
        <v>0</v>
      </c>
      <c r="DA9" s="63">
        <f>SUM('Site 49 - Data'!BK9,'Site 49 - Data'!BY9,'Site 49 - Data'!FE9,'Site 49 - Data'!IK9,'Site 49 - ARMS'!BY9)</f>
        <v>0</v>
      </c>
      <c r="DB9" s="63">
        <f>SUM('Site 49 - Data'!BL9,'Site 49 - Data'!BZ9,'Site 49 - Data'!FF9,'Site 49 - Data'!IL9,'Site 49 - ARMS'!BZ9)</f>
        <v>0</v>
      </c>
      <c r="DC9" s="63">
        <f>SUM('Site 49 - Data'!BM9,'Site 49 - Data'!CA9,'Site 49 - Data'!FG9,'Site 49 - Data'!IM9,'Site 49 - ARMS'!CA9)</f>
        <v>0</v>
      </c>
      <c r="DD9" s="63">
        <f>SUM('Site 49 - Data'!BN9,'Site 49 - Data'!CB9,'Site 49 - Data'!FH9,'Site 49 - Data'!IN9,'Site 49 - ARMS'!CB9)</f>
        <v>8</v>
      </c>
      <c r="DE9" s="63">
        <f>SUM('Site 49 - Data'!BO9,'Site 49 - Data'!CC9,'Site 49 - Data'!FI9,'Site 49 - Data'!IO9,'Site 49 - ARMS'!CC9)</f>
        <v>4</v>
      </c>
      <c r="DF9" s="64">
        <f>SUM('Site 49 - Data'!BP9,'Site 49 - Data'!CD9,'Site 49 - Data'!FJ9,'Site 49 - Data'!IP9,'Site 49 - ARMS'!CD9)</f>
        <v>7</v>
      </c>
      <c r="DG9" s="12">
        <f>SUM(CV9:DF9)</f>
        <v>124</v>
      </c>
      <c r="DH9" s="12">
        <f>SUM(CV9,CW9,2.3*CX9,2.3*CY9,2.3*CZ9,2.3*DA9,2*DB9,2*DC9,DD9,0.4*DE9,0.2*DF9)</f>
        <v>125.1</v>
      </c>
      <c r="DI9" s="13">
        <f>'Site 49 - Data'!$A9</f>
        <v>0.29166666666666669</v>
      </c>
      <c r="DJ9" s="62">
        <f>SUM('Site 49 - Data'!B9,'Site 49 - Data'!P9,'Site 49 - Data'!AD9,'Site 49 - Data'!AR9,'Site 49 - Data'!BF9)</f>
        <v>83</v>
      </c>
      <c r="DK9" s="63">
        <f>SUM('Site 49 - Data'!C9,'Site 49 - Data'!Q9,'Site 49 - Data'!AE9,'Site 49 - Data'!AS9,'Site 49 - Data'!BG9)</f>
        <v>9</v>
      </c>
      <c r="DL9" s="63">
        <f>SUM('Site 49 - Data'!D9,'Site 49 - Data'!R9,'Site 49 - Data'!AF9,'Site 49 - Data'!AT9,'Site 49 - Data'!BH9)</f>
        <v>4</v>
      </c>
      <c r="DM9" s="63">
        <f>SUM('Site 49 - Data'!E9,'Site 49 - Data'!S9,'Site 49 - Data'!AG9,'Site 49 - Data'!AU9,'Site 49 - Data'!BI9)</f>
        <v>0</v>
      </c>
      <c r="DN9" s="63">
        <f>SUM('Site 49 - Data'!F9,'Site 49 - Data'!T9,'Site 49 - Data'!AH9,'Site 49 - Data'!AV9,'Site 49 - Data'!BJ9)</f>
        <v>0</v>
      </c>
      <c r="DO9" s="63">
        <f>SUM('Site 49 - Data'!G9,'Site 49 - Data'!U9,'Site 49 - Data'!AI9,'Site 49 - Data'!AW9,'Site 49 - Data'!BK9)</f>
        <v>0</v>
      </c>
      <c r="DP9" s="63">
        <f>SUM('Site 49 - Data'!H9,'Site 49 - Data'!V9,'Site 49 - Data'!AJ9,'Site 49 - Data'!AX9,'Site 49 - Data'!BL9)</f>
        <v>0</v>
      </c>
      <c r="DQ9" s="63">
        <f>SUM('Site 49 - Data'!I9,'Site 49 - Data'!W9,'Site 49 - Data'!AK9,'Site 49 - Data'!AY9,'Site 49 - Data'!BM9)</f>
        <v>0</v>
      </c>
      <c r="DR9" s="63">
        <f>SUM('Site 49 - Data'!J9,'Site 49 - Data'!X9,'Site 49 - Data'!AL9,'Site 49 - Data'!AZ9,'Site 49 - Data'!BN9)</f>
        <v>8</v>
      </c>
      <c r="DS9" s="63">
        <f>SUM('Site 49 - Data'!K9,'Site 49 - Data'!Y9,'Site 49 - Data'!AM9,'Site 49 - Data'!BA9,'Site 49 - Data'!BO9)</f>
        <v>2</v>
      </c>
      <c r="DT9" s="64">
        <f>SUM('Site 49 - Data'!L9,'Site 49 - Data'!Z9,'Site 49 - Data'!AN9,'Site 49 - Data'!BB9,'Site 49 - Data'!BP9)</f>
        <v>5</v>
      </c>
      <c r="DU9" s="12">
        <f>SUM(DJ9:DT9)</f>
        <v>111</v>
      </c>
      <c r="DV9" s="12">
        <f>SUM(DJ9,DK9,2.3*DL9,2.3*DM9,2.3*DN9,2.3*DO9,2*DP9,2*DQ9,DR9,0.4*DS9,0.2*DT9)</f>
        <v>111</v>
      </c>
      <c r="DW9" s="13">
        <f>'Site 49 - Data'!$A9</f>
        <v>0.29166666666666669</v>
      </c>
      <c r="DX9" s="62">
        <f>SUM('Site 49 - Data'!AR9,'Site 49 - Data'!DX9,'Site 49 - Data'!EL9,'Site 49 - Data'!HR9,'Site 49 - ARMS'!BF9)</f>
        <v>25</v>
      </c>
      <c r="DY9" s="63">
        <f>SUM('Site 49 - Data'!AS9,'Site 49 - Data'!DY9,'Site 49 - Data'!EM9,'Site 49 - Data'!HS9,'Site 49 - ARMS'!BG9)</f>
        <v>5</v>
      </c>
      <c r="DZ9" s="63">
        <f>SUM('Site 49 - Data'!AT9,'Site 49 - Data'!DZ9,'Site 49 - Data'!EN9,'Site 49 - Data'!HT9,'Site 49 - ARMS'!BH9)</f>
        <v>2</v>
      </c>
      <c r="EA9" s="63">
        <f>SUM('Site 49 - Data'!AU9,'Site 49 - Data'!EA9,'Site 49 - Data'!EO9,'Site 49 - Data'!HU9,'Site 49 - ARMS'!BI9)</f>
        <v>0</v>
      </c>
      <c r="EB9" s="63">
        <f>SUM('Site 49 - Data'!AV9,'Site 49 - Data'!EB9,'Site 49 - Data'!EP9,'Site 49 - Data'!HV9,'Site 49 - ARMS'!BJ9)</f>
        <v>0</v>
      </c>
      <c r="EC9" s="63">
        <f>SUM('Site 49 - Data'!AW9,'Site 49 - Data'!EC9,'Site 49 - Data'!EQ9,'Site 49 - Data'!HW9,'Site 49 - ARMS'!BK9)</f>
        <v>0</v>
      </c>
      <c r="ED9" s="63">
        <f>SUM('Site 49 - Data'!AX9,'Site 49 - Data'!ED9,'Site 49 - Data'!ER9,'Site 49 - Data'!HX9,'Site 49 - ARMS'!BL9)</f>
        <v>0</v>
      </c>
      <c r="EE9" s="63">
        <f>SUM('Site 49 - Data'!AY9,'Site 49 - Data'!EE9,'Site 49 - Data'!ES9,'Site 49 - Data'!HY9,'Site 49 - ARMS'!BM9)</f>
        <v>0</v>
      </c>
      <c r="EF9" s="63">
        <f>SUM('Site 49 - Data'!AZ9,'Site 49 - Data'!EF9,'Site 49 - Data'!ET9,'Site 49 - Data'!HZ9,'Site 49 - ARMS'!BN9)</f>
        <v>4</v>
      </c>
      <c r="EG9" s="63">
        <f>SUM('Site 49 - Data'!BA9,'Site 49 - Data'!EG9,'Site 49 - Data'!EU9,'Site 49 - Data'!IA9,'Site 49 - ARMS'!BO9)</f>
        <v>1</v>
      </c>
      <c r="EH9" s="64">
        <f>SUM('Site 49 - Data'!BB9,'Site 49 - Data'!EH9,'Site 49 - Data'!EV9,'Site 49 - Data'!IB9,'Site 49 - ARMS'!BP9)</f>
        <v>2</v>
      </c>
      <c r="EI9" s="12">
        <f>SUM(DX9:EH9)</f>
        <v>39</v>
      </c>
      <c r="EJ9" s="12">
        <f>SUM(DX9,DY9,2.3*DZ9,2.3*EA9,2.3*EB9,2.3*EC9,2*ED9,2*EE9,EF9,0.4*EG9,0.2*EH9)</f>
        <v>39.4</v>
      </c>
      <c r="EK9" s="13">
        <f>'Site 49 - Data'!$A9</f>
        <v>0.29166666666666669</v>
      </c>
      <c r="EL9" s="62">
        <f>SUM('Site 49 - Data'!BT9,'Site 49 - Data'!CH9,'Site 49 - Data'!CV9,'Site 49 - Data'!DJ9,'Site 49 - Data'!DX9)</f>
        <v>42</v>
      </c>
      <c r="EM9" s="63">
        <f>SUM('Site 49 - Data'!BU9,'Site 49 - Data'!CI9,'Site 49 - Data'!CW9,'Site 49 - Data'!DK9,'Site 49 - Data'!DY9)</f>
        <v>11</v>
      </c>
      <c r="EN9" s="63">
        <f>SUM('Site 49 - Data'!BV9,'Site 49 - Data'!CJ9,'Site 49 - Data'!CX9,'Site 49 - Data'!DL9,'Site 49 - Data'!DZ9)</f>
        <v>3</v>
      </c>
      <c r="EO9" s="63">
        <f>SUM('Site 49 - Data'!BW9,'Site 49 - Data'!CK9,'Site 49 - Data'!CY9,'Site 49 - Data'!DM9,'Site 49 - Data'!EA9)</f>
        <v>0</v>
      </c>
      <c r="EP9" s="63">
        <f>SUM('Site 49 - Data'!BX9,'Site 49 - Data'!CL9,'Site 49 - Data'!CZ9,'Site 49 - Data'!DN9,'Site 49 - Data'!EB9)</f>
        <v>0</v>
      </c>
      <c r="EQ9" s="63">
        <f>SUM('Site 49 - Data'!BY9,'Site 49 - Data'!CM9,'Site 49 - Data'!DA9,'Site 49 - Data'!DO9,'Site 49 - Data'!EC9)</f>
        <v>0</v>
      </c>
      <c r="ER9" s="63">
        <f>SUM('Site 49 - Data'!BZ9,'Site 49 - Data'!CN9,'Site 49 - Data'!DB9,'Site 49 - Data'!DP9,'Site 49 - Data'!ED9)</f>
        <v>0</v>
      </c>
      <c r="ES9" s="63">
        <f>SUM('Site 49 - Data'!CA9,'Site 49 - Data'!CO9,'Site 49 - Data'!DC9,'Site 49 - Data'!DQ9,'Site 49 - Data'!EE9)</f>
        <v>0</v>
      </c>
      <c r="ET9" s="63">
        <f>SUM('Site 49 - Data'!CB9,'Site 49 - Data'!CP9,'Site 49 - Data'!DD9,'Site 49 - Data'!DR9,'Site 49 - Data'!EF9)</f>
        <v>4</v>
      </c>
      <c r="EU9" s="63">
        <f>SUM('Site 49 - Data'!CC9,'Site 49 - Data'!CQ9,'Site 49 - Data'!DE9,'Site 49 - Data'!DS9,'Site 49 - Data'!EG9)</f>
        <v>1</v>
      </c>
      <c r="EV9" s="64">
        <f>SUM('Site 49 - Data'!CD9,'Site 49 - Data'!CR9,'Site 49 - Data'!DF9,'Site 49 - Data'!DT9,'Site 49 - Data'!EH9)</f>
        <v>4</v>
      </c>
      <c r="EW9" s="12">
        <f>SUM(EL9:EV9)</f>
        <v>65</v>
      </c>
      <c r="EX9" s="12">
        <f>SUM(EL9,EM9,2.3*EN9,2.3*EO9,2.3*EP9,2.3*EQ9,2*ER9,2*ES9,ET9,0.4*EU9,0.2*EV9)</f>
        <v>65.099999999999994</v>
      </c>
      <c r="EY9" s="13">
        <f>'Site 49 - Data'!$A9</f>
        <v>0.29166666666666669</v>
      </c>
      <c r="EZ9" s="62">
        <f>SUM('Site 49 - Data'!AD9,'Site 49 - Data'!DJ9,'Site 49 - Data'!GP9,'Site 49 - Data'!HD9,'Site 49 - ARMS'!AR9)</f>
        <v>99</v>
      </c>
      <c r="FA9" s="63">
        <f>SUM('Site 49 - Data'!AE9,'Site 49 - Data'!DK9,'Site 49 - Data'!GQ9,'Site 49 - Data'!HE9,'Site 49 - ARMS'!AS9)</f>
        <v>11</v>
      </c>
      <c r="FB9" s="63">
        <f>SUM('Site 49 - Data'!AF9,'Site 49 - Data'!DL9,'Site 49 - Data'!GR9,'Site 49 - Data'!HF9,'Site 49 - ARMS'!AT9)</f>
        <v>4</v>
      </c>
      <c r="FC9" s="63">
        <f>SUM('Site 49 - Data'!AG9,'Site 49 - Data'!DM9,'Site 49 - Data'!GS9,'Site 49 - Data'!HG9,'Site 49 - ARMS'!AU9)</f>
        <v>0</v>
      </c>
      <c r="FD9" s="63">
        <f>SUM('Site 49 - Data'!AH9,'Site 49 - Data'!DN9,'Site 49 - Data'!GT9,'Site 49 - Data'!HH9,'Site 49 - ARMS'!AV9)</f>
        <v>0</v>
      </c>
      <c r="FE9" s="63">
        <f>SUM('Site 49 - Data'!AI9,'Site 49 - Data'!DO9,'Site 49 - Data'!GU9,'Site 49 - Data'!HI9,'Site 49 - ARMS'!AW9)</f>
        <v>0</v>
      </c>
      <c r="FF9" s="63">
        <f>SUM('Site 49 - Data'!AJ9,'Site 49 - Data'!DP9,'Site 49 - Data'!GV9,'Site 49 - Data'!HJ9,'Site 49 - ARMS'!AX9)</f>
        <v>0</v>
      </c>
      <c r="FG9" s="63">
        <f>SUM('Site 49 - Data'!AK9,'Site 49 - Data'!DQ9,'Site 49 - Data'!GW9,'Site 49 - Data'!HK9,'Site 49 - ARMS'!AY9)</f>
        <v>0</v>
      </c>
      <c r="FH9" s="63">
        <f>SUM('Site 49 - Data'!AL9,'Site 49 - Data'!DR9,'Site 49 - Data'!GX9,'Site 49 - Data'!HL9,'Site 49 - ARMS'!AZ9)</f>
        <v>8</v>
      </c>
      <c r="FI9" s="63">
        <f>SUM('Site 49 - Data'!AM9,'Site 49 - Data'!DS9,'Site 49 - Data'!GY9,'Site 49 - Data'!HM9,'Site 49 - ARMS'!BA9)</f>
        <v>2</v>
      </c>
      <c r="FJ9" s="64">
        <f>SUM('Site 49 - Data'!AN9,'Site 49 - Data'!DT9,'Site 49 - Data'!GZ9,'Site 49 - Data'!HN9,'Site 49 - ARMS'!BB9)</f>
        <v>8</v>
      </c>
      <c r="FK9" s="12">
        <f>SUM(EZ9:FJ9)</f>
        <v>132</v>
      </c>
      <c r="FL9" s="12">
        <f>SUM(EZ9,FA9,2.3*FB9,2.3*FC9,2.3*FD9,2.3*FE9,2*FF9,2*FG9,FH9,0.4*FI9,0.2*FJ9)</f>
        <v>129.6</v>
      </c>
      <c r="FM9" s="13">
        <f>'Site 49 - Data'!$A9</f>
        <v>0.29166666666666669</v>
      </c>
      <c r="FN9" s="62">
        <f>SUM('Site 49 - Data'!EL9,'Site 49 - Data'!EZ9,'Site 49 - Data'!FN9,'Site 49 - Data'!GB9,'Site 49 - Data'!GP9)</f>
        <v>76</v>
      </c>
      <c r="FO9" s="63">
        <f>SUM('Site 49 - Data'!EM9,'Site 49 - Data'!FA9,'Site 49 - Data'!FO9,'Site 49 - Data'!GC9,'Site 49 - Data'!GQ9)</f>
        <v>7</v>
      </c>
      <c r="FP9" s="63">
        <f>SUM('Site 49 - Data'!EN9,'Site 49 - Data'!FB9,'Site 49 - Data'!FP9,'Site 49 - Data'!GD9,'Site 49 - Data'!GR9)</f>
        <v>2</v>
      </c>
      <c r="FQ9" s="63">
        <f>SUM('Site 49 - Data'!EO9,'Site 49 - Data'!FC9,'Site 49 - Data'!FQ9,'Site 49 - Data'!GE9,'Site 49 - Data'!GS9)</f>
        <v>0</v>
      </c>
      <c r="FR9" s="63">
        <f>SUM('Site 49 - Data'!EP9,'Site 49 - Data'!FD9,'Site 49 - Data'!FR9,'Site 49 - Data'!GF9,'Site 49 - Data'!GT9)</f>
        <v>0</v>
      </c>
      <c r="FS9" s="63">
        <f>SUM('Site 49 - Data'!EQ9,'Site 49 - Data'!FE9,'Site 49 - Data'!FS9,'Site 49 - Data'!GG9,'Site 49 - Data'!GU9)</f>
        <v>0</v>
      </c>
      <c r="FT9" s="63">
        <f>SUM('Site 49 - Data'!ER9,'Site 49 - Data'!FF9,'Site 49 - Data'!FT9,'Site 49 - Data'!GH9,'Site 49 - Data'!GV9)</f>
        <v>0</v>
      </c>
      <c r="FU9" s="63">
        <f>SUM('Site 49 - Data'!ES9,'Site 49 - Data'!FG9,'Site 49 - Data'!FU9,'Site 49 - Data'!GI9,'Site 49 - Data'!GW9)</f>
        <v>0</v>
      </c>
      <c r="FV9" s="63">
        <f>SUM('Site 49 - Data'!ET9,'Site 49 - Data'!FH9,'Site 49 - Data'!FV9,'Site 49 - Data'!GJ9,'Site 49 - Data'!GX9)</f>
        <v>7</v>
      </c>
      <c r="FW9" s="63">
        <f>SUM('Site 49 - Data'!EU9,'Site 49 - Data'!FI9,'Site 49 - Data'!FW9,'Site 49 - Data'!GK9,'Site 49 - Data'!GY9)</f>
        <v>3</v>
      </c>
      <c r="FX9" s="64">
        <f>SUM('Site 49 - Data'!EV9,'Site 49 - Data'!FJ9,'Site 49 - Data'!FX9,'Site 49 - Data'!GL9,'Site 49 - Data'!GZ9)</f>
        <v>7</v>
      </c>
      <c r="FY9" s="12">
        <f>SUM(FN9:FX9)</f>
        <v>102</v>
      </c>
      <c r="FZ9" s="12">
        <f>SUM(FN9,FO9,2.3*FP9,2.3*FQ9,2.3*FR9,2.3*FS9,2*FT9,2*FU9,FV9,0.4*FW9,0.2*FX9)</f>
        <v>97.2</v>
      </c>
      <c r="GA9" s="13">
        <f>'Site 49 - Data'!$A9</f>
        <v>0.29166666666666669</v>
      </c>
      <c r="GB9" s="62">
        <f>SUM('Site 49 - Data'!P9,'Site 49 - Data'!CV9,'Site 49 - Data'!GB9,'Site 49 - ARMS'!P9,'Site 49 - ARMS'!AD9)</f>
        <v>3</v>
      </c>
      <c r="GC9" s="63">
        <f>SUM('Site 49 - Data'!Q9,'Site 49 - Data'!CW9,'Site 49 - Data'!GC9,'Site 49 - ARMS'!Q9,'Site 49 - ARMS'!AE9)</f>
        <v>3</v>
      </c>
      <c r="GD9" s="63">
        <f>SUM('Site 49 - Data'!R9,'Site 49 - Data'!CX9,'Site 49 - Data'!GD9,'Site 49 - ARMS'!R9,'Site 49 - ARMS'!AF9)</f>
        <v>1</v>
      </c>
      <c r="GE9" s="63">
        <f>SUM('Site 49 - Data'!S9,'Site 49 - Data'!CY9,'Site 49 - Data'!GE9,'Site 49 - ARMS'!S9,'Site 49 - ARMS'!AG9)</f>
        <v>0</v>
      </c>
      <c r="GF9" s="63">
        <f>SUM('Site 49 - Data'!T9,'Site 49 - Data'!CZ9,'Site 49 - Data'!GF9,'Site 49 - ARMS'!T9,'Site 49 - ARMS'!AH9)</f>
        <v>0</v>
      </c>
      <c r="GG9" s="63">
        <f>SUM('Site 49 - Data'!U9,'Site 49 - Data'!DA9,'Site 49 - Data'!GG9,'Site 49 - ARMS'!U9,'Site 49 - ARMS'!AI9)</f>
        <v>0</v>
      </c>
      <c r="GH9" s="63">
        <f>SUM('Site 49 - Data'!V9,'Site 49 - Data'!DB9,'Site 49 - Data'!GH9,'Site 49 - ARMS'!V9,'Site 49 - ARMS'!AJ9)</f>
        <v>0</v>
      </c>
      <c r="GI9" s="63">
        <f>SUM('Site 49 - Data'!W9,'Site 49 - Data'!DC9,'Site 49 - Data'!GI9,'Site 49 - ARMS'!W9,'Site 49 - ARMS'!AK9)</f>
        <v>0</v>
      </c>
      <c r="GJ9" s="63">
        <f>SUM('Site 49 - Data'!X9,'Site 49 - Data'!DD9,'Site 49 - Data'!GJ9,'Site 49 - ARMS'!X9,'Site 49 - ARMS'!AL9)</f>
        <v>3</v>
      </c>
      <c r="GK9" s="63">
        <f>SUM('Site 49 - Data'!Y9,'Site 49 - Data'!DE9,'Site 49 - Data'!GK9,'Site 49 - ARMS'!Y9,'Site 49 - ARMS'!AM9)</f>
        <v>0</v>
      </c>
      <c r="GL9" s="64">
        <f>SUM('Site 49 - Data'!Z9,'Site 49 - Data'!DF9,'Site 49 - Data'!GL9,'Site 49 - ARMS'!Z9,'Site 49 - ARMS'!AN9)</f>
        <v>1</v>
      </c>
      <c r="GM9" s="12">
        <f>SUM(GB9:GL9)</f>
        <v>11</v>
      </c>
      <c r="GN9" s="12">
        <f>SUM(GB9,GC9,2.3*GD9,2.3*GE9,2.3*GF9,2.3*GG9,2*GH9,2*GI9,GJ9,0.4*GK9,0.2*GL9)</f>
        <v>11.5</v>
      </c>
      <c r="GO9" s="13">
        <f>'Site 49 - Data'!$A9</f>
        <v>0.29166666666666669</v>
      </c>
      <c r="GP9" s="62">
        <f>SUM('Site 49 - Data'!HD9,'Site 49 - Data'!HR9,'Site 49 - Data'!IF9,'Site 49 - ARMS'!B9,'Site 49 - ARMS'!P9)</f>
        <v>7</v>
      </c>
      <c r="GQ9" s="63">
        <f>SUM('Site 49 - Data'!HE9,'Site 49 - Data'!HS9,'Site 49 - Data'!IG9,'Site 49 - ARMS'!C9,'Site 49 - ARMS'!Q9)</f>
        <v>2</v>
      </c>
      <c r="GR9" s="63">
        <f>SUM('Site 49 - Data'!HF9,'Site 49 - Data'!HT9,'Site 49 - Data'!IH9,'Site 49 - ARMS'!D9,'Site 49 - ARMS'!R9)</f>
        <v>2</v>
      </c>
      <c r="GS9" s="63">
        <f>SUM('Site 49 - Data'!HG9,'Site 49 - Data'!HU9,'Site 49 - Data'!II9,'Site 49 - ARMS'!E9,'Site 49 - ARMS'!S9)</f>
        <v>0</v>
      </c>
      <c r="GT9" s="63">
        <f>SUM('Site 49 - Data'!HH9,'Site 49 - Data'!HV9,'Site 49 - Data'!IJ9,'Site 49 - ARMS'!F9,'Site 49 - ARMS'!T9)</f>
        <v>0</v>
      </c>
      <c r="GU9" s="63">
        <f>SUM('Site 49 - Data'!HI9,'Site 49 - Data'!HW9,'Site 49 - Data'!IK9,'Site 49 - ARMS'!G9,'Site 49 - ARMS'!U9)</f>
        <v>0</v>
      </c>
      <c r="GV9" s="63">
        <f>SUM('Site 49 - Data'!HJ9,'Site 49 - Data'!HX9,'Site 49 - Data'!IL9,'Site 49 - ARMS'!H9,'Site 49 - ARMS'!V9)</f>
        <v>0</v>
      </c>
      <c r="GW9" s="63">
        <f>SUM('Site 49 - Data'!HK9,'Site 49 - Data'!HY9,'Site 49 - Data'!IM9,'Site 49 - ARMS'!I9,'Site 49 - ARMS'!W9)</f>
        <v>0</v>
      </c>
      <c r="GX9" s="63">
        <f>SUM('Site 49 - Data'!HL9,'Site 49 - Data'!HZ9,'Site 49 - Data'!IN9,'Site 49 - ARMS'!J9,'Site 49 - ARMS'!X9)</f>
        <v>0</v>
      </c>
      <c r="GY9" s="63">
        <f>SUM('Site 49 - Data'!HM9,'Site 49 - Data'!IA9,'Site 49 - Data'!IO9,'Site 49 - ARMS'!K9,'Site 49 - ARMS'!Y9)</f>
        <v>0</v>
      </c>
      <c r="GZ9" s="64">
        <f>SUM('Site 49 - Data'!HN9,'Site 49 - Data'!IB9,'Site 49 - Data'!IP9,'Site 49 - ARMS'!L9,'Site 49 - ARMS'!Z9)</f>
        <v>5</v>
      </c>
      <c r="HA9" s="12">
        <f>SUM(GP9:GZ9)</f>
        <v>16</v>
      </c>
      <c r="HB9" s="12">
        <f>SUM(GP9,GQ9,2.3*GR9,2.3*GS9,2.3*GT9,2.3*GU9,2*GV9,2*GW9,GX9,0.4*GY9,0.2*GZ9)</f>
        <v>14.6</v>
      </c>
      <c r="HC9" s="13">
        <f>'Site 49 - Data'!$A9</f>
        <v>0.29166666666666669</v>
      </c>
      <c r="HD9" s="62">
        <f>SUM('Site 49 - Data'!B9,'Site 49 - Data'!CH9,'Site 49 - Data'!FN9,'Site 49 - ARMS'!B9,'Site 49 - ARMS'!CH9)</f>
        <v>29</v>
      </c>
      <c r="HE9" s="63">
        <f>SUM('Site 49 - Data'!C9,'Site 49 - Data'!CI9,'Site 49 - Data'!FO9,'Site 49 - ARMS'!C9,'Site 49 - ARMS'!CI9)</f>
        <v>7</v>
      </c>
      <c r="HF9" s="63">
        <f>SUM('Site 49 - Data'!D9,'Site 49 - Data'!CJ9,'Site 49 - Data'!FP9,'Site 49 - ARMS'!D9,'Site 49 - ARMS'!CJ9)</f>
        <v>0</v>
      </c>
      <c r="HG9" s="63">
        <f>SUM('Site 49 - Data'!E9,'Site 49 - Data'!CK9,'Site 49 - Data'!FQ9,'Site 49 - ARMS'!E9,'Site 49 - ARMS'!CK9)</f>
        <v>0</v>
      </c>
      <c r="HH9" s="63">
        <f>SUM('Site 49 - Data'!F9,'Site 49 - Data'!CL9,'Site 49 - Data'!FR9,'Site 49 - ARMS'!F9,'Site 49 - ARMS'!CL9)</f>
        <v>0</v>
      </c>
      <c r="HI9" s="63">
        <f>SUM('Site 49 - Data'!G9,'Site 49 - Data'!CM9,'Site 49 - Data'!FS9,'Site 49 - ARMS'!G9,'Site 49 - ARMS'!CM9)</f>
        <v>0</v>
      </c>
      <c r="HJ9" s="63">
        <f>SUM('Site 49 - Data'!H9,'Site 49 - Data'!CN9,'Site 49 - Data'!FT9,'Site 49 - ARMS'!H9,'Site 49 - ARMS'!CN9)</f>
        <v>0</v>
      </c>
      <c r="HK9" s="63">
        <f>SUM('Site 49 - Data'!I9,'Site 49 - Data'!CO9,'Site 49 - Data'!FU9,'Site 49 - ARMS'!I9,'Site 49 - ARMS'!CO9)</f>
        <v>0</v>
      </c>
      <c r="HL9" s="63">
        <f>SUM('Site 49 - Data'!J9,'Site 49 - Data'!CP9,'Site 49 - Data'!FV9,'Site 49 - ARMS'!J9,'Site 49 - ARMS'!CP9)</f>
        <v>0</v>
      </c>
      <c r="HM9" s="63">
        <f>SUM('Site 49 - Data'!K9,'Site 49 - Data'!CQ9,'Site 49 - Data'!FW9,'Site 49 - ARMS'!K9,'Site 49 - ARMS'!CQ9)</f>
        <v>0</v>
      </c>
      <c r="HN9" s="64">
        <f>SUM('Site 49 - Data'!L9,'Site 49 - Data'!CR9,'Site 49 - Data'!FX9,'Site 49 - ARMS'!L9,'Site 49 - ARMS'!CR9)</f>
        <v>4</v>
      </c>
      <c r="HO9" s="12">
        <f>SUM(HD9:HN9)</f>
        <v>40</v>
      </c>
      <c r="HP9" s="12">
        <f>SUM(HD9,HE9,2.3*HF9,2.3*HG9,2.3*HH9,2.3*HI9,2*HJ9,2*HK9,HL9,0.4*HM9,0.2*HN9)</f>
        <v>36.799999999999997</v>
      </c>
      <c r="HQ9" s="13">
        <f>'Site 49 - Data'!$A9</f>
        <v>0.29166666666666669</v>
      </c>
      <c r="HR9" s="62">
        <f t="shared" ref="HR9:IB12" si="0">SUM(AD9,AR9,BF9,BT9,CH9)</f>
        <v>36</v>
      </c>
      <c r="HS9" s="63">
        <f t="shared" si="0"/>
        <v>7</v>
      </c>
      <c r="HT9" s="63">
        <f t="shared" si="0"/>
        <v>3</v>
      </c>
      <c r="HU9" s="63">
        <f t="shared" si="0"/>
        <v>0</v>
      </c>
      <c r="HV9" s="63">
        <f t="shared" si="0"/>
        <v>0</v>
      </c>
      <c r="HW9" s="63">
        <f t="shared" si="0"/>
        <v>0</v>
      </c>
      <c r="HX9" s="63">
        <f t="shared" si="0"/>
        <v>0</v>
      </c>
      <c r="HY9" s="63">
        <f t="shared" si="0"/>
        <v>0</v>
      </c>
      <c r="HZ9" s="63">
        <f t="shared" si="0"/>
        <v>4</v>
      </c>
      <c r="IA9" s="63">
        <f t="shared" si="0"/>
        <v>1</v>
      </c>
      <c r="IB9" s="64">
        <f t="shared" si="0"/>
        <v>1</v>
      </c>
      <c r="IC9" s="12">
        <f>SUM(HR9:IB9)</f>
        <v>52</v>
      </c>
      <c r="ID9" s="12">
        <f>SUM(HR9,HS9,2.3*HT9,2.3*HU9,2.3*HV9,2.3*HW9,2*HX9,2*HY9,HZ9,0.4*IA9,0.2*IB9)</f>
        <v>54.5</v>
      </c>
      <c r="IE9" s="65">
        <f>SUM(EI9,FK9,GM9,HO9)</f>
        <v>222</v>
      </c>
      <c r="IF9" s="65">
        <f>SUM(IE9:IE12)</f>
        <v>1191</v>
      </c>
      <c r="IG9" s="13">
        <v>0.29166666666666669</v>
      </c>
    </row>
    <row r="10" spans="1:241" ht="13.5" customHeight="1" x14ac:dyDescent="0.25">
      <c r="A10" s="19">
        <f>A9+"00:15"</f>
        <v>0.30208333333333337</v>
      </c>
      <c r="B10" s="20">
        <v>1</v>
      </c>
      <c r="C10" s="21">
        <v>1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3">
        <f>SUM(B10:L10)</f>
        <v>2</v>
      </c>
      <c r="N10" s="23">
        <f>SUM(B10,C10,2.3*D10,2.3*E10,2.3*F10,2.3*G10,2*H10,2*I10,J10,0.4*K10,0.2*L10)</f>
        <v>2</v>
      </c>
      <c r="O10" s="19">
        <f>O9+"00:15"</f>
        <v>0.30208333333333337</v>
      </c>
      <c r="P10" s="24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6">
        <v>0</v>
      </c>
      <c r="AA10" s="27">
        <f>SUM(P10:Z10)</f>
        <v>0</v>
      </c>
      <c r="AB10" s="27">
        <f>SUM(P10,Q10,2.3*R10,2.3*S10,2.3*T10,2.3*U10,2*V10,2*W10,X10,0.4*Y10,0.2*Z10)</f>
        <v>0</v>
      </c>
      <c r="AC10" s="19">
        <f>AC9+"00:15"</f>
        <v>0.30208333333333337</v>
      </c>
      <c r="AD10" s="20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>
        <v>0</v>
      </c>
      <c r="AO10" s="23">
        <f>SUM(AD10:AN10)</f>
        <v>0</v>
      </c>
      <c r="AP10" s="23">
        <f>SUM(AD10,AE10,2.3*AF10,2.3*AG10,2.3*AH10,2.3*AI10,2*AJ10,2*AK10,AL10,0.4*AM10,0.2*AN10)</f>
        <v>0</v>
      </c>
      <c r="AQ10" s="19">
        <f>AQ9+"00:15"</f>
        <v>0.30208333333333337</v>
      </c>
      <c r="AR10" s="20">
        <v>7</v>
      </c>
      <c r="AS10" s="21">
        <v>1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1">
        <v>0</v>
      </c>
      <c r="AZ10" s="21">
        <v>2</v>
      </c>
      <c r="BA10" s="21">
        <v>0</v>
      </c>
      <c r="BB10" s="22">
        <v>1</v>
      </c>
      <c r="BC10" s="23">
        <f>SUM(AR10:BB10)</f>
        <v>11</v>
      </c>
      <c r="BD10" s="23">
        <f>SUM(AR10,AS10,2.3*AT10,2.3*AU10,2.3*AV10,2.3*AW10,2*AX10,2*AY10,AZ10,0.4*BA10,0.2*BB10)</f>
        <v>10.199999999999999</v>
      </c>
      <c r="BE10" s="19">
        <f>BE9+"00:15"</f>
        <v>0.30208333333333337</v>
      </c>
      <c r="BF10" s="20">
        <v>11</v>
      </c>
      <c r="BG10" s="21">
        <v>2</v>
      </c>
      <c r="BH10" s="21">
        <v>0</v>
      </c>
      <c r="BI10" s="21">
        <v>0</v>
      </c>
      <c r="BJ10" s="21">
        <v>0</v>
      </c>
      <c r="BK10" s="21">
        <v>0</v>
      </c>
      <c r="BL10" s="21">
        <v>0</v>
      </c>
      <c r="BM10" s="21">
        <v>0</v>
      </c>
      <c r="BN10" s="21">
        <v>3</v>
      </c>
      <c r="BO10" s="21">
        <v>0</v>
      </c>
      <c r="BP10" s="22">
        <v>0</v>
      </c>
      <c r="BQ10" s="23">
        <f>SUM(BF10:BP10)</f>
        <v>16</v>
      </c>
      <c r="BR10" s="23">
        <f>SUM(BF10,BG10,2.3*BH10,2.3*BI10,2.3*BJ10,2.3*BK10,2*BL10,2*BM10,BN10,0.4*BO10,0.2*BP10)</f>
        <v>16</v>
      </c>
      <c r="BS10" s="19">
        <f>BS9+"00:15"</f>
        <v>0.30208333333333337</v>
      </c>
      <c r="BT10" s="20">
        <v>0</v>
      </c>
      <c r="BU10" s="21">
        <v>0</v>
      </c>
      <c r="BV10" s="21">
        <v>1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2">
        <v>0</v>
      </c>
      <c r="CE10" s="23">
        <f>SUM(BT10:CD10)</f>
        <v>1</v>
      </c>
      <c r="CF10" s="23">
        <f>SUM(BT10,BU10,2.3*BV10,2.3*BW10,2.3*BX10,2.3*BY10,2*BZ10,2*CA10,CB10,0.4*CC10,0.2*CD10)</f>
        <v>2.2999999999999998</v>
      </c>
      <c r="CG10" s="19">
        <f>CG9+"00:15"</f>
        <v>0.30208333333333337</v>
      </c>
      <c r="CH10" s="24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6">
        <v>0</v>
      </c>
      <c r="CS10" s="27">
        <f>SUM(CH10:CR10)</f>
        <v>0</v>
      </c>
      <c r="CT10" s="27">
        <f>SUM(CH10,CI10,2.3*CJ10,2.3*CK10,2.3*CL10,2.3*CM10,2*CN10,2*CO10,CP10,0.4*CQ10,0.2*CR10)</f>
        <v>0</v>
      </c>
      <c r="CU10" s="13">
        <f>'Site 49 - Data'!$A10</f>
        <v>0.30208333333333337</v>
      </c>
      <c r="CV10" s="67">
        <f>SUM('Site 49 - Data'!BF10,'Site 49 - Data'!BT10,'Site 49 - Data'!EZ10,'Site 49 - Data'!IF10,'Site 49 - ARMS'!BT10)</f>
        <v>104</v>
      </c>
      <c r="CW10" s="68">
        <f>SUM('Site 49 - Data'!BG10,'Site 49 - Data'!BU10,'Site 49 - Data'!FA10,'Site 49 - Data'!IG10,'Site 49 - ARMS'!BU10)</f>
        <v>8</v>
      </c>
      <c r="CX10" s="68">
        <f>SUM('Site 49 - Data'!BH10,'Site 49 - Data'!BV10,'Site 49 - Data'!FB10,'Site 49 - Data'!IH10,'Site 49 - ARMS'!BV10)</f>
        <v>5</v>
      </c>
      <c r="CY10" s="68">
        <f>SUM('Site 49 - Data'!BI10,'Site 49 - Data'!BW10,'Site 49 - Data'!FC10,'Site 49 - Data'!II10,'Site 49 - ARMS'!BW10)</f>
        <v>0</v>
      </c>
      <c r="CZ10" s="68">
        <f>SUM('Site 49 - Data'!BJ10,'Site 49 - Data'!BX10,'Site 49 - Data'!FD10,'Site 49 - Data'!IJ10,'Site 49 - ARMS'!BX10)</f>
        <v>0</v>
      </c>
      <c r="DA10" s="68">
        <f>SUM('Site 49 - Data'!BK10,'Site 49 - Data'!BY10,'Site 49 - Data'!FE10,'Site 49 - Data'!IK10,'Site 49 - ARMS'!BY10)</f>
        <v>0</v>
      </c>
      <c r="DB10" s="68">
        <f>SUM('Site 49 - Data'!BL10,'Site 49 - Data'!BZ10,'Site 49 - Data'!FF10,'Site 49 - Data'!IL10,'Site 49 - ARMS'!BZ10)</f>
        <v>0</v>
      </c>
      <c r="DC10" s="68">
        <f>SUM('Site 49 - Data'!BM10,'Site 49 - Data'!CA10,'Site 49 - Data'!FG10,'Site 49 - Data'!IM10,'Site 49 - ARMS'!CA10)</f>
        <v>2</v>
      </c>
      <c r="DD10" s="68">
        <f>SUM('Site 49 - Data'!BN10,'Site 49 - Data'!CB10,'Site 49 - Data'!FH10,'Site 49 - Data'!IN10,'Site 49 - ARMS'!CB10)</f>
        <v>4</v>
      </c>
      <c r="DE10" s="68">
        <f>SUM('Site 49 - Data'!BO10,'Site 49 - Data'!CC10,'Site 49 - Data'!FI10,'Site 49 - Data'!IO10,'Site 49 - ARMS'!CC10)</f>
        <v>3</v>
      </c>
      <c r="DF10" s="69">
        <f>SUM('Site 49 - Data'!BP10,'Site 49 - Data'!CD10,'Site 49 - Data'!FJ10,'Site 49 - Data'!IP10,'Site 49 - ARMS'!CD10)</f>
        <v>8</v>
      </c>
      <c r="DG10" s="23">
        <f>SUM(CV10:DF10)</f>
        <v>134</v>
      </c>
      <c r="DH10" s="23">
        <f>SUM(CV10,CW10,2.3*CX10,2.3*CY10,2.3*CZ10,2.3*DA10,2*DB10,2*DC10,DD10,0.4*DE10,0.2*DF10)</f>
        <v>134.29999999999998</v>
      </c>
      <c r="DI10" s="13">
        <f>'Site 49 - Data'!$A10</f>
        <v>0.30208333333333337</v>
      </c>
      <c r="DJ10" s="67">
        <f>SUM('Site 49 - Data'!B10,'Site 49 - Data'!P10,'Site 49 - Data'!AD10,'Site 49 - Data'!AR10,'Site 49 - Data'!BF10)</f>
        <v>118</v>
      </c>
      <c r="DK10" s="68">
        <f>SUM('Site 49 - Data'!C10,'Site 49 - Data'!Q10,'Site 49 - Data'!AE10,'Site 49 - Data'!AS10,'Site 49 - Data'!BG10)</f>
        <v>9</v>
      </c>
      <c r="DL10" s="68">
        <f>SUM('Site 49 - Data'!D10,'Site 49 - Data'!R10,'Site 49 - Data'!AF10,'Site 49 - Data'!AT10,'Site 49 - Data'!BH10)</f>
        <v>3</v>
      </c>
      <c r="DM10" s="68">
        <f>SUM('Site 49 - Data'!E10,'Site 49 - Data'!S10,'Site 49 - Data'!AG10,'Site 49 - Data'!AU10,'Site 49 - Data'!BI10)</f>
        <v>0</v>
      </c>
      <c r="DN10" s="68">
        <f>SUM('Site 49 - Data'!F10,'Site 49 - Data'!T10,'Site 49 - Data'!AH10,'Site 49 - Data'!AV10,'Site 49 - Data'!BJ10)</f>
        <v>0</v>
      </c>
      <c r="DO10" s="68">
        <f>SUM('Site 49 - Data'!G10,'Site 49 - Data'!U10,'Site 49 - Data'!AI10,'Site 49 - Data'!AW10,'Site 49 - Data'!BK10)</f>
        <v>0</v>
      </c>
      <c r="DP10" s="68">
        <f>SUM('Site 49 - Data'!H10,'Site 49 - Data'!V10,'Site 49 - Data'!AJ10,'Site 49 - Data'!AX10,'Site 49 - Data'!BL10)</f>
        <v>0</v>
      </c>
      <c r="DQ10" s="68">
        <f>SUM('Site 49 - Data'!I10,'Site 49 - Data'!W10,'Site 49 - Data'!AK10,'Site 49 - Data'!AY10,'Site 49 - Data'!BM10)</f>
        <v>1</v>
      </c>
      <c r="DR10" s="68">
        <f>SUM('Site 49 - Data'!J10,'Site 49 - Data'!X10,'Site 49 - Data'!AL10,'Site 49 - Data'!AZ10,'Site 49 - Data'!BN10)</f>
        <v>14</v>
      </c>
      <c r="DS10" s="68">
        <f>SUM('Site 49 - Data'!K10,'Site 49 - Data'!Y10,'Site 49 - Data'!AM10,'Site 49 - Data'!BA10,'Site 49 - Data'!BO10)</f>
        <v>0</v>
      </c>
      <c r="DT10" s="69">
        <f>SUM('Site 49 - Data'!L10,'Site 49 - Data'!Z10,'Site 49 - Data'!AN10,'Site 49 - Data'!BB10,'Site 49 - Data'!BP10)</f>
        <v>2</v>
      </c>
      <c r="DU10" s="23">
        <f>SUM(DJ10:DT10)</f>
        <v>147</v>
      </c>
      <c r="DV10" s="23">
        <f>SUM(DJ10,DK10,2.3*DL10,2.3*DM10,2.3*DN10,2.3*DO10,2*DP10,2*DQ10,DR10,0.4*DS10,0.2*DT10)</f>
        <v>150.30000000000001</v>
      </c>
      <c r="DW10" s="13">
        <f>'Site 49 - Data'!$A10</f>
        <v>0.30208333333333337</v>
      </c>
      <c r="DX10" s="67">
        <f>SUM('Site 49 - Data'!AR10,'Site 49 - Data'!DX10,'Site 49 - Data'!EL10,'Site 49 - Data'!HR10,'Site 49 - ARMS'!BF10)</f>
        <v>24</v>
      </c>
      <c r="DY10" s="68">
        <f>SUM('Site 49 - Data'!AS10,'Site 49 - Data'!DY10,'Site 49 - Data'!EM10,'Site 49 - Data'!HS10,'Site 49 - ARMS'!BG10)</f>
        <v>6</v>
      </c>
      <c r="DZ10" s="68">
        <f>SUM('Site 49 - Data'!AT10,'Site 49 - Data'!DZ10,'Site 49 - Data'!EN10,'Site 49 - Data'!HT10,'Site 49 - ARMS'!BH10)</f>
        <v>0</v>
      </c>
      <c r="EA10" s="68">
        <f>SUM('Site 49 - Data'!AU10,'Site 49 - Data'!EA10,'Site 49 - Data'!EO10,'Site 49 - Data'!HU10,'Site 49 - ARMS'!BI10)</f>
        <v>0</v>
      </c>
      <c r="EB10" s="68">
        <f>SUM('Site 49 - Data'!AV10,'Site 49 - Data'!EB10,'Site 49 - Data'!EP10,'Site 49 - Data'!HV10,'Site 49 - ARMS'!BJ10)</f>
        <v>0</v>
      </c>
      <c r="EC10" s="68">
        <f>SUM('Site 49 - Data'!AW10,'Site 49 - Data'!EC10,'Site 49 - Data'!EQ10,'Site 49 - Data'!HW10,'Site 49 - ARMS'!BK10)</f>
        <v>0</v>
      </c>
      <c r="ED10" s="68">
        <f>SUM('Site 49 - Data'!AX10,'Site 49 - Data'!ED10,'Site 49 - Data'!ER10,'Site 49 - Data'!HX10,'Site 49 - ARMS'!BL10)</f>
        <v>0</v>
      </c>
      <c r="EE10" s="68">
        <f>SUM('Site 49 - Data'!AY10,'Site 49 - Data'!EE10,'Site 49 - Data'!ES10,'Site 49 - Data'!HY10,'Site 49 - ARMS'!BM10)</f>
        <v>0</v>
      </c>
      <c r="EF10" s="68">
        <f>SUM('Site 49 - Data'!AZ10,'Site 49 - Data'!EF10,'Site 49 - Data'!ET10,'Site 49 - Data'!HZ10,'Site 49 - ARMS'!BN10)</f>
        <v>5</v>
      </c>
      <c r="EG10" s="68">
        <f>SUM('Site 49 - Data'!BA10,'Site 49 - Data'!EG10,'Site 49 - Data'!EU10,'Site 49 - Data'!IA10,'Site 49 - ARMS'!BO10)</f>
        <v>0</v>
      </c>
      <c r="EH10" s="69">
        <f>SUM('Site 49 - Data'!BB10,'Site 49 - Data'!EH10,'Site 49 - Data'!EV10,'Site 49 - Data'!IB10,'Site 49 - ARMS'!BP10)</f>
        <v>6</v>
      </c>
      <c r="EI10" s="23">
        <f>SUM(DX10:EH10)</f>
        <v>41</v>
      </c>
      <c r="EJ10" s="23">
        <f>SUM(DX10,DY10,2.3*DZ10,2.3*EA10,2.3*EB10,2.3*EC10,2*ED10,2*EE10,EF10,0.4*EG10,0.2*EH10)</f>
        <v>36.200000000000003</v>
      </c>
      <c r="EK10" s="13">
        <f>'Site 49 - Data'!$A10</f>
        <v>0.30208333333333337</v>
      </c>
      <c r="EL10" s="67">
        <f>SUM('Site 49 - Data'!BT10,'Site 49 - Data'!CH10,'Site 49 - Data'!CV10,'Site 49 - Data'!DJ10,'Site 49 - Data'!DX10)</f>
        <v>49</v>
      </c>
      <c r="EM10" s="68">
        <f>SUM('Site 49 - Data'!BU10,'Site 49 - Data'!CI10,'Site 49 - Data'!CW10,'Site 49 - Data'!DK10,'Site 49 - Data'!DY10)</f>
        <v>7</v>
      </c>
      <c r="EN10" s="68">
        <f>SUM('Site 49 - Data'!BV10,'Site 49 - Data'!CJ10,'Site 49 - Data'!CX10,'Site 49 - Data'!DL10,'Site 49 - Data'!DZ10)</f>
        <v>2</v>
      </c>
      <c r="EO10" s="68">
        <f>SUM('Site 49 - Data'!BW10,'Site 49 - Data'!CK10,'Site 49 - Data'!CY10,'Site 49 - Data'!DM10,'Site 49 - Data'!EA10)</f>
        <v>0</v>
      </c>
      <c r="EP10" s="68">
        <f>SUM('Site 49 - Data'!BX10,'Site 49 - Data'!CL10,'Site 49 - Data'!CZ10,'Site 49 - Data'!DN10,'Site 49 - Data'!EB10)</f>
        <v>0</v>
      </c>
      <c r="EQ10" s="68">
        <f>SUM('Site 49 - Data'!BY10,'Site 49 - Data'!CM10,'Site 49 - Data'!DA10,'Site 49 - Data'!DO10,'Site 49 - Data'!EC10)</f>
        <v>0</v>
      </c>
      <c r="ER10" s="68">
        <f>SUM('Site 49 - Data'!BZ10,'Site 49 - Data'!CN10,'Site 49 - Data'!DB10,'Site 49 - Data'!DP10,'Site 49 - Data'!ED10)</f>
        <v>0</v>
      </c>
      <c r="ES10" s="68">
        <f>SUM('Site 49 - Data'!CA10,'Site 49 - Data'!CO10,'Site 49 - Data'!DC10,'Site 49 - Data'!DQ10,'Site 49 - Data'!EE10)</f>
        <v>1</v>
      </c>
      <c r="ET10" s="68">
        <f>SUM('Site 49 - Data'!CB10,'Site 49 - Data'!CP10,'Site 49 - Data'!DD10,'Site 49 - Data'!DR10,'Site 49 - Data'!EF10)</f>
        <v>3</v>
      </c>
      <c r="EU10" s="68">
        <f>SUM('Site 49 - Data'!CC10,'Site 49 - Data'!CQ10,'Site 49 - Data'!DE10,'Site 49 - Data'!DS10,'Site 49 - Data'!EG10)</f>
        <v>2</v>
      </c>
      <c r="EV10" s="69">
        <f>SUM('Site 49 - Data'!CD10,'Site 49 - Data'!CR10,'Site 49 - Data'!DF10,'Site 49 - Data'!DT10,'Site 49 - Data'!EH10)</f>
        <v>7</v>
      </c>
      <c r="EW10" s="23">
        <f>SUM(EL10:EV10)</f>
        <v>71</v>
      </c>
      <c r="EX10" s="23">
        <f>SUM(EL10,EM10,2.3*EN10,2.3*EO10,2.3*EP10,2.3*EQ10,2*ER10,2*ES10,ET10,0.4*EU10,0.2*EV10)</f>
        <v>67.8</v>
      </c>
      <c r="EY10" s="13">
        <f>'Site 49 - Data'!$A10</f>
        <v>0.30208333333333337</v>
      </c>
      <c r="EZ10" s="67">
        <f>SUM('Site 49 - Data'!AD10,'Site 49 - Data'!DJ10,'Site 49 - Data'!GP10,'Site 49 - Data'!HD10,'Site 49 - ARMS'!AR10)</f>
        <v>121</v>
      </c>
      <c r="FA10" s="68">
        <f>SUM('Site 49 - Data'!AE10,'Site 49 - Data'!DK10,'Site 49 - Data'!GQ10,'Site 49 - Data'!HE10,'Site 49 - ARMS'!AS10)</f>
        <v>9</v>
      </c>
      <c r="FB10" s="68">
        <f>SUM('Site 49 - Data'!AF10,'Site 49 - Data'!DL10,'Site 49 - Data'!GR10,'Site 49 - Data'!HF10,'Site 49 - ARMS'!AT10)</f>
        <v>2</v>
      </c>
      <c r="FC10" s="68">
        <f>SUM('Site 49 - Data'!AG10,'Site 49 - Data'!DM10,'Site 49 - Data'!GS10,'Site 49 - Data'!HG10,'Site 49 - ARMS'!AU10)</f>
        <v>1</v>
      </c>
      <c r="FD10" s="68">
        <f>SUM('Site 49 - Data'!AH10,'Site 49 - Data'!DN10,'Site 49 - Data'!GT10,'Site 49 - Data'!HH10,'Site 49 - ARMS'!AV10)</f>
        <v>0</v>
      </c>
      <c r="FE10" s="68">
        <f>SUM('Site 49 - Data'!AI10,'Site 49 - Data'!DO10,'Site 49 - Data'!GU10,'Site 49 - Data'!HI10,'Site 49 - ARMS'!AW10)</f>
        <v>0</v>
      </c>
      <c r="FF10" s="68">
        <f>SUM('Site 49 - Data'!AJ10,'Site 49 - Data'!DP10,'Site 49 - Data'!GV10,'Site 49 - Data'!HJ10,'Site 49 - ARMS'!AX10)</f>
        <v>0</v>
      </c>
      <c r="FG10" s="68">
        <f>SUM('Site 49 - Data'!AK10,'Site 49 - Data'!DQ10,'Site 49 - Data'!GW10,'Site 49 - Data'!HK10,'Site 49 - ARMS'!AY10)</f>
        <v>1</v>
      </c>
      <c r="FH10" s="68">
        <f>SUM('Site 49 - Data'!AL10,'Site 49 - Data'!DR10,'Site 49 - Data'!GX10,'Site 49 - Data'!HL10,'Site 49 - ARMS'!AZ10)</f>
        <v>14</v>
      </c>
      <c r="FI10" s="68">
        <f>SUM('Site 49 - Data'!AM10,'Site 49 - Data'!DS10,'Site 49 - Data'!GY10,'Site 49 - Data'!HM10,'Site 49 - ARMS'!BA10)</f>
        <v>0</v>
      </c>
      <c r="FJ10" s="69">
        <f>SUM('Site 49 - Data'!AN10,'Site 49 - Data'!DT10,'Site 49 - Data'!GZ10,'Site 49 - Data'!HN10,'Site 49 - ARMS'!BB10)</f>
        <v>5</v>
      </c>
      <c r="FK10" s="23">
        <f>SUM(EZ10:FJ10)</f>
        <v>153</v>
      </c>
      <c r="FL10" s="23">
        <f>SUM(EZ10,FA10,2.3*FB10,2.3*FC10,2.3*FD10,2.3*FE10,2*FF10,2*FG10,FH10,0.4*FI10,0.2*FJ10)</f>
        <v>153.9</v>
      </c>
      <c r="FM10" s="13">
        <f>'Site 49 - Data'!$A10</f>
        <v>0.30208333333333337</v>
      </c>
      <c r="FN10" s="67">
        <f>SUM('Site 49 - Data'!EL10,'Site 49 - Data'!EZ10,'Site 49 - Data'!FN10,'Site 49 - Data'!GB10,'Site 49 - Data'!GP10)</f>
        <v>105</v>
      </c>
      <c r="FO10" s="68">
        <f>SUM('Site 49 - Data'!EM10,'Site 49 - Data'!FA10,'Site 49 - Data'!FO10,'Site 49 - Data'!GC10,'Site 49 - Data'!GQ10)</f>
        <v>8</v>
      </c>
      <c r="FP10" s="68">
        <f>SUM('Site 49 - Data'!EN10,'Site 49 - Data'!FB10,'Site 49 - Data'!FP10,'Site 49 - Data'!GD10,'Site 49 - Data'!GR10)</f>
        <v>1</v>
      </c>
      <c r="FQ10" s="68">
        <f>SUM('Site 49 - Data'!EO10,'Site 49 - Data'!FC10,'Site 49 - Data'!FQ10,'Site 49 - Data'!GE10,'Site 49 - Data'!GS10)</f>
        <v>0</v>
      </c>
      <c r="FR10" s="68">
        <f>SUM('Site 49 - Data'!EP10,'Site 49 - Data'!FD10,'Site 49 - Data'!FR10,'Site 49 - Data'!GF10,'Site 49 - Data'!GT10)</f>
        <v>0</v>
      </c>
      <c r="FS10" s="68">
        <f>SUM('Site 49 - Data'!EQ10,'Site 49 - Data'!FE10,'Site 49 - Data'!FS10,'Site 49 - Data'!GG10,'Site 49 - Data'!GU10)</f>
        <v>0</v>
      </c>
      <c r="FT10" s="68">
        <f>SUM('Site 49 - Data'!ER10,'Site 49 - Data'!FF10,'Site 49 - Data'!FT10,'Site 49 - Data'!GH10,'Site 49 - Data'!GV10)</f>
        <v>0</v>
      </c>
      <c r="FU10" s="68">
        <f>SUM('Site 49 - Data'!ES10,'Site 49 - Data'!FG10,'Site 49 - Data'!FU10,'Site 49 - Data'!GI10,'Site 49 - Data'!GW10)</f>
        <v>1</v>
      </c>
      <c r="FV10" s="68">
        <f>SUM('Site 49 - Data'!ET10,'Site 49 - Data'!FH10,'Site 49 - Data'!FV10,'Site 49 - Data'!GJ10,'Site 49 - Data'!GX10)</f>
        <v>4</v>
      </c>
      <c r="FW10" s="68">
        <f>SUM('Site 49 - Data'!EU10,'Site 49 - Data'!FI10,'Site 49 - Data'!FW10,'Site 49 - Data'!GK10,'Site 49 - Data'!GY10)</f>
        <v>2</v>
      </c>
      <c r="FX10" s="69">
        <f>SUM('Site 49 - Data'!EV10,'Site 49 - Data'!FJ10,'Site 49 - Data'!FX10,'Site 49 - Data'!GL10,'Site 49 - Data'!GZ10)</f>
        <v>4</v>
      </c>
      <c r="FY10" s="23">
        <f>SUM(FN10:FX10)</f>
        <v>125</v>
      </c>
      <c r="FZ10" s="23">
        <f>SUM(FN10,FO10,2.3*FP10,2.3*FQ10,2.3*FR10,2.3*FS10,2*FT10,2*FU10,FV10,0.4*FW10,0.2*FX10)</f>
        <v>122.89999999999999</v>
      </c>
      <c r="GA10" s="13">
        <f>'Site 49 - Data'!$A10</f>
        <v>0.30208333333333337</v>
      </c>
      <c r="GB10" s="67">
        <f>SUM('Site 49 - Data'!P10,'Site 49 - Data'!CV10,'Site 49 - Data'!GB10,'Site 49 - ARMS'!P10,'Site 49 - ARMS'!AD10)</f>
        <v>7</v>
      </c>
      <c r="GC10" s="68">
        <f>SUM('Site 49 - Data'!Q10,'Site 49 - Data'!CW10,'Site 49 - Data'!GC10,'Site 49 - ARMS'!Q10,'Site 49 - ARMS'!AE10)</f>
        <v>2</v>
      </c>
      <c r="GD10" s="68">
        <f>SUM('Site 49 - Data'!R10,'Site 49 - Data'!CX10,'Site 49 - Data'!GD10,'Site 49 - ARMS'!R10,'Site 49 - ARMS'!AF10)</f>
        <v>0</v>
      </c>
      <c r="GE10" s="68">
        <f>SUM('Site 49 - Data'!S10,'Site 49 - Data'!CY10,'Site 49 - Data'!GE10,'Site 49 - ARMS'!S10,'Site 49 - ARMS'!AG10)</f>
        <v>0</v>
      </c>
      <c r="GF10" s="68">
        <f>SUM('Site 49 - Data'!T10,'Site 49 - Data'!CZ10,'Site 49 - Data'!GF10,'Site 49 - ARMS'!T10,'Site 49 - ARMS'!AH10)</f>
        <v>0</v>
      </c>
      <c r="GG10" s="68">
        <f>SUM('Site 49 - Data'!U10,'Site 49 - Data'!DA10,'Site 49 - Data'!GG10,'Site 49 - ARMS'!U10,'Site 49 - ARMS'!AI10)</f>
        <v>0</v>
      </c>
      <c r="GH10" s="68">
        <f>SUM('Site 49 - Data'!V10,'Site 49 - Data'!DB10,'Site 49 - Data'!GH10,'Site 49 - ARMS'!V10,'Site 49 - ARMS'!AJ10)</f>
        <v>0</v>
      </c>
      <c r="GI10" s="68">
        <f>SUM('Site 49 - Data'!W10,'Site 49 - Data'!DC10,'Site 49 - Data'!GI10,'Site 49 - ARMS'!W10,'Site 49 - ARMS'!AK10)</f>
        <v>0</v>
      </c>
      <c r="GJ10" s="68">
        <f>SUM('Site 49 - Data'!X10,'Site 49 - Data'!DD10,'Site 49 - Data'!GJ10,'Site 49 - ARMS'!X10,'Site 49 - ARMS'!AL10)</f>
        <v>0</v>
      </c>
      <c r="GK10" s="68">
        <f>SUM('Site 49 - Data'!Y10,'Site 49 - Data'!DE10,'Site 49 - Data'!GK10,'Site 49 - ARMS'!Y10,'Site 49 - ARMS'!AM10)</f>
        <v>0</v>
      </c>
      <c r="GL10" s="69">
        <f>SUM('Site 49 - Data'!Z10,'Site 49 - Data'!DF10,'Site 49 - Data'!GL10,'Site 49 - ARMS'!Z10,'Site 49 - ARMS'!AN10)</f>
        <v>0</v>
      </c>
      <c r="GM10" s="23">
        <f>SUM(GB10:GL10)</f>
        <v>9</v>
      </c>
      <c r="GN10" s="23">
        <f>SUM(GB10,GC10,2.3*GD10,2.3*GE10,2.3*GF10,2.3*GG10,2*GH10,2*GI10,GJ10,0.4*GK10,0.2*GL10)</f>
        <v>9</v>
      </c>
      <c r="GO10" s="13">
        <f>'Site 49 - Data'!$A10</f>
        <v>0.30208333333333337</v>
      </c>
      <c r="GP10" s="67">
        <f>SUM('Site 49 - Data'!HD10,'Site 49 - Data'!HR10,'Site 49 - Data'!IF10,'Site 49 - ARMS'!B10,'Site 49 - ARMS'!P10)</f>
        <v>9</v>
      </c>
      <c r="GQ10" s="68">
        <f>SUM('Site 49 - Data'!HE10,'Site 49 - Data'!HS10,'Site 49 - Data'!IG10,'Site 49 - ARMS'!C10,'Site 49 - ARMS'!Q10)</f>
        <v>2</v>
      </c>
      <c r="GR10" s="68">
        <f>SUM('Site 49 - Data'!HF10,'Site 49 - Data'!HT10,'Site 49 - Data'!IH10,'Site 49 - ARMS'!D10,'Site 49 - ARMS'!R10)</f>
        <v>1</v>
      </c>
      <c r="GS10" s="68">
        <f>SUM('Site 49 - Data'!HG10,'Site 49 - Data'!HU10,'Site 49 - Data'!II10,'Site 49 - ARMS'!E10,'Site 49 - ARMS'!S10)</f>
        <v>1</v>
      </c>
      <c r="GT10" s="68">
        <f>SUM('Site 49 - Data'!HH10,'Site 49 - Data'!HV10,'Site 49 - Data'!IJ10,'Site 49 - ARMS'!F10,'Site 49 - ARMS'!T10)</f>
        <v>0</v>
      </c>
      <c r="GU10" s="68">
        <f>SUM('Site 49 - Data'!HI10,'Site 49 - Data'!HW10,'Site 49 - Data'!IK10,'Site 49 - ARMS'!G10,'Site 49 - ARMS'!U10)</f>
        <v>0</v>
      </c>
      <c r="GV10" s="68">
        <f>SUM('Site 49 - Data'!HJ10,'Site 49 - Data'!HX10,'Site 49 - Data'!IL10,'Site 49 - ARMS'!H10,'Site 49 - ARMS'!V10)</f>
        <v>0</v>
      </c>
      <c r="GW10" s="68">
        <f>SUM('Site 49 - Data'!HK10,'Site 49 - Data'!HY10,'Site 49 - Data'!IM10,'Site 49 - ARMS'!I10,'Site 49 - ARMS'!W10)</f>
        <v>0</v>
      </c>
      <c r="GX10" s="68">
        <f>SUM('Site 49 - Data'!HL10,'Site 49 - Data'!HZ10,'Site 49 - Data'!IN10,'Site 49 - ARMS'!J10,'Site 49 - ARMS'!X10)</f>
        <v>0</v>
      </c>
      <c r="GY10" s="68">
        <f>SUM('Site 49 - Data'!HM10,'Site 49 - Data'!IA10,'Site 49 - Data'!IO10,'Site 49 - ARMS'!K10,'Site 49 - ARMS'!Y10)</f>
        <v>0</v>
      </c>
      <c r="GZ10" s="69">
        <f>SUM('Site 49 - Data'!HN10,'Site 49 - Data'!IB10,'Site 49 - Data'!IP10,'Site 49 - ARMS'!L10,'Site 49 - ARMS'!Z10)</f>
        <v>7</v>
      </c>
      <c r="HA10" s="23">
        <f>SUM(GP10:GZ10)</f>
        <v>20</v>
      </c>
      <c r="HB10" s="23">
        <f>SUM(GP10,GQ10,2.3*GR10,2.3*GS10,2.3*GT10,2.3*GU10,2*GV10,2*GW10,GX10,0.4*GY10,0.2*GZ10)</f>
        <v>17</v>
      </c>
      <c r="HC10" s="13">
        <f>'Site 49 - Data'!$A10</f>
        <v>0.30208333333333337</v>
      </c>
      <c r="HD10" s="67">
        <f>SUM('Site 49 - Data'!B10,'Site 49 - Data'!CH10,'Site 49 - Data'!FN10,'Site 49 - ARMS'!B10,'Site 49 - ARMS'!CH10)</f>
        <v>43</v>
      </c>
      <c r="HE10" s="68">
        <f>SUM('Site 49 - Data'!C10,'Site 49 - Data'!CI10,'Site 49 - Data'!FO10,'Site 49 - ARMS'!C10,'Site 49 - ARMS'!CI10)</f>
        <v>4</v>
      </c>
      <c r="HF10" s="68">
        <f>SUM('Site 49 - Data'!D10,'Site 49 - Data'!CJ10,'Site 49 - Data'!FP10,'Site 49 - ARMS'!D10,'Site 49 - ARMS'!CJ10)</f>
        <v>1</v>
      </c>
      <c r="HG10" s="68">
        <f>SUM('Site 49 - Data'!E10,'Site 49 - Data'!CK10,'Site 49 - Data'!FQ10,'Site 49 - ARMS'!E10,'Site 49 - ARMS'!CK10)</f>
        <v>0</v>
      </c>
      <c r="HH10" s="68">
        <f>SUM('Site 49 - Data'!F10,'Site 49 - Data'!CL10,'Site 49 - Data'!FR10,'Site 49 - ARMS'!F10,'Site 49 - ARMS'!CL10)</f>
        <v>0</v>
      </c>
      <c r="HI10" s="68">
        <f>SUM('Site 49 - Data'!G10,'Site 49 - Data'!CM10,'Site 49 - Data'!FS10,'Site 49 - ARMS'!G10,'Site 49 - ARMS'!CM10)</f>
        <v>0</v>
      </c>
      <c r="HJ10" s="68">
        <f>SUM('Site 49 - Data'!H10,'Site 49 - Data'!CN10,'Site 49 - Data'!FT10,'Site 49 - ARMS'!H10,'Site 49 - ARMS'!CN10)</f>
        <v>0</v>
      </c>
      <c r="HK10" s="68">
        <f>SUM('Site 49 - Data'!I10,'Site 49 - Data'!CO10,'Site 49 - Data'!FU10,'Site 49 - ARMS'!I10,'Site 49 - ARMS'!CO10)</f>
        <v>0</v>
      </c>
      <c r="HL10" s="68">
        <f>SUM('Site 49 - Data'!J10,'Site 49 - Data'!CP10,'Site 49 - Data'!FV10,'Site 49 - ARMS'!J10,'Site 49 - ARMS'!CP10)</f>
        <v>3</v>
      </c>
      <c r="HM10" s="68">
        <f>SUM('Site 49 - Data'!K10,'Site 49 - Data'!CQ10,'Site 49 - Data'!FW10,'Site 49 - ARMS'!K10,'Site 49 - ARMS'!CQ10)</f>
        <v>1</v>
      </c>
      <c r="HN10" s="69">
        <f>SUM('Site 49 - Data'!L10,'Site 49 - Data'!CR10,'Site 49 - Data'!FX10,'Site 49 - ARMS'!L10,'Site 49 - ARMS'!CR10)</f>
        <v>2</v>
      </c>
      <c r="HO10" s="23">
        <f>SUM(HD10:HN10)</f>
        <v>54</v>
      </c>
      <c r="HP10" s="23">
        <f>SUM(HD10,HE10,2.3*HF10,2.3*HG10,2.3*HH10,2.3*HI10,2*HJ10,2*HK10,HL10,0.4*HM10,0.2*HN10)</f>
        <v>53.099999999999994</v>
      </c>
      <c r="HQ10" s="13">
        <f>'Site 49 - Data'!$A10</f>
        <v>0.30208333333333337</v>
      </c>
      <c r="HR10" s="67">
        <f t="shared" si="0"/>
        <v>18</v>
      </c>
      <c r="HS10" s="68">
        <f t="shared" si="0"/>
        <v>3</v>
      </c>
      <c r="HT10" s="68">
        <f t="shared" si="0"/>
        <v>1</v>
      </c>
      <c r="HU10" s="68">
        <f t="shared" si="0"/>
        <v>0</v>
      </c>
      <c r="HV10" s="68">
        <f t="shared" si="0"/>
        <v>0</v>
      </c>
      <c r="HW10" s="68">
        <f t="shared" si="0"/>
        <v>0</v>
      </c>
      <c r="HX10" s="68">
        <f t="shared" si="0"/>
        <v>0</v>
      </c>
      <c r="HY10" s="68">
        <f t="shared" si="0"/>
        <v>0</v>
      </c>
      <c r="HZ10" s="68">
        <f t="shared" si="0"/>
        <v>5</v>
      </c>
      <c r="IA10" s="68">
        <f t="shared" si="0"/>
        <v>0</v>
      </c>
      <c r="IB10" s="69">
        <f t="shared" si="0"/>
        <v>1</v>
      </c>
      <c r="IC10" s="23">
        <f>SUM(HR10:IB10)</f>
        <v>28</v>
      </c>
      <c r="ID10" s="23">
        <f>SUM(HR10,HS10,2.3*HT10,2.3*HU10,2.3*HV10,2.3*HW10,2*HX10,2*HY10,HZ10,0.4*IA10,0.2*IB10)</f>
        <v>28.5</v>
      </c>
      <c r="IE10" s="65">
        <f>SUM(EI10,FK10,GM10,HO10)</f>
        <v>257</v>
      </c>
      <c r="IF10" s="65">
        <f>SUM(IE10:IE14)</f>
        <v>1364</v>
      </c>
      <c r="IG10" s="13">
        <v>0.30208333333333337</v>
      </c>
    </row>
    <row r="11" spans="1:241" ht="13.5" customHeight="1" x14ac:dyDescent="0.25">
      <c r="A11" s="19">
        <f>A10+"00:15"</f>
        <v>0.31250000000000006</v>
      </c>
      <c r="B11" s="20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2">
        <v>0</v>
      </c>
      <c r="M11" s="23">
        <f>SUM(B11:L11)</f>
        <v>0</v>
      </c>
      <c r="N11" s="23">
        <f>SUM(B11,C11,2.3*D11,2.3*E11,2.3*F11,2.3*G11,2*H11,2*I11,J11,0.4*K11,0.2*L11)</f>
        <v>0</v>
      </c>
      <c r="O11" s="19">
        <f>O10+"00:15"</f>
        <v>0.31250000000000006</v>
      </c>
      <c r="P11" s="24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6">
        <v>0</v>
      </c>
      <c r="AA11" s="27">
        <f>SUM(P11:Z11)</f>
        <v>0</v>
      </c>
      <c r="AB11" s="27">
        <f>SUM(P11,Q11,2.3*R11,2.3*S11,2.3*T11,2.3*U11,2*V11,2*W11,X11,0.4*Y11,0.2*Z11)</f>
        <v>0</v>
      </c>
      <c r="AC11" s="19">
        <f>AC10+"00:15"</f>
        <v>0.31250000000000006</v>
      </c>
      <c r="AD11" s="20">
        <v>1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>
        <v>0</v>
      </c>
      <c r="AO11" s="23">
        <f>SUM(AD11:AN11)</f>
        <v>1</v>
      </c>
      <c r="AP11" s="23">
        <f>SUM(AD11,AE11,2.3*AF11,2.3*AG11,2.3*AH11,2.3*AI11,2*AJ11,2*AK11,AL11,0.4*AM11,0.2*AN11)</f>
        <v>1</v>
      </c>
      <c r="AQ11" s="19">
        <f>AQ10+"00:15"</f>
        <v>0.31250000000000006</v>
      </c>
      <c r="AR11" s="20">
        <v>29</v>
      </c>
      <c r="AS11" s="21">
        <v>1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2</v>
      </c>
      <c r="BA11" s="21">
        <v>0</v>
      </c>
      <c r="BB11" s="22">
        <v>0</v>
      </c>
      <c r="BC11" s="23">
        <f>SUM(AR11:BB11)</f>
        <v>32</v>
      </c>
      <c r="BD11" s="23">
        <f>SUM(AR11,AS11,2.3*AT11,2.3*AU11,2.3*AV11,2.3*AW11,2*AX11,2*AY11,AZ11,0.4*BA11,0.2*BB11)</f>
        <v>32</v>
      </c>
      <c r="BE11" s="19">
        <f>BE10+"00:15"</f>
        <v>0.31250000000000006</v>
      </c>
      <c r="BF11" s="20">
        <v>38</v>
      </c>
      <c r="BG11" s="21">
        <v>1</v>
      </c>
      <c r="BH11" s="21">
        <v>2</v>
      </c>
      <c r="BI11" s="21">
        <v>0</v>
      </c>
      <c r="BJ11" s="21">
        <v>0</v>
      </c>
      <c r="BK11" s="21">
        <v>0</v>
      </c>
      <c r="BL11" s="21">
        <v>0</v>
      </c>
      <c r="BM11" s="21">
        <v>0</v>
      </c>
      <c r="BN11" s="21">
        <v>2</v>
      </c>
      <c r="BO11" s="21">
        <v>0</v>
      </c>
      <c r="BP11" s="22">
        <v>1</v>
      </c>
      <c r="BQ11" s="23">
        <f>SUM(BF11:BP11)</f>
        <v>44</v>
      </c>
      <c r="BR11" s="23">
        <f>SUM(BF11,BG11,2.3*BH11,2.3*BI11,2.3*BJ11,2.3*BK11,2*BL11,2*BM11,BN11,0.4*BO11,0.2*BP11)</f>
        <v>45.800000000000004</v>
      </c>
      <c r="BS11" s="19">
        <f>BS10+"00:15"</f>
        <v>0.31250000000000006</v>
      </c>
      <c r="BT11" s="20">
        <v>1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0</v>
      </c>
      <c r="CC11" s="21">
        <v>0</v>
      </c>
      <c r="CD11" s="22">
        <v>1</v>
      </c>
      <c r="CE11" s="23">
        <f>SUM(BT11:CD11)</f>
        <v>2</v>
      </c>
      <c r="CF11" s="23">
        <f>SUM(BT11,BU11,2.3*BV11,2.3*BW11,2.3*BX11,2.3*BY11,2*BZ11,2*CA11,CB11,0.4*CC11,0.2*CD11)</f>
        <v>1.2</v>
      </c>
      <c r="CG11" s="19">
        <f>CG10+"00:15"</f>
        <v>0.31250000000000006</v>
      </c>
      <c r="CH11" s="24">
        <v>0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0</v>
      </c>
      <c r="CQ11" s="25">
        <v>0</v>
      </c>
      <c r="CR11" s="26">
        <v>0</v>
      </c>
      <c r="CS11" s="27">
        <f>SUM(CH11:CR11)</f>
        <v>0</v>
      </c>
      <c r="CT11" s="27">
        <f>SUM(CH11,CI11,2.3*CJ11,2.3*CK11,2.3*CL11,2.3*CM11,2*CN11,2*CO11,CP11,0.4*CQ11,0.2*CR11)</f>
        <v>0</v>
      </c>
      <c r="CU11" s="13">
        <f>'Site 49 - Data'!$A11</f>
        <v>0.31250000000000006</v>
      </c>
      <c r="CV11" s="67">
        <f>SUM('Site 49 - Data'!BF11,'Site 49 - Data'!BT11,'Site 49 - Data'!EZ11,'Site 49 - Data'!IF11,'Site 49 - ARMS'!BT11)</f>
        <v>137</v>
      </c>
      <c r="CW11" s="68">
        <f>SUM('Site 49 - Data'!BG11,'Site 49 - Data'!BU11,'Site 49 - Data'!FA11,'Site 49 - Data'!IG11,'Site 49 - ARMS'!BU11)</f>
        <v>9</v>
      </c>
      <c r="CX11" s="68">
        <f>SUM('Site 49 - Data'!BH11,'Site 49 - Data'!BV11,'Site 49 - Data'!FB11,'Site 49 - Data'!IH11,'Site 49 - ARMS'!BV11)</f>
        <v>1</v>
      </c>
      <c r="CY11" s="68">
        <f>SUM('Site 49 - Data'!BI11,'Site 49 - Data'!BW11,'Site 49 - Data'!FC11,'Site 49 - Data'!II11,'Site 49 - ARMS'!BW11)</f>
        <v>0</v>
      </c>
      <c r="CZ11" s="68">
        <f>SUM('Site 49 - Data'!BJ11,'Site 49 - Data'!BX11,'Site 49 - Data'!FD11,'Site 49 - Data'!IJ11,'Site 49 - ARMS'!BX11)</f>
        <v>0</v>
      </c>
      <c r="DA11" s="68">
        <f>SUM('Site 49 - Data'!BK11,'Site 49 - Data'!BY11,'Site 49 - Data'!FE11,'Site 49 - Data'!IK11,'Site 49 - ARMS'!BY11)</f>
        <v>0</v>
      </c>
      <c r="DB11" s="68">
        <f>SUM('Site 49 - Data'!BL11,'Site 49 - Data'!BZ11,'Site 49 - Data'!FF11,'Site 49 - Data'!IL11,'Site 49 - ARMS'!BZ11)</f>
        <v>0</v>
      </c>
      <c r="DC11" s="68">
        <f>SUM('Site 49 - Data'!BM11,'Site 49 - Data'!CA11,'Site 49 - Data'!FG11,'Site 49 - Data'!IM11,'Site 49 - ARMS'!CA11)</f>
        <v>0</v>
      </c>
      <c r="DD11" s="68">
        <f>SUM('Site 49 - Data'!BN11,'Site 49 - Data'!CB11,'Site 49 - Data'!FH11,'Site 49 - Data'!IN11,'Site 49 - ARMS'!CB11)</f>
        <v>12</v>
      </c>
      <c r="DE11" s="68">
        <f>SUM('Site 49 - Data'!BO11,'Site 49 - Data'!CC11,'Site 49 - Data'!FI11,'Site 49 - Data'!IO11,'Site 49 - ARMS'!CC11)</f>
        <v>0</v>
      </c>
      <c r="DF11" s="69">
        <f>SUM('Site 49 - Data'!BP11,'Site 49 - Data'!CD11,'Site 49 - Data'!FJ11,'Site 49 - Data'!IP11,'Site 49 - ARMS'!CD11)</f>
        <v>14</v>
      </c>
      <c r="DG11" s="23">
        <f>SUM(CV11:DF11)</f>
        <v>173</v>
      </c>
      <c r="DH11" s="23">
        <f>SUM(CV11,CW11,2.3*CX11,2.3*CY11,2.3*CZ11,2.3*DA11,2*DB11,2*DC11,DD11,0.4*DE11,0.2*DF11)</f>
        <v>163.10000000000002</v>
      </c>
      <c r="DI11" s="13">
        <f>'Site 49 - Data'!$A11</f>
        <v>0.31250000000000006</v>
      </c>
      <c r="DJ11" s="67">
        <f>SUM('Site 49 - Data'!B11,'Site 49 - Data'!P11,'Site 49 - Data'!AD11,'Site 49 - Data'!AR11,'Site 49 - Data'!BF11)</f>
        <v>117</v>
      </c>
      <c r="DK11" s="68">
        <f>SUM('Site 49 - Data'!C11,'Site 49 - Data'!Q11,'Site 49 - Data'!AE11,'Site 49 - Data'!AS11,'Site 49 - Data'!BG11)</f>
        <v>15</v>
      </c>
      <c r="DL11" s="68">
        <f>SUM('Site 49 - Data'!D11,'Site 49 - Data'!R11,'Site 49 - Data'!AF11,'Site 49 - Data'!AT11,'Site 49 - Data'!BH11)</f>
        <v>1</v>
      </c>
      <c r="DM11" s="68">
        <f>SUM('Site 49 - Data'!E11,'Site 49 - Data'!S11,'Site 49 - Data'!AG11,'Site 49 - Data'!AU11,'Site 49 - Data'!BI11)</f>
        <v>0</v>
      </c>
      <c r="DN11" s="68">
        <f>SUM('Site 49 - Data'!F11,'Site 49 - Data'!T11,'Site 49 - Data'!AH11,'Site 49 - Data'!AV11,'Site 49 - Data'!BJ11)</f>
        <v>1</v>
      </c>
      <c r="DO11" s="68">
        <f>SUM('Site 49 - Data'!G11,'Site 49 - Data'!U11,'Site 49 - Data'!AI11,'Site 49 - Data'!AW11,'Site 49 - Data'!BK11)</f>
        <v>0</v>
      </c>
      <c r="DP11" s="68">
        <f>SUM('Site 49 - Data'!H11,'Site 49 - Data'!V11,'Site 49 - Data'!AJ11,'Site 49 - Data'!AX11,'Site 49 - Data'!BL11)</f>
        <v>0</v>
      </c>
      <c r="DQ11" s="68">
        <f>SUM('Site 49 - Data'!I11,'Site 49 - Data'!W11,'Site 49 - Data'!AK11,'Site 49 - Data'!AY11,'Site 49 - Data'!BM11)</f>
        <v>1</v>
      </c>
      <c r="DR11" s="68">
        <f>SUM('Site 49 - Data'!J11,'Site 49 - Data'!X11,'Site 49 - Data'!AL11,'Site 49 - Data'!AZ11,'Site 49 - Data'!BN11)</f>
        <v>11</v>
      </c>
      <c r="DS11" s="68">
        <f>SUM('Site 49 - Data'!K11,'Site 49 - Data'!Y11,'Site 49 - Data'!AM11,'Site 49 - Data'!BA11,'Site 49 - Data'!BO11)</f>
        <v>3</v>
      </c>
      <c r="DT11" s="69">
        <f>SUM('Site 49 - Data'!L11,'Site 49 - Data'!Z11,'Site 49 - Data'!AN11,'Site 49 - Data'!BB11,'Site 49 - Data'!BP11)</f>
        <v>16</v>
      </c>
      <c r="DU11" s="23">
        <f>SUM(DJ11:DT11)</f>
        <v>165</v>
      </c>
      <c r="DV11" s="23">
        <f>SUM(DJ11,DK11,2.3*DL11,2.3*DM11,2.3*DN11,2.3*DO11,2*DP11,2*DQ11,DR11,0.4*DS11,0.2*DT11)</f>
        <v>154</v>
      </c>
      <c r="DW11" s="13">
        <f>'Site 49 - Data'!$A11</f>
        <v>0.31250000000000006</v>
      </c>
      <c r="DX11" s="67">
        <f>SUM('Site 49 - Data'!AR11,'Site 49 - Data'!DX11,'Site 49 - Data'!EL11,'Site 49 - Data'!HR11,'Site 49 - ARMS'!BF11)</f>
        <v>64</v>
      </c>
      <c r="DY11" s="68">
        <f>SUM('Site 49 - Data'!AS11,'Site 49 - Data'!DY11,'Site 49 - Data'!EM11,'Site 49 - Data'!HS11,'Site 49 - ARMS'!BG11)</f>
        <v>2</v>
      </c>
      <c r="DZ11" s="68">
        <f>SUM('Site 49 - Data'!AT11,'Site 49 - Data'!DZ11,'Site 49 - Data'!EN11,'Site 49 - Data'!HT11,'Site 49 - ARMS'!BH11)</f>
        <v>2</v>
      </c>
      <c r="EA11" s="68">
        <f>SUM('Site 49 - Data'!AU11,'Site 49 - Data'!EA11,'Site 49 - Data'!EO11,'Site 49 - Data'!HU11,'Site 49 - ARMS'!BI11)</f>
        <v>0</v>
      </c>
      <c r="EB11" s="68">
        <f>SUM('Site 49 - Data'!AV11,'Site 49 - Data'!EB11,'Site 49 - Data'!EP11,'Site 49 - Data'!HV11,'Site 49 - ARMS'!BJ11)</f>
        <v>0</v>
      </c>
      <c r="EC11" s="68">
        <f>SUM('Site 49 - Data'!AW11,'Site 49 - Data'!EC11,'Site 49 - Data'!EQ11,'Site 49 - Data'!HW11,'Site 49 - ARMS'!BK11)</f>
        <v>0</v>
      </c>
      <c r="ED11" s="68">
        <f>SUM('Site 49 - Data'!AX11,'Site 49 - Data'!ED11,'Site 49 - Data'!ER11,'Site 49 - Data'!HX11,'Site 49 - ARMS'!BL11)</f>
        <v>0</v>
      </c>
      <c r="EE11" s="68">
        <f>SUM('Site 49 - Data'!AY11,'Site 49 - Data'!EE11,'Site 49 - Data'!ES11,'Site 49 - Data'!HY11,'Site 49 - ARMS'!BM11)</f>
        <v>0</v>
      </c>
      <c r="EF11" s="68">
        <f>SUM('Site 49 - Data'!AZ11,'Site 49 - Data'!EF11,'Site 49 - Data'!ET11,'Site 49 - Data'!HZ11,'Site 49 - ARMS'!BN11)</f>
        <v>4</v>
      </c>
      <c r="EG11" s="68">
        <f>SUM('Site 49 - Data'!BA11,'Site 49 - Data'!EG11,'Site 49 - Data'!EU11,'Site 49 - Data'!IA11,'Site 49 - ARMS'!BO11)</f>
        <v>4</v>
      </c>
      <c r="EH11" s="69">
        <f>SUM('Site 49 - Data'!BB11,'Site 49 - Data'!EH11,'Site 49 - Data'!EV11,'Site 49 - Data'!IB11,'Site 49 - ARMS'!BP11)</f>
        <v>6</v>
      </c>
      <c r="EI11" s="23">
        <f>SUM(DX11:EH11)</f>
        <v>82</v>
      </c>
      <c r="EJ11" s="23">
        <f>SUM(DX11,DY11,2.3*DZ11,2.3*EA11,2.3*EB11,2.3*EC11,2*ED11,2*EE11,EF11,0.4*EG11,0.2*EH11)</f>
        <v>77.399999999999991</v>
      </c>
      <c r="EK11" s="13">
        <f>'Site 49 - Data'!$A11</f>
        <v>0.31250000000000006</v>
      </c>
      <c r="EL11" s="67">
        <f>SUM('Site 49 - Data'!BT11,'Site 49 - Data'!CH11,'Site 49 - Data'!CV11,'Site 49 - Data'!DJ11,'Site 49 - Data'!DX11)</f>
        <v>66</v>
      </c>
      <c r="EM11" s="68">
        <f>SUM('Site 49 - Data'!BU11,'Site 49 - Data'!CI11,'Site 49 - Data'!CW11,'Site 49 - Data'!DK11,'Site 49 - Data'!DY11)</f>
        <v>8</v>
      </c>
      <c r="EN11" s="68">
        <f>SUM('Site 49 - Data'!BV11,'Site 49 - Data'!CJ11,'Site 49 - Data'!CX11,'Site 49 - Data'!DL11,'Site 49 - Data'!DZ11)</f>
        <v>1</v>
      </c>
      <c r="EO11" s="68">
        <f>SUM('Site 49 - Data'!BW11,'Site 49 - Data'!CK11,'Site 49 - Data'!CY11,'Site 49 - Data'!DM11,'Site 49 - Data'!EA11)</f>
        <v>0</v>
      </c>
      <c r="EP11" s="68">
        <f>SUM('Site 49 - Data'!BX11,'Site 49 - Data'!CL11,'Site 49 - Data'!CZ11,'Site 49 - Data'!DN11,'Site 49 - Data'!EB11)</f>
        <v>0</v>
      </c>
      <c r="EQ11" s="68">
        <f>SUM('Site 49 - Data'!BY11,'Site 49 - Data'!CM11,'Site 49 - Data'!DA11,'Site 49 - Data'!DO11,'Site 49 - Data'!EC11)</f>
        <v>0</v>
      </c>
      <c r="ER11" s="68">
        <f>SUM('Site 49 - Data'!BZ11,'Site 49 - Data'!CN11,'Site 49 - Data'!DB11,'Site 49 - Data'!DP11,'Site 49 - Data'!ED11)</f>
        <v>0</v>
      </c>
      <c r="ES11" s="68">
        <f>SUM('Site 49 - Data'!CA11,'Site 49 - Data'!CO11,'Site 49 - Data'!DC11,'Site 49 - Data'!DQ11,'Site 49 - Data'!EE11)</f>
        <v>2</v>
      </c>
      <c r="ET11" s="68">
        <f>SUM('Site 49 - Data'!CB11,'Site 49 - Data'!CP11,'Site 49 - Data'!DD11,'Site 49 - Data'!DR11,'Site 49 - Data'!EF11)</f>
        <v>2</v>
      </c>
      <c r="EU11" s="68">
        <f>SUM('Site 49 - Data'!CC11,'Site 49 - Data'!CQ11,'Site 49 - Data'!DE11,'Site 49 - Data'!DS11,'Site 49 - Data'!EG11)</f>
        <v>1</v>
      </c>
      <c r="EV11" s="69">
        <f>SUM('Site 49 - Data'!CD11,'Site 49 - Data'!CR11,'Site 49 - Data'!DF11,'Site 49 - Data'!DT11,'Site 49 - Data'!EH11)</f>
        <v>13</v>
      </c>
      <c r="EW11" s="23">
        <f>SUM(EL11:EV11)</f>
        <v>93</v>
      </c>
      <c r="EX11" s="23">
        <f>SUM(EL11,EM11,2.3*EN11,2.3*EO11,2.3*EP11,2.3*EQ11,2*ER11,2*ES11,ET11,0.4*EU11,0.2*EV11)</f>
        <v>85.3</v>
      </c>
      <c r="EY11" s="13">
        <f>'Site 49 - Data'!$A11</f>
        <v>0.31250000000000006</v>
      </c>
      <c r="EZ11" s="67">
        <f>SUM('Site 49 - Data'!AD11,'Site 49 - Data'!DJ11,'Site 49 - Data'!GP11,'Site 49 - Data'!HD11,'Site 49 - ARMS'!AR11)</f>
        <v>137</v>
      </c>
      <c r="FA11" s="68">
        <f>SUM('Site 49 - Data'!AE11,'Site 49 - Data'!DK11,'Site 49 - Data'!GQ11,'Site 49 - Data'!HE11,'Site 49 - ARMS'!AS11)</f>
        <v>15</v>
      </c>
      <c r="FB11" s="68">
        <f>SUM('Site 49 - Data'!AF11,'Site 49 - Data'!DL11,'Site 49 - Data'!GR11,'Site 49 - Data'!HF11,'Site 49 - ARMS'!AT11)</f>
        <v>2</v>
      </c>
      <c r="FC11" s="68">
        <f>SUM('Site 49 - Data'!AG11,'Site 49 - Data'!DM11,'Site 49 - Data'!GS11,'Site 49 - Data'!HG11,'Site 49 - ARMS'!AU11)</f>
        <v>0</v>
      </c>
      <c r="FD11" s="68">
        <f>SUM('Site 49 - Data'!AH11,'Site 49 - Data'!DN11,'Site 49 - Data'!GT11,'Site 49 - Data'!HH11,'Site 49 - ARMS'!AV11)</f>
        <v>1</v>
      </c>
      <c r="FE11" s="68">
        <f>SUM('Site 49 - Data'!AI11,'Site 49 - Data'!DO11,'Site 49 - Data'!GU11,'Site 49 - Data'!HI11,'Site 49 - ARMS'!AW11)</f>
        <v>0</v>
      </c>
      <c r="FF11" s="68">
        <f>SUM('Site 49 - Data'!AJ11,'Site 49 - Data'!DP11,'Site 49 - Data'!GV11,'Site 49 - Data'!HJ11,'Site 49 - ARMS'!AX11)</f>
        <v>0</v>
      </c>
      <c r="FG11" s="68">
        <f>SUM('Site 49 - Data'!AK11,'Site 49 - Data'!DQ11,'Site 49 - Data'!GW11,'Site 49 - Data'!HK11,'Site 49 - ARMS'!AY11)</f>
        <v>3</v>
      </c>
      <c r="FH11" s="68">
        <f>SUM('Site 49 - Data'!AL11,'Site 49 - Data'!DR11,'Site 49 - Data'!GX11,'Site 49 - Data'!HL11,'Site 49 - ARMS'!AZ11)</f>
        <v>11</v>
      </c>
      <c r="FI11" s="68">
        <f>SUM('Site 49 - Data'!AM11,'Site 49 - Data'!DS11,'Site 49 - Data'!GY11,'Site 49 - Data'!HM11,'Site 49 - ARMS'!BA11)</f>
        <v>1</v>
      </c>
      <c r="FJ11" s="69">
        <f>SUM('Site 49 - Data'!AN11,'Site 49 - Data'!DT11,'Site 49 - Data'!GZ11,'Site 49 - Data'!HN11,'Site 49 - ARMS'!BB11)</f>
        <v>16</v>
      </c>
      <c r="FK11" s="23">
        <f>SUM(EZ11:FJ11)</f>
        <v>186</v>
      </c>
      <c r="FL11" s="23">
        <f>SUM(EZ11,FA11,2.3*FB11,2.3*FC11,2.3*FD11,2.3*FE11,2*FF11,2*FG11,FH11,0.4*FI11,0.2*FJ11)</f>
        <v>179.5</v>
      </c>
      <c r="FM11" s="13">
        <f>'Site 49 - Data'!$A11</f>
        <v>0.31250000000000006</v>
      </c>
      <c r="FN11" s="67">
        <f>SUM('Site 49 - Data'!EL11,'Site 49 - Data'!EZ11,'Site 49 - Data'!FN11,'Site 49 - Data'!GB11,'Site 49 - Data'!GP11)</f>
        <v>122</v>
      </c>
      <c r="FO11" s="68">
        <f>SUM('Site 49 - Data'!EM11,'Site 49 - Data'!FA11,'Site 49 - Data'!FO11,'Site 49 - Data'!GC11,'Site 49 - Data'!GQ11)</f>
        <v>10</v>
      </c>
      <c r="FP11" s="68">
        <f>SUM('Site 49 - Data'!EN11,'Site 49 - Data'!FB11,'Site 49 - Data'!FP11,'Site 49 - Data'!GD11,'Site 49 - Data'!GR11)</f>
        <v>2</v>
      </c>
      <c r="FQ11" s="68">
        <f>SUM('Site 49 - Data'!EO11,'Site 49 - Data'!FC11,'Site 49 - Data'!FQ11,'Site 49 - Data'!GE11,'Site 49 - Data'!GS11)</f>
        <v>0</v>
      </c>
      <c r="FR11" s="68">
        <f>SUM('Site 49 - Data'!EP11,'Site 49 - Data'!FD11,'Site 49 - Data'!FR11,'Site 49 - Data'!GF11,'Site 49 - Data'!GT11)</f>
        <v>0</v>
      </c>
      <c r="FS11" s="68">
        <f>SUM('Site 49 - Data'!EQ11,'Site 49 - Data'!FE11,'Site 49 - Data'!FS11,'Site 49 - Data'!GG11,'Site 49 - Data'!GU11)</f>
        <v>0</v>
      </c>
      <c r="FT11" s="68">
        <f>SUM('Site 49 - Data'!ER11,'Site 49 - Data'!FF11,'Site 49 - Data'!FT11,'Site 49 - Data'!GH11,'Site 49 - Data'!GV11)</f>
        <v>0</v>
      </c>
      <c r="FU11" s="68">
        <f>SUM('Site 49 - Data'!ES11,'Site 49 - Data'!FG11,'Site 49 - Data'!FU11,'Site 49 - Data'!GI11,'Site 49 - Data'!GW11)</f>
        <v>0</v>
      </c>
      <c r="FV11" s="68">
        <f>SUM('Site 49 - Data'!ET11,'Site 49 - Data'!FH11,'Site 49 - Data'!FV11,'Site 49 - Data'!GJ11,'Site 49 - Data'!GX11)</f>
        <v>12</v>
      </c>
      <c r="FW11" s="68">
        <f>SUM('Site 49 - Data'!EU11,'Site 49 - Data'!FI11,'Site 49 - Data'!FW11,'Site 49 - Data'!GK11,'Site 49 - Data'!GY11)</f>
        <v>2</v>
      </c>
      <c r="FX11" s="69">
        <f>SUM('Site 49 - Data'!EV11,'Site 49 - Data'!FJ11,'Site 49 - Data'!FX11,'Site 49 - Data'!GL11,'Site 49 - Data'!GZ11)</f>
        <v>6</v>
      </c>
      <c r="FY11" s="23">
        <f>SUM(FN11:FX11)</f>
        <v>154</v>
      </c>
      <c r="FZ11" s="23">
        <f>SUM(FN11,FO11,2.3*FP11,2.3*FQ11,2.3*FR11,2.3*FS11,2*FT11,2*FU11,FV11,0.4*FW11,0.2*FX11)</f>
        <v>150.6</v>
      </c>
      <c r="GA11" s="13">
        <f>'Site 49 - Data'!$A11</f>
        <v>0.31250000000000006</v>
      </c>
      <c r="GB11" s="67">
        <f>SUM('Site 49 - Data'!P11,'Site 49 - Data'!CV11,'Site 49 - Data'!GB11,'Site 49 - ARMS'!P11,'Site 49 - ARMS'!AD11)</f>
        <v>8</v>
      </c>
      <c r="GC11" s="68">
        <f>SUM('Site 49 - Data'!Q11,'Site 49 - Data'!CW11,'Site 49 - Data'!GC11,'Site 49 - ARMS'!Q11,'Site 49 - ARMS'!AE11)</f>
        <v>1</v>
      </c>
      <c r="GD11" s="68">
        <f>SUM('Site 49 - Data'!R11,'Site 49 - Data'!CX11,'Site 49 - Data'!GD11,'Site 49 - ARMS'!R11,'Site 49 - ARMS'!AF11)</f>
        <v>2</v>
      </c>
      <c r="GE11" s="68">
        <f>SUM('Site 49 - Data'!S11,'Site 49 - Data'!CY11,'Site 49 - Data'!GE11,'Site 49 - ARMS'!S11,'Site 49 - ARMS'!AG11)</f>
        <v>0</v>
      </c>
      <c r="GF11" s="68">
        <f>SUM('Site 49 - Data'!T11,'Site 49 - Data'!CZ11,'Site 49 - Data'!GF11,'Site 49 - ARMS'!T11,'Site 49 - ARMS'!AH11)</f>
        <v>0</v>
      </c>
      <c r="GG11" s="68">
        <f>SUM('Site 49 - Data'!U11,'Site 49 - Data'!DA11,'Site 49 - Data'!GG11,'Site 49 - ARMS'!U11,'Site 49 - ARMS'!AI11)</f>
        <v>0</v>
      </c>
      <c r="GH11" s="68">
        <f>SUM('Site 49 - Data'!V11,'Site 49 - Data'!DB11,'Site 49 - Data'!GH11,'Site 49 - ARMS'!V11,'Site 49 - ARMS'!AJ11)</f>
        <v>0</v>
      </c>
      <c r="GI11" s="68">
        <f>SUM('Site 49 - Data'!W11,'Site 49 - Data'!DC11,'Site 49 - Data'!GI11,'Site 49 - ARMS'!W11,'Site 49 - ARMS'!AK11)</f>
        <v>0</v>
      </c>
      <c r="GJ11" s="68">
        <f>SUM('Site 49 - Data'!X11,'Site 49 - Data'!DD11,'Site 49 - Data'!GJ11,'Site 49 - ARMS'!X11,'Site 49 - ARMS'!AL11)</f>
        <v>2</v>
      </c>
      <c r="GK11" s="68">
        <f>SUM('Site 49 - Data'!Y11,'Site 49 - Data'!DE11,'Site 49 - Data'!GK11,'Site 49 - ARMS'!Y11,'Site 49 - ARMS'!AM11)</f>
        <v>0</v>
      </c>
      <c r="GL11" s="69">
        <f>SUM('Site 49 - Data'!Z11,'Site 49 - Data'!DF11,'Site 49 - Data'!GL11,'Site 49 - ARMS'!Z11,'Site 49 - ARMS'!AN11)</f>
        <v>1</v>
      </c>
      <c r="GM11" s="23">
        <f>SUM(GB11:GL11)</f>
        <v>14</v>
      </c>
      <c r="GN11" s="23">
        <f>SUM(GB11,GC11,2.3*GD11,2.3*GE11,2.3*GF11,2.3*GG11,2*GH11,2*GI11,GJ11,0.4*GK11,0.2*GL11)</f>
        <v>15.799999999999999</v>
      </c>
      <c r="GO11" s="13">
        <f>'Site 49 - Data'!$A11</f>
        <v>0.31250000000000006</v>
      </c>
      <c r="GP11" s="67">
        <f>SUM('Site 49 - Data'!HD11,'Site 49 - Data'!HR11,'Site 49 - Data'!IF11,'Site 49 - ARMS'!B11,'Site 49 - ARMS'!P11)</f>
        <v>21</v>
      </c>
      <c r="GQ11" s="68">
        <f>SUM('Site 49 - Data'!HE11,'Site 49 - Data'!HS11,'Site 49 - Data'!IG11,'Site 49 - ARMS'!C11,'Site 49 - ARMS'!Q11)</f>
        <v>2</v>
      </c>
      <c r="GR11" s="68">
        <f>SUM('Site 49 - Data'!HF11,'Site 49 - Data'!HT11,'Site 49 - Data'!IH11,'Site 49 - ARMS'!D11,'Site 49 - ARMS'!R11)</f>
        <v>1</v>
      </c>
      <c r="GS11" s="68">
        <f>SUM('Site 49 - Data'!HG11,'Site 49 - Data'!HU11,'Site 49 - Data'!II11,'Site 49 - ARMS'!E11,'Site 49 - ARMS'!S11)</f>
        <v>0</v>
      </c>
      <c r="GT11" s="68">
        <f>SUM('Site 49 - Data'!HH11,'Site 49 - Data'!HV11,'Site 49 - Data'!IJ11,'Site 49 - ARMS'!F11,'Site 49 - ARMS'!T11)</f>
        <v>0</v>
      </c>
      <c r="GU11" s="68">
        <f>SUM('Site 49 - Data'!HI11,'Site 49 - Data'!HW11,'Site 49 - Data'!IK11,'Site 49 - ARMS'!G11,'Site 49 - ARMS'!U11)</f>
        <v>0</v>
      </c>
      <c r="GV11" s="68">
        <f>SUM('Site 49 - Data'!HJ11,'Site 49 - Data'!HX11,'Site 49 - Data'!IL11,'Site 49 - ARMS'!H11,'Site 49 - ARMS'!V11)</f>
        <v>0</v>
      </c>
      <c r="GW11" s="68">
        <f>SUM('Site 49 - Data'!HK11,'Site 49 - Data'!HY11,'Site 49 - Data'!IM11,'Site 49 - ARMS'!I11,'Site 49 - ARMS'!W11)</f>
        <v>0</v>
      </c>
      <c r="GX11" s="68">
        <f>SUM('Site 49 - Data'!HL11,'Site 49 - Data'!HZ11,'Site 49 - Data'!IN11,'Site 49 - ARMS'!J11,'Site 49 - ARMS'!X11)</f>
        <v>2</v>
      </c>
      <c r="GY11" s="68">
        <f>SUM('Site 49 - Data'!HM11,'Site 49 - Data'!IA11,'Site 49 - Data'!IO11,'Site 49 - ARMS'!K11,'Site 49 - ARMS'!Y11)</f>
        <v>1</v>
      </c>
      <c r="GZ11" s="69">
        <f>SUM('Site 49 - Data'!HN11,'Site 49 - Data'!IB11,'Site 49 - Data'!IP11,'Site 49 - ARMS'!L11,'Site 49 - ARMS'!Z11)</f>
        <v>5</v>
      </c>
      <c r="HA11" s="23">
        <f>SUM(GP11:GZ11)</f>
        <v>32</v>
      </c>
      <c r="HB11" s="23">
        <f>SUM(GP11,GQ11,2.3*GR11,2.3*GS11,2.3*GT11,2.3*GU11,2*GV11,2*GW11,GX11,0.4*GY11,0.2*GZ11)</f>
        <v>28.7</v>
      </c>
      <c r="HC11" s="13">
        <f>'Site 49 - Data'!$A11</f>
        <v>0.31250000000000006</v>
      </c>
      <c r="HD11" s="67">
        <f>SUM('Site 49 - Data'!B11,'Site 49 - Data'!CH11,'Site 49 - Data'!FN11,'Site 49 - ARMS'!B11,'Site 49 - ARMS'!CH11)</f>
        <v>49</v>
      </c>
      <c r="HE11" s="68">
        <f>SUM('Site 49 - Data'!C11,'Site 49 - Data'!CI11,'Site 49 - Data'!FO11,'Site 49 - ARMS'!C11,'Site 49 - ARMS'!CI11)</f>
        <v>10</v>
      </c>
      <c r="HF11" s="68">
        <f>SUM('Site 49 - Data'!D11,'Site 49 - Data'!CJ11,'Site 49 - Data'!FP11,'Site 49 - ARMS'!D11,'Site 49 - ARMS'!CJ11)</f>
        <v>0</v>
      </c>
      <c r="HG11" s="68">
        <f>SUM('Site 49 - Data'!E11,'Site 49 - Data'!CK11,'Site 49 - Data'!FQ11,'Site 49 - ARMS'!E11,'Site 49 - ARMS'!CK11)</f>
        <v>0</v>
      </c>
      <c r="HH11" s="68">
        <f>SUM('Site 49 - Data'!F11,'Site 49 - Data'!CL11,'Site 49 - Data'!FR11,'Site 49 - ARMS'!F11,'Site 49 - ARMS'!CL11)</f>
        <v>0</v>
      </c>
      <c r="HI11" s="68">
        <f>SUM('Site 49 - Data'!G11,'Site 49 - Data'!CM11,'Site 49 - Data'!FS11,'Site 49 - ARMS'!G11,'Site 49 - ARMS'!CM11)</f>
        <v>0</v>
      </c>
      <c r="HJ11" s="68">
        <f>SUM('Site 49 - Data'!H11,'Site 49 - Data'!CN11,'Site 49 - Data'!FT11,'Site 49 - ARMS'!H11,'Site 49 - ARMS'!CN11)</f>
        <v>0</v>
      </c>
      <c r="HK11" s="68">
        <f>SUM('Site 49 - Data'!I11,'Site 49 - Data'!CO11,'Site 49 - Data'!FU11,'Site 49 - ARMS'!I11,'Site 49 - ARMS'!CO11)</f>
        <v>0</v>
      </c>
      <c r="HL11" s="68">
        <f>SUM('Site 49 - Data'!J11,'Site 49 - Data'!CP11,'Site 49 - Data'!FV11,'Site 49 - ARMS'!J11,'Site 49 - ARMS'!CP11)</f>
        <v>2</v>
      </c>
      <c r="HM11" s="68">
        <f>SUM('Site 49 - Data'!K11,'Site 49 - Data'!CQ11,'Site 49 - Data'!FW11,'Site 49 - ARMS'!K11,'Site 49 - ARMS'!CQ11)</f>
        <v>2</v>
      </c>
      <c r="HN11" s="69">
        <f>SUM('Site 49 - Data'!L11,'Site 49 - Data'!CR11,'Site 49 - Data'!FX11,'Site 49 - ARMS'!L11,'Site 49 - ARMS'!CR11)</f>
        <v>5</v>
      </c>
      <c r="HO11" s="23">
        <f>SUM(HD11:HN11)</f>
        <v>68</v>
      </c>
      <c r="HP11" s="23">
        <f>SUM(HD11,HE11,2.3*HF11,2.3*HG11,2.3*HH11,2.3*HI11,2*HJ11,2*HK11,HL11,0.4*HM11,0.2*HN11)</f>
        <v>62.8</v>
      </c>
      <c r="HQ11" s="13">
        <f>'Site 49 - Data'!$A11</f>
        <v>0.31250000000000006</v>
      </c>
      <c r="HR11" s="67">
        <f t="shared" si="0"/>
        <v>69</v>
      </c>
      <c r="HS11" s="68">
        <f t="shared" si="0"/>
        <v>2</v>
      </c>
      <c r="HT11" s="68">
        <f t="shared" si="0"/>
        <v>2</v>
      </c>
      <c r="HU11" s="68">
        <f t="shared" si="0"/>
        <v>0</v>
      </c>
      <c r="HV11" s="68">
        <f t="shared" si="0"/>
        <v>0</v>
      </c>
      <c r="HW11" s="68">
        <f t="shared" si="0"/>
        <v>0</v>
      </c>
      <c r="HX11" s="68">
        <f t="shared" si="0"/>
        <v>0</v>
      </c>
      <c r="HY11" s="68">
        <f t="shared" si="0"/>
        <v>0</v>
      </c>
      <c r="HZ11" s="68">
        <f t="shared" si="0"/>
        <v>4</v>
      </c>
      <c r="IA11" s="68">
        <f t="shared" si="0"/>
        <v>0</v>
      </c>
      <c r="IB11" s="69">
        <f t="shared" si="0"/>
        <v>2</v>
      </c>
      <c r="IC11" s="23">
        <f>SUM(HR11:IB11)</f>
        <v>79</v>
      </c>
      <c r="ID11" s="23">
        <f>SUM(HR11,HS11,2.3*HT11,2.3*HU11,2.3*HV11,2.3*HW11,2*HX11,2*HY11,HZ11,0.4*IA11,0.2*IB11)</f>
        <v>80</v>
      </c>
      <c r="IE11" s="65">
        <f>SUM(EI11,FK11,GM11,HO11)</f>
        <v>350</v>
      </c>
      <c r="IF11" s="65">
        <f>SUM(IE11:IE15)</f>
        <v>1509</v>
      </c>
      <c r="IG11" s="13">
        <v>0.31250000000000006</v>
      </c>
    </row>
    <row r="12" spans="1:241" ht="13.5" customHeight="1" x14ac:dyDescent="0.25">
      <c r="A12" s="28">
        <f>A11+"00:15"</f>
        <v>0.32291666666666674</v>
      </c>
      <c r="B12" s="29">
        <v>4</v>
      </c>
      <c r="C12" s="30">
        <v>1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1">
        <v>0</v>
      </c>
      <c r="M12" s="32">
        <f>SUM(B12:L12)</f>
        <v>5</v>
      </c>
      <c r="N12" s="32">
        <f>SUM(B12,C12,2.3*D12,2.3*E12,2.3*F12,2.3*G12,2*H12,2*I12,J12,0.4*K12,0.2*L12)</f>
        <v>5</v>
      </c>
      <c r="O12" s="28">
        <f>O11+"00:15"</f>
        <v>0.32291666666666674</v>
      </c>
      <c r="P12" s="34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6">
        <v>0</v>
      </c>
      <c r="AA12" s="37">
        <f>SUM(P12:Z12)</f>
        <v>0</v>
      </c>
      <c r="AB12" s="37">
        <f>SUM(P12,Q12,2.3*R12,2.3*S12,2.3*T12,2.3*U12,2*V12,2*W12,X12,0.4*Y12,0.2*Z12)</f>
        <v>0</v>
      </c>
      <c r="AC12" s="28">
        <f>AC11+"00:15"</f>
        <v>0.32291666666666674</v>
      </c>
      <c r="AD12" s="29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30">
        <v>0</v>
      </c>
      <c r="AL12" s="30">
        <v>0</v>
      </c>
      <c r="AM12" s="30">
        <v>0</v>
      </c>
      <c r="AN12" s="31">
        <v>0</v>
      </c>
      <c r="AO12" s="32">
        <f>SUM(AD12:AN12)</f>
        <v>0</v>
      </c>
      <c r="AP12" s="32">
        <f>SUM(AD12,AE12,2.3*AF12,2.3*AG12,2.3*AH12,2.3*AI12,2*AJ12,2*AK12,AL12,0.4*AM12,0.2*AN12)</f>
        <v>0</v>
      </c>
      <c r="AQ12" s="28">
        <f>AQ11+"00:15"</f>
        <v>0.32291666666666674</v>
      </c>
      <c r="AR12" s="29">
        <v>15</v>
      </c>
      <c r="AS12" s="30">
        <v>3</v>
      </c>
      <c r="AT12" s="30">
        <v>0</v>
      </c>
      <c r="AU12" s="30">
        <v>0</v>
      </c>
      <c r="AV12" s="30">
        <v>0</v>
      </c>
      <c r="AW12" s="30">
        <v>0</v>
      </c>
      <c r="AX12" s="30">
        <v>0</v>
      </c>
      <c r="AY12" s="30">
        <v>0</v>
      </c>
      <c r="AZ12" s="30">
        <v>0</v>
      </c>
      <c r="BA12" s="30">
        <v>1</v>
      </c>
      <c r="BB12" s="31">
        <v>0</v>
      </c>
      <c r="BC12" s="32">
        <f>SUM(AR12:BB12)</f>
        <v>19</v>
      </c>
      <c r="BD12" s="32">
        <f>SUM(AR12,AS12,2.3*AT12,2.3*AU12,2.3*AV12,2.3*AW12,2*AX12,2*AY12,AZ12,0.4*BA12,0.2*BB12)</f>
        <v>18.399999999999999</v>
      </c>
      <c r="BE12" s="28">
        <f>BE11+"00:15"</f>
        <v>0.32291666666666674</v>
      </c>
      <c r="BF12" s="29">
        <v>31</v>
      </c>
      <c r="BG12" s="30">
        <v>3</v>
      </c>
      <c r="BH12" s="30">
        <v>1</v>
      </c>
      <c r="BI12" s="30">
        <v>0</v>
      </c>
      <c r="BJ12" s="30">
        <v>0</v>
      </c>
      <c r="BK12" s="30">
        <v>0</v>
      </c>
      <c r="BL12" s="30">
        <v>0</v>
      </c>
      <c r="BM12" s="30">
        <v>0</v>
      </c>
      <c r="BN12" s="30">
        <v>2</v>
      </c>
      <c r="BO12" s="30">
        <v>1</v>
      </c>
      <c r="BP12" s="31">
        <v>3</v>
      </c>
      <c r="BQ12" s="32">
        <f>SUM(BF12:BP12)</f>
        <v>41</v>
      </c>
      <c r="BR12" s="32">
        <f>SUM(BF12,BG12,2.3*BH12,2.3*BI12,2.3*BJ12,2.3*BK12,2*BL12,2*BM12,BN12,0.4*BO12,0.2*BP12)</f>
        <v>39.299999999999997</v>
      </c>
      <c r="BS12" s="28">
        <f>BS11+"00:15"</f>
        <v>0.32291666666666674</v>
      </c>
      <c r="BT12" s="29">
        <v>2</v>
      </c>
      <c r="BU12" s="30">
        <v>0</v>
      </c>
      <c r="BV12" s="30">
        <v>0</v>
      </c>
      <c r="BW12" s="30">
        <v>0</v>
      </c>
      <c r="BX12" s="30">
        <v>0</v>
      </c>
      <c r="BY12" s="30">
        <v>0</v>
      </c>
      <c r="BZ12" s="30">
        <v>0</v>
      </c>
      <c r="CA12" s="30">
        <v>0</v>
      </c>
      <c r="CB12" s="30">
        <v>0</v>
      </c>
      <c r="CC12" s="30">
        <v>0</v>
      </c>
      <c r="CD12" s="31">
        <v>1</v>
      </c>
      <c r="CE12" s="32">
        <f>SUM(BT12:CD12)</f>
        <v>3</v>
      </c>
      <c r="CF12" s="32">
        <f>SUM(BT12,BU12,2.3*BV12,2.3*BW12,2.3*BX12,2.3*BY12,2*BZ12,2*CA12,CB12,0.4*CC12,0.2*CD12)</f>
        <v>2.2000000000000002</v>
      </c>
      <c r="CG12" s="28">
        <f>CG11+"00:15"</f>
        <v>0.32291666666666674</v>
      </c>
      <c r="CH12" s="34">
        <v>0</v>
      </c>
      <c r="CI12" s="35">
        <v>0</v>
      </c>
      <c r="CJ12" s="35">
        <v>0</v>
      </c>
      <c r="CK12" s="35">
        <v>0</v>
      </c>
      <c r="CL12" s="35">
        <v>0</v>
      </c>
      <c r="CM12" s="35">
        <v>0</v>
      </c>
      <c r="CN12" s="35">
        <v>0</v>
      </c>
      <c r="CO12" s="35">
        <v>0</v>
      </c>
      <c r="CP12" s="35">
        <v>0</v>
      </c>
      <c r="CQ12" s="35">
        <v>0</v>
      </c>
      <c r="CR12" s="36">
        <v>0</v>
      </c>
      <c r="CS12" s="37">
        <f>SUM(CH12:CR12)</f>
        <v>0</v>
      </c>
      <c r="CT12" s="37">
        <f>SUM(CH12,CI12,2.3*CJ12,2.3*CK12,2.3*CL12,2.3*CM12,2*CN12,2*CO12,CP12,0.4*CQ12,0.2*CR12)</f>
        <v>0</v>
      </c>
      <c r="CU12" s="33">
        <f>'Site 49 - Data'!$A12</f>
        <v>0.32291666666666674</v>
      </c>
      <c r="CV12" s="70">
        <f>SUM('Site 49 - Data'!BF12,'Site 49 - Data'!BT12,'Site 49 - Data'!EZ12,'Site 49 - Data'!IF12,'Site 49 - ARMS'!BT12)</f>
        <v>144</v>
      </c>
      <c r="CW12" s="71">
        <f>SUM('Site 49 - Data'!BG12,'Site 49 - Data'!BU12,'Site 49 - Data'!FA12,'Site 49 - Data'!IG12,'Site 49 - ARMS'!BU12)</f>
        <v>5</v>
      </c>
      <c r="CX12" s="71">
        <f>SUM('Site 49 - Data'!BH12,'Site 49 - Data'!BV12,'Site 49 - Data'!FB12,'Site 49 - Data'!IH12,'Site 49 - ARMS'!BV12)</f>
        <v>2</v>
      </c>
      <c r="CY12" s="71">
        <f>SUM('Site 49 - Data'!BI12,'Site 49 - Data'!BW12,'Site 49 - Data'!FC12,'Site 49 - Data'!II12,'Site 49 - ARMS'!BW12)</f>
        <v>0</v>
      </c>
      <c r="CZ12" s="71">
        <f>SUM('Site 49 - Data'!BJ12,'Site 49 - Data'!BX12,'Site 49 - Data'!FD12,'Site 49 - Data'!IJ12,'Site 49 - ARMS'!BX12)</f>
        <v>0</v>
      </c>
      <c r="DA12" s="71">
        <f>SUM('Site 49 - Data'!BK12,'Site 49 - Data'!BY12,'Site 49 - Data'!FE12,'Site 49 - Data'!IK12,'Site 49 - ARMS'!BY12)</f>
        <v>0</v>
      </c>
      <c r="DB12" s="71">
        <f>SUM('Site 49 - Data'!BL12,'Site 49 - Data'!BZ12,'Site 49 - Data'!FF12,'Site 49 - Data'!IL12,'Site 49 - ARMS'!BZ12)</f>
        <v>0</v>
      </c>
      <c r="DC12" s="71">
        <f>SUM('Site 49 - Data'!BM12,'Site 49 - Data'!CA12,'Site 49 - Data'!FG12,'Site 49 - Data'!IM12,'Site 49 - ARMS'!CA12)</f>
        <v>0</v>
      </c>
      <c r="DD12" s="71">
        <f>SUM('Site 49 - Data'!BN12,'Site 49 - Data'!CB12,'Site 49 - Data'!FH12,'Site 49 - Data'!IN12,'Site 49 - ARMS'!CB12)</f>
        <v>10</v>
      </c>
      <c r="DE12" s="71">
        <f>SUM('Site 49 - Data'!BO12,'Site 49 - Data'!CC12,'Site 49 - Data'!FI12,'Site 49 - Data'!IO12,'Site 49 - ARMS'!CC12)</f>
        <v>3</v>
      </c>
      <c r="DF12" s="72">
        <f>SUM('Site 49 - Data'!BP12,'Site 49 - Data'!CD12,'Site 49 - Data'!FJ12,'Site 49 - Data'!IP12,'Site 49 - ARMS'!CD12)</f>
        <v>28</v>
      </c>
      <c r="DG12" s="32">
        <f>SUM(CV12:DF12)</f>
        <v>192</v>
      </c>
      <c r="DH12" s="32">
        <f>SUM(CV12,CW12,2.3*CX12,2.3*CY12,2.3*CZ12,2.3*DA12,2*DB12,2*DC12,DD12,0.4*DE12,0.2*DF12)</f>
        <v>170.39999999999998</v>
      </c>
      <c r="DI12" s="33">
        <f>'Site 49 - Data'!$A12</f>
        <v>0.32291666666666674</v>
      </c>
      <c r="DJ12" s="70">
        <f>SUM('Site 49 - Data'!B12,'Site 49 - Data'!P12,'Site 49 - Data'!AD12,'Site 49 - Data'!AR12,'Site 49 - Data'!BF12)</f>
        <v>120</v>
      </c>
      <c r="DK12" s="71">
        <f>SUM('Site 49 - Data'!C12,'Site 49 - Data'!Q12,'Site 49 - Data'!AE12,'Site 49 - Data'!AS12,'Site 49 - Data'!BG12)</f>
        <v>18</v>
      </c>
      <c r="DL12" s="71">
        <f>SUM('Site 49 - Data'!D12,'Site 49 - Data'!R12,'Site 49 - Data'!AF12,'Site 49 - Data'!AT12,'Site 49 - Data'!BH12)</f>
        <v>0</v>
      </c>
      <c r="DM12" s="71">
        <f>SUM('Site 49 - Data'!E12,'Site 49 - Data'!S12,'Site 49 - Data'!AG12,'Site 49 - Data'!AU12,'Site 49 - Data'!BI12)</f>
        <v>0</v>
      </c>
      <c r="DN12" s="71">
        <f>SUM('Site 49 - Data'!F12,'Site 49 - Data'!T12,'Site 49 - Data'!AH12,'Site 49 - Data'!AV12,'Site 49 - Data'!BJ12)</f>
        <v>0</v>
      </c>
      <c r="DO12" s="71">
        <f>SUM('Site 49 - Data'!G12,'Site 49 - Data'!U12,'Site 49 - Data'!AI12,'Site 49 - Data'!AW12,'Site 49 - Data'!BK12)</f>
        <v>0</v>
      </c>
      <c r="DP12" s="71">
        <f>SUM('Site 49 - Data'!H12,'Site 49 - Data'!V12,'Site 49 - Data'!AJ12,'Site 49 - Data'!AX12,'Site 49 - Data'!BL12)</f>
        <v>0</v>
      </c>
      <c r="DQ12" s="71">
        <f>SUM('Site 49 - Data'!I12,'Site 49 - Data'!W12,'Site 49 - Data'!AK12,'Site 49 - Data'!AY12,'Site 49 - Data'!BM12)</f>
        <v>0</v>
      </c>
      <c r="DR12" s="71">
        <f>SUM('Site 49 - Data'!J12,'Site 49 - Data'!X12,'Site 49 - Data'!AL12,'Site 49 - Data'!AZ12,'Site 49 - Data'!BN12)</f>
        <v>14</v>
      </c>
      <c r="DS12" s="71">
        <f>SUM('Site 49 - Data'!K12,'Site 49 - Data'!Y12,'Site 49 - Data'!AM12,'Site 49 - Data'!BA12,'Site 49 - Data'!BO12)</f>
        <v>1</v>
      </c>
      <c r="DT12" s="72">
        <f>SUM('Site 49 - Data'!L12,'Site 49 - Data'!Z12,'Site 49 - Data'!AN12,'Site 49 - Data'!BB12,'Site 49 - Data'!BP12)</f>
        <v>16</v>
      </c>
      <c r="DU12" s="32">
        <f>SUM(DJ12:DT12)</f>
        <v>169</v>
      </c>
      <c r="DV12" s="32">
        <f>SUM(DJ12,DK12,2.3*DL12,2.3*DM12,2.3*DN12,2.3*DO12,2*DP12,2*DQ12,DR12,0.4*DS12,0.2*DT12)</f>
        <v>155.6</v>
      </c>
      <c r="DW12" s="33">
        <f>'Site 49 - Data'!$A12</f>
        <v>0.32291666666666674</v>
      </c>
      <c r="DX12" s="70">
        <f>SUM('Site 49 - Data'!AR12,'Site 49 - Data'!DX12,'Site 49 - Data'!EL12,'Site 49 - Data'!HR12,'Site 49 - ARMS'!BF12)</f>
        <v>58</v>
      </c>
      <c r="DY12" s="71">
        <f>SUM('Site 49 - Data'!AS12,'Site 49 - Data'!DY12,'Site 49 - Data'!EM12,'Site 49 - Data'!HS12,'Site 49 - ARMS'!BG12)</f>
        <v>5</v>
      </c>
      <c r="DZ12" s="71">
        <f>SUM('Site 49 - Data'!AT12,'Site 49 - Data'!DZ12,'Site 49 - Data'!EN12,'Site 49 - Data'!HT12,'Site 49 - ARMS'!BH12)</f>
        <v>1</v>
      </c>
      <c r="EA12" s="71">
        <f>SUM('Site 49 - Data'!AU12,'Site 49 - Data'!EA12,'Site 49 - Data'!EO12,'Site 49 - Data'!HU12,'Site 49 - ARMS'!BI12)</f>
        <v>0</v>
      </c>
      <c r="EB12" s="71">
        <f>SUM('Site 49 - Data'!AV12,'Site 49 - Data'!EB12,'Site 49 - Data'!EP12,'Site 49 - Data'!HV12,'Site 49 - ARMS'!BJ12)</f>
        <v>0</v>
      </c>
      <c r="EC12" s="71">
        <f>SUM('Site 49 - Data'!AW12,'Site 49 - Data'!EC12,'Site 49 - Data'!EQ12,'Site 49 - Data'!HW12,'Site 49 - ARMS'!BK12)</f>
        <v>0</v>
      </c>
      <c r="ED12" s="71">
        <f>SUM('Site 49 - Data'!AX12,'Site 49 - Data'!ED12,'Site 49 - Data'!ER12,'Site 49 - Data'!HX12,'Site 49 - ARMS'!BL12)</f>
        <v>0</v>
      </c>
      <c r="EE12" s="71">
        <f>SUM('Site 49 - Data'!AY12,'Site 49 - Data'!EE12,'Site 49 - Data'!ES12,'Site 49 - Data'!HY12,'Site 49 - ARMS'!BM12)</f>
        <v>1</v>
      </c>
      <c r="EF12" s="71">
        <f>SUM('Site 49 - Data'!AZ12,'Site 49 - Data'!EF12,'Site 49 - Data'!ET12,'Site 49 - Data'!HZ12,'Site 49 - ARMS'!BN12)</f>
        <v>6</v>
      </c>
      <c r="EG12" s="71">
        <f>SUM('Site 49 - Data'!BA12,'Site 49 - Data'!EG12,'Site 49 - Data'!EU12,'Site 49 - Data'!IA12,'Site 49 - ARMS'!BO12)</f>
        <v>1</v>
      </c>
      <c r="EH12" s="72">
        <f>SUM('Site 49 - Data'!BB12,'Site 49 - Data'!EH12,'Site 49 - Data'!EV12,'Site 49 - Data'!IB12,'Site 49 - ARMS'!BP12)</f>
        <v>10</v>
      </c>
      <c r="EI12" s="32">
        <f>SUM(DX12:EH12)</f>
        <v>82</v>
      </c>
      <c r="EJ12" s="32">
        <f>SUM(DX12,DY12,2.3*DZ12,2.3*EA12,2.3*EB12,2.3*EC12,2*ED12,2*EE12,EF12,0.4*EG12,0.2*EH12)</f>
        <v>75.7</v>
      </c>
      <c r="EK12" s="33">
        <f>'Site 49 - Data'!$A12</f>
        <v>0.32291666666666674</v>
      </c>
      <c r="EL12" s="70">
        <f>SUM('Site 49 - Data'!BT12,'Site 49 - Data'!CH12,'Site 49 - Data'!CV12,'Site 49 - Data'!DJ12,'Site 49 - Data'!DX12)</f>
        <v>73</v>
      </c>
      <c r="EM12" s="71">
        <f>SUM('Site 49 - Data'!BU12,'Site 49 - Data'!CI12,'Site 49 - Data'!CW12,'Site 49 - Data'!DK12,'Site 49 - Data'!DY12)</f>
        <v>5</v>
      </c>
      <c r="EN12" s="71">
        <f>SUM('Site 49 - Data'!BV12,'Site 49 - Data'!CJ12,'Site 49 - Data'!CX12,'Site 49 - Data'!DL12,'Site 49 - Data'!DZ12)</f>
        <v>1</v>
      </c>
      <c r="EO12" s="71">
        <f>SUM('Site 49 - Data'!BW12,'Site 49 - Data'!CK12,'Site 49 - Data'!CY12,'Site 49 - Data'!DM12,'Site 49 - Data'!EA12)</f>
        <v>0</v>
      </c>
      <c r="EP12" s="71">
        <f>SUM('Site 49 - Data'!BX12,'Site 49 - Data'!CL12,'Site 49 - Data'!CZ12,'Site 49 - Data'!DN12,'Site 49 - Data'!EB12)</f>
        <v>0</v>
      </c>
      <c r="EQ12" s="71">
        <f>SUM('Site 49 - Data'!BY12,'Site 49 - Data'!CM12,'Site 49 - Data'!DA12,'Site 49 - Data'!DO12,'Site 49 - Data'!EC12)</f>
        <v>0</v>
      </c>
      <c r="ER12" s="71">
        <f>SUM('Site 49 - Data'!BZ12,'Site 49 - Data'!CN12,'Site 49 - Data'!DB12,'Site 49 - Data'!DP12,'Site 49 - Data'!ED12)</f>
        <v>0</v>
      </c>
      <c r="ES12" s="71">
        <f>SUM('Site 49 - Data'!CA12,'Site 49 - Data'!CO12,'Site 49 - Data'!DC12,'Site 49 - Data'!DQ12,'Site 49 - Data'!EE12)</f>
        <v>0</v>
      </c>
      <c r="ET12" s="71">
        <f>SUM('Site 49 - Data'!CB12,'Site 49 - Data'!CP12,'Site 49 - Data'!DD12,'Site 49 - Data'!DR12,'Site 49 - Data'!EF12)</f>
        <v>6</v>
      </c>
      <c r="EU12" s="71">
        <f>SUM('Site 49 - Data'!CC12,'Site 49 - Data'!CQ12,'Site 49 - Data'!DE12,'Site 49 - Data'!DS12,'Site 49 - Data'!EG12)</f>
        <v>3</v>
      </c>
      <c r="EV12" s="72">
        <f>SUM('Site 49 - Data'!CD12,'Site 49 - Data'!CR12,'Site 49 - Data'!DF12,'Site 49 - Data'!DT12,'Site 49 - Data'!EH12)</f>
        <v>15</v>
      </c>
      <c r="EW12" s="32">
        <f>SUM(EL12:EV12)</f>
        <v>103</v>
      </c>
      <c r="EX12" s="32">
        <f>SUM(EL12,EM12,2.3*EN12,2.3*EO12,2.3*EP12,2.3*EQ12,2*ER12,2*ES12,ET12,0.4*EU12,0.2*EV12)</f>
        <v>90.5</v>
      </c>
      <c r="EY12" s="33">
        <f>'Site 49 - Data'!$A12</f>
        <v>0.32291666666666674</v>
      </c>
      <c r="EZ12" s="70">
        <f>SUM('Site 49 - Data'!AD12,'Site 49 - Data'!DJ12,'Site 49 - Data'!GP12,'Site 49 - Data'!HD12,'Site 49 - ARMS'!AR12)</f>
        <v>139</v>
      </c>
      <c r="FA12" s="71">
        <f>SUM('Site 49 - Data'!AE12,'Site 49 - Data'!DK12,'Site 49 - Data'!GQ12,'Site 49 - Data'!HE12,'Site 49 - ARMS'!AS12)</f>
        <v>20</v>
      </c>
      <c r="FB12" s="71">
        <f>SUM('Site 49 - Data'!AF12,'Site 49 - Data'!DL12,'Site 49 - Data'!GR12,'Site 49 - Data'!HF12,'Site 49 - ARMS'!AT12)</f>
        <v>0</v>
      </c>
      <c r="FC12" s="71">
        <f>SUM('Site 49 - Data'!AG12,'Site 49 - Data'!DM12,'Site 49 - Data'!GS12,'Site 49 - Data'!HG12,'Site 49 - ARMS'!AU12)</f>
        <v>0</v>
      </c>
      <c r="FD12" s="71">
        <f>SUM('Site 49 - Data'!AH12,'Site 49 - Data'!DN12,'Site 49 - Data'!GT12,'Site 49 - Data'!HH12,'Site 49 - ARMS'!AV12)</f>
        <v>0</v>
      </c>
      <c r="FE12" s="71">
        <f>SUM('Site 49 - Data'!AI12,'Site 49 - Data'!DO12,'Site 49 - Data'!GU12,'Site 49 - Data'!HI12,'Site 49 - ARMS'!AW12)</f>
        <v>0</v>
      </c>
      <c r="FF12" s="71">
        <f>SUM('Site 49 - Data'!AJ12,'Site 49 - Data'!DP12,'Site 49 - Data'!GV12,'Site 49 - Data'!HJ12,'Site 49 - ARMS'!AX12)</f>
        <v>0</v>
      </c>
      <c r="FG12" s="71">
        <f>SUM('Site 49 - Data'!AK12,'Site 49 - Data'!DQ12,'Site 49 - Data'!GW12,'Site 49 - Data'!HK12,'Site 49 - ARMS'!AY12)</f>
        <v>0</v>
      </c>
      <c r="FH12" s="71">
        <f>SUM('Site 49 - Data'!AL12,'Site 49 - Data'!DR12,'Site 49 - Data'!GX12,'Site 49 - Data'!HL12,'Site 49 - ARMS'!AZ12)</f>
        <v>11</v>
      </c>
      <c r="FI12" s="71">
        <f>SUM('Site 49 - Data'!AM12,'Site 49 - Data'!DS12,'Site 49 - Data'!GY12,'Site 49 - Data'!HM12,'Site 49 - ARMS'!BA12)</f>
        <v>3</v>
      </c>
      <c r="FJ12" s="72">
        <f>SUM('Site 49 - Data'!AN12,'Site 49 - Data'!DT12,'Site 49 - Data'!GZ12,'Site 49 - Data'!HN12,'Site 49 - ARMS'!BB12)</f>
        <v>14</v>
      </c>
      <c r="FK12" s="32">
        <f>SUM(EZ12:FJ12)</f>
        <v>187</v>
      </c>
      <c r="FL12" s="32">
        <f>SUM(EZ12,FA12,2.3*FB12,2.3*FC12,2.3*FD12,2.3*FE12,2*FF12,2*FG12,FH12,0.4*FI12,0.2*FJ12)</f>
        <v>174</v>
      </c>
      <c r="FM12" s="33">
        <f>'Site 49 - Data'!$A12</f>
        <v>0.32291666666666674</v>
      </c>
      <c r="FN12" s="70">
        <f>SUM('Site 49 - Data'!EL12,'Site 49 - Data'!EZ12,'Site 49 - Data'!FN12,'Site 49 - Data'!GB12,'Site 49 - Data'!GP12)</f>
        <v>130</v>
      </c>
      <c r="FO12" s="71">
        <f>SUM('Site 49 - Data'!EM12,'Site 49 - Data'!FA12,'Site 49 - Data'!FO12,'Site 49 - Data'!GC12,'Site 49 - Data'!GQ12)</f>
        <v>6</v>
      </c>
      <c r="FP12" s="71">
        <f>SUM('Site 49 - Data'!EN12,'Site 49 - Data'!FB12,'Site 49 - Data'!FP12,'Site 49 - Data'!GD12,'Site 49 - Data'!GR12)</f>
        <v>1</v>
      </c>
      <c r="FQ12" s="71">
        <f>SUM('Site 49 - Data'!EO12,'Site 49 - Data'!FC12,'Site 49 - Data'!FQ12,'Site 49 - Data'!GE12,'Site 49 - Data'!GS12)</f>
        <v>0</v>
      </c>
      <c r="FR12" s="71">
        <f>SUM('Site 49 - Data'!EP12,'Site 49 - Data'!FD12,'Site 49 - Data'!FR12,'Site 49 - Data'!GF12,'Site 49 - Data'!GT12)</f>
        <v>0</v>
      </c>
      <c r="FS12" s="71">
        <f>SUM('Site 49 - Data'!EQ12,'Site 49 - Data'!FE12,'Site 49 - Data'!FS12,'Site 49 - Data'!GG12,'Site 49 - Data'!GU12)</f>
        <v>0</v>
      </c>
      <c r="FT12" s="71">
        <f>SUM('Site 49 - Data'!ER12,'Site 49 - Data'!FF12,'Site 49 - Data'!FT12,'Site 49 - Data'!GH12,'Site 49 - Data'!GV12)</f>
        <v>0</v>
      </c>
      <c r="FU12" s="71">
        <f>SUM('Site 49 - Data'!ES12,'Site 49 - Data'!FG12,'Site 49 - Data'!FU12,'Site 49 - Data'!GI12,'Site 49 - Data'!GW12)</f>
        <v>0</v>
      </c>
      <c r="FV12" s="71">
        <f>SUM('Site 49 - Data'!ET12,'Site 49 - Data'!FH12,'Site 49 - Data'!FV12,'Site 49 - Data'!GJ12,'Site 49 - Data'!GX12)</f>
        <v>7</v>
      </c>
      <c r="FW12" s="71">
        <f>SUM('Site 49 - Data'!EU12,'Site 49 - Data'!FI12,'Site 49 - Data'!FW12,'Site 49 - Data'!GK12,'Site 49 - Data'!GY12)</f>
        <v>2</v>
      </c>
      <c r="FX12" s="72">
        <f>SUM('Site 49 - Data'!EV12,'Site 49 - Data'!FJ12,'Site 49 - Data'!FX12,'Site 49 - Data'!GL12,'Site 49 - Data'!GZ12)</f>
        <v>23</v>
      </c>
      <c r="FY12" s="32">
        <f>SUM(FN12:FX12)</f>
        <v>169</v>
      </c>
      <c r="FZ12" s="32">
        <f>SUM(FN12,FO12,2.3*FP12,2.3*FQ12,2.3*FR12,2.3*FS12,2*FT12,2*FU12,FV12,0.4*FW12,0.2*FX12)</f>
        <v>150.70000000000002</v>
      </c>
      <c r="GA12" s="33">
        <f>'Site 49 - Data'!$A12</f>
        <v>0.32291666666666674</v>
      </c>
      <c r="GB12" s="70">
        <f>SUM('Site 49 - Data'!P12,'Site 49 - Data'!CV12,'Site 49 - Data'!GB12,'Site 49 - ARMS'!P12,'Site 49 - ARMS'!AD12)</f>
        <v>5</v>
      </c>
      <c r="GC12" s="71">
        <f>SUM('Site 49 - Data'!Q12,'Site 49 - Data'!CW12,'Site 49 - Data'!GC12,'Site 49 - ARMS'!Q12,'Site 49 - ARMS'!AE12)</f>
        <v>0</v>
      </c>
      <c r="GD12" s="71">
        <f>SUM('Site 49 - Data'!R12,'Site 49 - Data'!CX12,'Site 49 - Data'!GD12,'Site 49 - ARMS'!R12,'Site 49 - ARMS'!AF12)</f>
        <v>0</v>
      </c>
      <c r="GE12" s="71">
        <f>SUM('Site 49 - Data'!S12,'Site 49 - Data'!CY12,'Site 49 - Data'!GE12,'Site 49 - ARMS'!S12,'Site 49 - ARMS'!AG12)</f>
        <v>0</v>
      </c>
      <c r="GF12" s="71">
        <f>SUM('Site 49 - Data'!T12,'Site 49 - Data'!CZ12,'Site 49 - Data'!GF12,'Site 49 - ARMS'!T12,'Site 49 - ARMS'!AH12)</f>
        <v>0</v>
      </c>
      <c r="GG12" s="71">
        <f>SUM('Site 49 - Data'!U12,'Site 49 - Data'!DA12,'Site 49 - Data'!GG12,'Site 49 - ARMS'!U12,'Site 49 - ARMS'!AI12)</f>
        <v>0</v>
      </c>
      <c r="GH12" s="71">
        <f>SUM('Site 49 - Data'!V12,'Site 49 - Data'!DB12,'Site 49 - Data'!GH12,'Site 49 - ARMS'!V12,'Site 49 - ARMS'!AJ12)</f>
        <v>0</v>
      </c>
      <c r="GI12" s="71">
        <f>SUM('Site 49 - Data'!W12,'Site 49 - Data'!DC12,'Site 49 - Data'!GI12,'Site 49 - ARMS'!W12,'Site 49 - ARMS'!AK12)</f>
        <v>0</v>
      </c>
      <c r="GJ12" s="71">
        <f>SUM('Site 49 - Data'!X12,'Site 49 - Data'!DD12,'Site 49 - Data'!GJ12,'Site 49 - ARMS'!X12,'Site 49 - ARMS'!AL12)</f>
        <v>1</v>
      </c>
      <c r="GK12" s="71">
        <f>SUM('Site 49 - Data'!Y12,'Site 49 - Data'!DE12,'Site 49 - Data'!GK12,'Site 49 - ARMS'!Y12,'Site 49 - ARMS'!AM12)</f>
        <v>0</v>
      </c>
      <c r="GL12" s="72">
        <f>SUM('Site 49 - Data'!Z12,'Site 49 - Data'!DF12,'Site 49 - Data'!GL12,'Site 49 - ARMS'!Z12,'Site 49 - ARMS'!AN12)</f>
        <v>4</v>
      </c>
      <c r="GM12" s="32">
        <f>SUM(GB12:GL12)</f>
        <v>10</v>
      </c>
      <c r="GN12" s="32">
        <f>SUM(GB12,GC12,2.3*GD12,2.3*GE12,2.3*GF12,2.3*GG12,2*GH12,2*GI12,GJ12,0.4*GK12,0.2*GL12)</f>
        <v>6.8</v>
      </c>
      <c r="GO12" s="33">
        <f>'Site 49 - Data'!$A12</f>
        <v>0.32291666666666674</v>
      </c>
      <c r="GP12" s="70">
        <f>SUM('Site 49 - Data'!HD12,'Site 49 - Data'!HR12,'Site 49 - Data'!IF12,'Site 49 - ARMS'!B12,'Site 49 - ARMS'!P12)</f>
        <v>33</v>
      </c>
      <c r="GQ12" s="71">
        <f>SUM('Site 49 - Data'!HE12,'Site 49 - Data'!HS12,'Site 49 - Data'!IG12,'Site 49 - ARMS'!C12,'Site 49 - ARMS'!Q12)</f>
        <v>3</v>
      </c>
      <c r="GR12" s="71">
        <f>SUM('Site 49 - Data'!HF12,'Site 49 - Data'!HT12,'Site 49 - Data'!IH12,'Site 49 - ARMS'!D12,'Site 49 - ARMS'!R12)</f>
        <v>1</v>
      </c>
      <c r="GS12" s="71">
        <f>SUM('Site 49 - Data'!HG12,'Site 49 - Data'!HU12,'Site 49 - Data'!II12,'Site 49 - ARMS'!E12,'Site 49 - ARMS'!S12)</f>
        <v>0</v>
      </c>
      <c r="GT12" s="71">
        <f>SUM('Site 49 - Data'!HH12,'Site 49 - Data'!HV12,'Site 49 - Data'!IJ12,'Site 49 - ARMS'!F12,'Site 49 - ARMS'!T12)</f>
        <v>0</v>
      </c>
      <c r="GU12" s="71">
        <f>SUM('Site 49 - Data'!HI12,'Site 49 - Data'!HW12,'Site 49 - Data'!IK12,'Site 49 - ARMS'!G12,'Site 49 - ARMS'!U12)</f>
        <v>0</v>
      </c>
      <c r="GV12" s="71">
        <f>SUM('Site 49 - Data'!HJ12,'Site 49 - Data'!HX12,'Site 49 - Data'!IL12,'Site 49 - ARMS'!H12,'Site 49 - ARMS'!V12)</f>
        <v>0</v>
      </c>
      <c r="GW12" s="71">
        <f>SUM('Site 49 - Data'!HK12,'Site 49 - Data'!HY12,'Site 49 - Data'!IM12,'Site 49 - ARMS'!I12,'Site 49 - ARMS'!W12)</f>
        <v>1</v>
      </c>
      <c r="GX12" s="71">
        <f>SUM('Site 49 - Data'!HL12,'Site 49 - Data'!HZ12,'Site 49 - Data'!IN12,'Site 49 - ARMS'!J12,'Site 49 - ARMS'!X12)</f>
        <v>2</v>
      </c>
      <c r="GY12" s="71">
        <f>SUM('Site 49 - Data'!HM12,'Site 49 - Data'!IA12,'Site 49 - Data'!IO12,'Site 49 - ARMS'!K12,'Site 49 - ARMS'!Y12)</f>
        <v>1</v>
      </c>
      <c r="GZ12" s="72">
        <f>SUM('Site 49 - Data'!HN12,'Site 49 - Data'!IB12,'Site 49 - Data'!IP12,'Site 49 - ARMS'!L12,'Site 49 - ARMS'!Z12)</f>
        <v>9</v>
      </c>
      <c r="HA12" s="32">
        <f>SUM(GP12:GZ12)</f>
        <v>50</v>
      </c>
      <c r="HB12" s="32">
        <f>SUM(GP12,GQ12,2.3*GR12,2.3*GS12,2.3*GT12,2.3*GU12,2*GV12,2*GW12,GX12,0.4*GY12,0.2*GZ12)</f>
        <v>44.499999999999993</v>
      </c>
      <c r="HC12" s="33">
        <f>'Site 49 - Data'!$A12</f>
        <v>0.32291666666666674</v>
      </c>
      <c r="HD12" s="70">
        <f>SUM('Site 49 - Data'!B12,'Site 49 - Data'!CH12,'Site 49 - Data'!FN12,'Site 49 - ARMS'!B12,'Site 49 - ARMS'!CH12)</f>
        <v>58</v>
      </c>
      <c r="HE12" s="71">
        <f>SUM('Site 49 - Data'!C12,'Site 49 - Data'!CI12,'Site 49 - Data'!FO12,'Site 49 - ARMS'!C12,'Site 49 - ARMS'!CI12)</f>
        <v>8</v>
      </c>
      <c r="HF12" s="71">
        <f>SUM('Site 49 - Data'!D12,'Site 49 - Data'!CJ12,'Site 49 - Data'!FP12,'Site 49 - ARMS'!D12,'Site 49 - ARMS'!CJ12)</f>
        <v>1</v>
      </c>
      <c r="HG12" s="71">
        <f>SUM('Site 49 - Data'!E12,'Site 49 - Data'!CK12,'Site 49 - Data'!FQ12,'Site 49 - ARMS'!E12,'Site 49 - ARMS'!CK12)</f>
        <v>0</v>
      </c>
      <c r="HH12" s="71">
        <f>SUM('Site 49 - Data'!F12,'Site 49 - Data'!CL12,'Site 49 - Data'!FR12,'Site 49 - ARMS'!F12,'Site 49 - ARMS'!CL12)</f>
        <v>0</v>
      </c>
      <c r="HI12" s="71">
        <f>SUM('Site 49 - Data'!G12,'Site 49 - Data'!CM12,'Site 49 - Data'!FS12,'Site 49 - ARMS'!G12,'Site 49 - ARMS'!CM12)</f>
        <v>0</v>
      </c>
      <c r="HJ12" s="71">
        <f>SUM('Site 49 - Data'!H12,'Site 49 - Data'!CN12,'Site 49 - Data'!FT12,'Site 49 - ARMS'!H12,'Site 49 - ARMS'!CN12)</f>
        <v>0</v>
      </c>
      <c r="HK12" s="71">
        <f>SUM('Site 49 - Data'!I12,'Site 49 - Data'!CO12,'Site 49 - Data'!FU12,'Site 49 - ARMS'!I12,'Site 49 - ARMS'!CO12)</f>
        <v>0</v>
      </c>
      <c r="HL12" s="71">
        <f>SUM('Site 49 - Data'!J12,'Site 49 - Data'!CP12,'Site 49 - Data'!FV12,'Site 49 - ARMS'!J12,'Site 49 - ARMS'!CP12)</f>
        <v>3</v>
      </c>
      <c r="HM12" s="71">
        <f>SUM('Site 49 - Data'!K12,'Site 49 - Data'!CQ12,'Site 49 - Data'!FW12,'Site 49 - ARMS'!K12,'Site 49 - ARMS'!CQ12)</f>
        <v>2</v>
      </c>
      <c r="HN12" s="72">
        <f>SUM('Site 49 - Data'!L12,'Site 49 - Data'!CR12,'Site 49 - Data'!FX12,'Site 49 - ARMS'!L12,'Site 49 - ARMS'!CR12)</f>
        <v>11</v>
      </c>
      <c r="HO12" s="32">
        <f>SUM(HD12:HN12)</f>
        <v>83</v>
      </c>
      <c r="HP12" s="32">
        <f>SUM(HD12,HE12,2.3*HF12,2.3*HG12,2.3*HH12,2.3*HI12,2*HJ12,2*HK12,HL12,0.4*HM12,0.2*HN12)</f>
        <v>74.3</v>
      </c>
      <c r="HQ12" s="33">
        <f>'Site 49 - Data'!$A12</f>
        <v>0.32291666666666674</v>
      </c>
      <c r="HR12" s="70">
        <f t="shared" si="0"/>
        <v>48</v>
      </c>
      <c r="HS12" s="71">
        <f t="shared" si="0"/>
        <v>6</v>
      </c>
      <c r="HT12" s="71">
        <f t="shared" si="0"/>
        <v>1</v>
      </c>
      <c r="HU12" s="71">
        <f t="shared" si="0"/>
        <v>0</v>
      </c>
      <c r="HV12" s="71">
        <f t="shared" si="0"/>
        <v>0</v>
      </c>
      <c r="HW12" s="71">
        <f t="shared" si="0"/>
        <v>0</v>
      </c>
      <c r="HX12" s="71">
        <f t="shared" si="0"/>
        <v>0</v>
      </c>
      <c r="HY12" s="71">
        <f t="shared" si="0"/>
        <v>0</v>
      </c>
      <c r="HZ12" s="71">
        <f t="shared" si="0"/>
        <v>2</v>
      </c>
      <c r="IA12" s="71">
        <f t="shared" si="0"/>
        <v>2</v>
      </c>
      <c r="IB12" s="72">
        <f t="shared" si="0"/>
        <v>4</v>
      </c>
      <c r="IC12" s="32">
        <f>SUM(HR12:IB12)</f>
        <v>63</v>
      </c>
      <c r="ID12" s="32">
        <f>SUM(HR12,HS12,2.3*HT12,2.3*HU12,2.3*HV12,2.3*HW12,2*HX12,2*HY12,HZ12,0.4*IA12,0.2*IB12)</f>
        <v>59.899999999999991</v>
      </c>
      <c r="IE12" s="73">
        <f>SUM(EI12,FK12,GM12,HO12)</f>
        <v>362</v>
      </c>
      <c r="IF12" s="73">
        <f>SUM(IE12:IE16)</f>
        <v>1555</v>
      </c>
      <c r="IG12" s="33">
        <v>0.32291666666666674</v>
      </c>
    </row>
    <row r="13" spans="1:241" s="47" customFormat="1" ht="12" customHeight="1" x14ac:dyDescent="0.4">
      <c r="A13" s="38" t="s">
        <v>20</v>
      </c>
      <c r="B13" s="39">
        <f t="shared" ref="B13:N13" si="1">SUM(B9:B12)</f>
        <v>7</v>
      </c>
      <c r="C13" s="40">
        <f t="shared" si="1"/>
        <v>3</v>
      </c>
      <c r="D13" s="40">
        <f t="shared" si="1"/>
        <v>0</v>
      </c>
      <c r="E13" s="40">
        <f t="shared" si="1"/>
        <v>0</v>
      </c>
      <c r="F13" s="40">
        <f t="shared" si="1"/>
        <v>0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</v>
      </c>
      <c r="K13" s="40">
        <f t="shared" si="1"/>
        <v>0</v>
      </c>
      <c r="L13" s="41">
        <f t="shared" si="1"/>
        <v>0</v>
      </c>
      <c r="M13" s="42">
        <f t="shared" si="1"/>
        <v>10</v>
      </c>
      <c r="N13" s="42">
        <f t="shared" si="1"/>
        <v>10</v>
      </c>
      <c r="O13" s="38" t="s">
        <v>20</v>
      </c>
      <c r="P13" s="43">
        <f t="shared" ref="P13:AB13" si="2">SUM(P9:P12)</f>
        <v>0</v>
      </c>
      <c r="Q13" s="44">
        <f t="shared" si="2"/>
        <v>0</v>
      </c>
      <c r="R13" s="44">
        <f t="shared" si="2"/>
        <v>0</v>
      </c>
      <c r="S13" s="44">
        <f t="shared" si="2"/>
        <v>0</v>
      </c>
      <c r="T13" s="44">
        <f t="shared" si="2"/>
        <v>0</v>
      </c>
      <c r="U13" s="44">
        <f t="shared" si="2"/>
        <v>0</v>
      </c>
      <c r="V13" s="44">
        <f t="shared" si="2"/>
        <v>0</v>
      </c>
      <c r="W13" s="44">
        <f t="shared" si="2"/>
        <v>0</v>
      </c>
      <c r="X13" s="44">
        <f t="shared" si="2"/>
        <v>0</v>
      </c>
      <c r="Y13" s="44">
        <f t="shared" si="2"/>
        <v>0</v>
      </c>
      <c r="Z13" s="45">
        <f t="shared" si="2"/>
        <v>0</v>
      </c>
      <c r="AA13" s="46">
        <f t="shared" si="2"/>
        <v>0</v>
      </c>
      <c r="AB13" s="46">
        <f t="shared" si="2"/>
        <v>0</v>
      </c>
      <c r="AC13" s="38" t="s">
        <v>20</v>
      </c>
      <c r="AD13" s="39">
        <f t="shared" ref="AD13:AP13" si="3">SUM(AD9:AD12)</f>
        <v>1</v>
      </c>
      <c r="AE13" s="40">
        <f t="shared" si="3"/>
        <v>0</v>
      </c>
      <c r="AF13" s="40">
        <f t="shared" si="3"/>
        <v>0</v>
      </c>
      <c r="AG13" s="40">
        <f t="shared" si="3"/>
        <v>0</v>
      </c>
      <c r="AH13" s="40">
        <f t="shared" si="3"/>
        <v>0</v>
      </c>
      <c r="AI13" s="40">
        <f t="shared" si="3"/>
        <v>0</v>
      </c>
      <c r="AJ13" s="40">
        <f t="shared" si="3"/>
        <v>0</v>
      </c>
      <c r="AK13" s="40">
        <f t="shared" si="3"/>
        <v>0</v>
      </c>
      <c r="AL13" s="40">
        <f t="shared" si="3"/>
        <v>0</v>
      </c>
      <c r="AM13" s="40">
        <f t="shared" si="3"/>
        <v>0</v>
      </c>
      <c r="AN13" s="41">
        <f t="shared" si="3"/>
        <v>0</v>
      </c>
      <c r="AO13" s="42">
        <f t="shared" si="3"/>
        <v>1</v>
      </c>
      <c r="AP13" s="42">
        <f t="shared" si="3"/>
        <v>1</v>
      </c>
      <c r="AQ13" s="38" t="s">
        <v>20</v>
      </c>
      <c r="AR13" s="39">
        <f t="shared" ref="AR13:BD13" si="4">SUM(AR9:AR12)</f>
        <v>66</v>
      </c>
      <c r="AS13" s="40">
        <f t="shared" si="4"/>
        <v>8</v>
      </c>
      <c r="AT13" s="40">
        <f t="shared" si="4"/>
        <v>2</v>
      </c>
      <c r="AU13" s="40">
        <f t="shared" si="4"/>
        <v>0</v>
      </c>
      <c r="AV13" s="40">
        <f t="shared" si="4"/>
        <v>0</v>
      </c>
      <c r="AW13" s="40">
        <f t="shared" si="4"/>
        <v>0</v>
      </c>
      <c r="AX13" s="40">
        <f t="shared" si="4"/>
        <v>0</v>
      </c>
      <c r="AY13" s="40">
        <f t="shared" si="4"/>
        <v>0</v>
      </c>
      <c r="AZ13" s="40">
        <f t="shared" si="4"/>
        <v>6</v>
      </c>
      <c r="BA13" s="40">
        <f t="shared" si="4"/>
        <v>1</v>
      </c>
      <c r="BB13" s="41">
        <f t="shared" si="4"/>
        <v>1</v>
      </c>
      <c r="BC13" s="42">
        <f t="shared" si="4"/>
        <v>84</v>
      </c>
      <c r="BD13" s="42">
        <f t="shared" si="4"/>
        <v>85.199999999999989</v>
      </c>
      <c r="BE13" s="38" t="s">
        <v>20</v>
      </c>
      <c r="BF13" s="39">
        <f t="shared" ref="BF13:BR13" si="5">SUM(BF9:BF12)</f>
        <v>101</v>
      </c>
      <c r="BG13" s="40">
        <f t="shared" si="5"/>
        <v>9</v>
      </c>
      <c r="BH13" s="40">
        <f t="shared" si="5"/>
        <v>3</v>
      </c>
      <c r="BI13" s="40">
        <f t="shared" si="5"/>
        <v>0</v>
      </c>
      <c r="BJ13" s="40">
        <f t="shared" si="5"/>
        <v>0</v>
      </c>
      <c r="BK13" s="40">
        <f t="shared" si="5"/>
        <v>0</v>
      </c>
      <c r="BL13" s="40">
        <f t="shared" si="5"/>
        <v>0</v>
      </c>
      <c r="BM13" s="40">
        <f t="shared" si="5"/>
        <v>0</v>
      </c>
      <c r="BN13" s="40">
        <f t="shared" si="5"/>
        <v>9</v>
      </c>
      <c r="BO13" s="40">
        <f t="shared" si="5"/>
        <v>2</v>
      </c>
      <c r="BP13" s="41">
        <f t="shared" si="5"/>
        <v>5</v>
      </c>
      <c r="BQ13" s="42">
        <f t="shared" si="5"/>
        <v>129</v>
      </c>
      <c r="BR13" s="42">
        <f t="shared" si="5"/>
        <v>127.7</v>
      </c>
      <c r="BS13" s="38" t="s">
        <v>20</v>
      </c>
      <c r="BT13" s="39">
        <f t="shared" ref="BT13:CF13" si="6">SUM(BT9:BT12)</f>
        <v>3</v>
      </c>
      <c r="BU13" s="40">
        <f t="shared" si="6"/>
        <v>1</v>
      </c>
      <c r="BV13" s="40">
        <f t="shared" si="6"/>
        <v>2</v>
      </c>
      <c r="BW13" s="40">
        <f t="shared" si="6"/>
        <v>0</v>
      </c>
      <c r="BX13" s="40">
        <f t="shared" si="6"/>
        <v>0</v>
      </c>
      <c r="BY13" s="40">
        <f t="shared" si="6"/>
        <v>0</v>
      </c>
      <c r="BZ13" s="40">
        <f t="shared" si="6"/>
        <v>0</v>
      </c>
      <c r="CA13" s="40">
        <f t="shared" si="6"/>
        <v>0</v>
      </c>
      <c r="CB13" s="40">
        <f t="shared" si="6"/>
        <v>0</v>
      </c>
      <c r="CC13" s="40">
        <f t="shared" si="6"/>
        <v>0</v>
      </c>
      <c r="CD13" s="41">
        <f t="shared" si="6"/>
        <v>2</v>
      </c>
      <c r="CE13" s="42">
        <f t="shared" si="6"/>
        <v>8</v>
      </c>
      <c r="CF13" s="42">
        <f t="shared" si="6"/>
        <v>9</v>
      </c>
      <c r="CG13" s="38" t="s">
        <v>20</v>
      </c>
      <c r="CH13" s="43">
        <f t="shared" ref="CH13:CT13" si="7">SUM(CH9:CH12)</f>
        <v>0</v>
      </c>
      <c r="CI13" s="44">
        <f t="shared" si="7"/>
        <v>0</v>
      </c>
      <c r="CJ13" s="44">
        <f t="shared" si="7"/>
        <v>0</v>
      </c>
      <c r="CK13" s="44">
        <f t="shared" si="7"/>
        <v>0</v>
      </c>
      <c r="CL13" s="44">
        <f t="shared" si="7"/>
        <v>0</v>
      </c>
      <c r="CM13" s="44">
        <f t="shared" si="7"/>
        <v>0</v>
      </c>
      <c r="CN13" s="44">
        <f t="shared" si="7"/>
        <v>0</v>
      </c>
      <c r="CO13" s="44">
        <f t="shared" si="7"/>
        <v>0</v>
      </c>
      <c r="CP13" s="44">
        <f t="shared" si="7"/>
        <v>0</v>
      </c>
      <c r="CQ13" s="44">
        <f t="shared" si="7"/>
        <v>0</v>
      </c>
      <c r="CR13" s="45">
        <f t="shared" si="7"/>
        <v>0</v>
      </c>
      <c r="CS13" s="46">
        <f t="shared" si="7"/>
        <v>0</v>
      </c>
      <c r="CT13" s="46">
        <f t="shared" si="7"/>
        <v>0</v>
      </c>
      <c r="CU13" s="38" t="s">
        <v>20</v>
      </c>
      <c r="CV13" s="39">
        <f t="shared" ref="CV13:DH13" si="8">SUM(CV9:CV12)</f>
        <v>473</v>
      </c>
      <c r="CW13" s="40">
        <f t="shared" si="8"/>
        <v>32</v>
      </c>
      <c r="CX13" s="40">
        <f t="shared" si="8"/>
        <v>15</v>
      </c>
      <c r="CY13" s="40">
        <f t="shared" si="8"/>
        <v>0</v>
      </c>
      <c r="CZ13" s="40">
        <f t="shared" si="8"/>
        <v>0</v>
      </c>
      <c r="DA13" s="40">
        <f t="shared" si="8"/>
        <v>0</v>
      </c>
      <c r="DB13" s="40">
        <f t="shared" si="8"/>
        <v>0</v>
      </c>
      <c r="DC13" s="40">
        <f t="shared" si="8"/>
        <v>2</v>
      </c>
      <c r="DD13" s="40">
        <f t="shared" si="8"/>
        <v>34</v>
      </c>
      <c r="DE13" s="40">
        <f t="shared" si="8"/>
        <v>10</v>
      </c>
      <c r="DF13" s="41">
        <f t="shared" si="8"/>
        <v>57</v>
      </c>
      <c r="DG13" s="42">
        <f t="shared" si="8"/>
        <v>623</v>
      </c>
      <c r="DH13" s="42">
        <f t="shared" si="8"/>
        <v>592.9</v>
      </c>
      <c r="DI13" s="38" t="s">
        <v>20</v>
      </c>
      <c r="DJ13" s="39">
        <f t="shared" ref="DJ13:DV13" si="9">SUM(DJ9:DJ12)</f>
        <v>438</v>
      </c>
      <c r="DK13" s="40">
        <f t="shared" si="9"/>
        <v>51</v>
      </c>
      <c r="DL13" s="40">
        <f t="shared" si="9"/>
        <v>8</v>
      </c>
      <c r="DM13" s="40">
        <f t="shared" si="9"/>
        <v>0</v>
      </c>
      <c r="DN13" s="40">
        <f t="shared" si="9"/>
        <v>1</v>
      </c>
      <c r="DO13" s="40">
        <f t="shared" si="9"/>
        <v>0</v>
      </c>
      <c r="DP13" s="40">
        <f t="shared" si="9"/>
        <v>0</v>
      </c>
      <c r="DQ13" s="40">
        <f t="shared" si="9"/>
        <v>2</v>
      </c>
      <c r="DR13" s="40">
        <f t="shared" si="9"/>
        <v>47</v>
      </c>
      <c r="DS13" s="40">
        <f t="shared" si="9"/>
        <v>6</v>
      </c>
      <c r="DT13" s="41">
        <f t="shared" si="9"/>
        <v>39</v>
      </c>
      <c r="DU13" s="42">
        <f t="shared" si="9"/>
        <v>592</v>
      </c>
      <c r="DV13" s="42">
        <f t="shared" si="9"/>
        <v>570.9</v>
      </c>
      <c r="DW13" s="38" t="s">
        <v>20</v>
      </c>
      <c r="DX13" s="39">
        <f t="shared" ref="DX13:EJ13" si="10">SUM(DX9:DX12)</f>
        <v>171</v>
      </c>
      <c r="DY13" s="40">
        <f t="shared" si="10"/>
        <v>18</v>
      </c>
      <c r="DZ13" s="40">
        <f t="shared" si="10"/>
        <v>5</v>
      </c>
      <c r="EA13" s="40">
        <f t="shared" si="10"/>
        <v>0</v>
      </c>
      <c r="EB13" s="40">
        <f t="shared" si="10"/>
        <v>0</v>
      </c>
      <c r="EC13" s="40">
        <f t="shared" si="10"/>
        <v>0</v>
      </c>
      <c r="ED13" s="40">
        <f t="shared" si="10"/>
        <v>0</v>
      </c>
      <c r="EE13" s="40">
        <f t="shared" si="10"/>
        <v>1</v>
      </c>
      <c r="EF13" s="40">
        <f t="shared" si="10"/>
        <v>19</v>
      </c>
      <c r="EG13" s="40">
        <f t="shared" si="10"/>
        <v>6</v>
      </c>
      <c r="EH13" s="41">
        <f t="shared" si="10"/>
        <v>24</v>
      </c>
      <c r="EI13" s="42">
        <f t="shared" si="10"/>
        <v>244</v>
      </c>
      <c r="EJ13" s="42">
        <f t="shared" si="10"/>
        <v>228.7</v>
      </c>
      <c r="EK13" s="38" t="s">
        <v>20</v>
      </c>
      <c r="EL13" s="39">
        <f t="shared" ref="EL13:EX13" si="11">SUM(EL9:EL12)</f>
        <v>230</v>
      </c>
      <c r="EM13" s="40">
        <f t="shared" si="11"/>
        <v>31</v>
      </c>
      <c r="EN13" s="40">
        <f t="shared" si="11"/>
        <v>7</v>
      </c>
      <c r="EO13" s="40">
        <f t="shared" si="11"/>
        <v>0</v>
      </c>
      <c r="EP13" s="40">
        <f t="shared" si="11"/>
        <v>0</v>
      </c>
      <c r="EQ13" s="40">
        <f t="shared" si="11"/>
        <v>0</v>
      </c>
      <c r="ER13" s="40">
        <f t="shared" si="11"/>
        <v>0</v>
      </c>
      <c r="ES13" s="40">
        <f t="shared" si="11"/>
        <v>3</v>
      </c>
      <c r="ET13" s="40">
        <f t="shared" si="11"/>
        <v>15</v>
      </c>
      <c r="EU13" s="40">
        <f t="shared" si="11"/>
        <v>7</v>
      </c>
      <c r="EV13" s="41">
        <f t="shared" si="11"/>
        <v>39</v>
      </c>
      <c r="EW13" s="42">
        <f t="shared" si="11"/>
        <v>332</v>
      </c>
      <c r="EX13" s="42">
        <f t="shared" si="11"/>
        <v>308.7</v>
      </c>
      <c r="EY13" s="38" t="s">
        <v>20</v>
      </c>
      <c r="EZ13" s="39">
        <f t="shared" ref="EZ13:FL13" si="12">SUM(EZ9:EZ12)</f>
        <v>496</v>
      </c>
      <c r="FA13" s="40">
        <f t="shared" si="12"/>
        <v>55</v>
      </c>
      <c r="FB13" s="40">
        <f t="shared" si="12"/>
        <v>8</v>
      </c>
      <c r="FC13" s="40">
        <f t="shared" si="12"/>
        <v>1</v>
      </c>
      <c r="FD13" s="40">
        <f t="shared" si="12"/>
        <v>1</v>
      </c>
      <c r="FE13" s="40">
        <f t="shared" si="12"/>
        <v>0</v>
      </c>
      <c r="FF13" s="40">
        <f t="shared" si="12"/>
        <v>0</v>
      </c>
      <c r="FG13" s="40">
        <f t="shared" si="12"/>
        <v>4</v>
      </c>
      <c r="FH13" s="40">
        <f t="shared" si="12"/>
        <v>44</v>
      </c>
      <c r="FI13" s="40">
        <f t="shared" si="12"/>
        <v>6</v>
      </c>
      <c r="FJ13" s="41">
        <f t="shared" si="12"/>
        <v>43</v>
      </c>
      <c r="FK13" s="42">
        <f t="shared" si="12"/>
        <v>658</v>
      </c>
      <c r="FL13" s="42">
        <f t="shared" si="12"/>
        <v>637</v>
      </c>
      <c r="FM13" s="38" t="s">
        <v>20</v>
      </c>
      <c r="FN13" s="39">
        <f t="shared" ref="FN13:FZ13" si="13">SUM(FN9:FN12)</f>
        <v>433</v>
      </c>
      <c r="FO13" s="40">
        <f t="shared" si="13"/>
        <v>31</v>
      </c>
      <c r="FP13" s="40">
        <f t="shared" si="13"/>
        <v>6</v>
      </c>
      <c r="FQ13" s="40">
        <f t="shared" si="13"/>
        <v>0</v>
      </c>
      <c r="FR13" s="40">
        <f t="shared" si="13"/>
        <v>0</v>
      </c>
      <c r="FS13" s="40">
        <f t="shared" si="13"/>
        <v>0</v>
      </c>
      <c r="FT13" s="40">
        <f t="shared" si="13"/>
        <v>0</v>
      </c>
      <c r="FU13" s="40">
        <f t="shared" si="13"/>
        <v>1</v>
      </c>
      <c r="FV13" s="40">
        <f t="shared" si="13"/>
        <v>30</v>
      </c>
      <c r="FW13" s="40">
        <f t="shared" si="13"/>
        <v>9</v>
      </c>
      <c r="FX13" s="41">
        <f t="shared" si="13"/>
        <v>40</v>
      </c>
      <c r="FY13" s="42">
        <f t="shared" si="13"/>
        <v>550</v>
      </c>
      <c r="FZ13" s="42">
        <f t="shared" si="13"/>
        <v>521.4</v>
      </c>
      <c r="GA13" s="38" t="s">
        <v>20</v>
      </c>
      <c r="GB13" s="39">
        <f t="shared" ref="GB13:GN13" si="14">SUM(GB9:GB12)</f>
        <v>23</v>
      </c>
      <c r="GC13" s="40">
        <f t="shared" si="14"/>
        <v>6</v>
      </c>
      <c r="GD13" s="40">
        <f t="shared" si="14"/>
        <v>3</v>
      </c>
      <c r="GE13" s="40">
        <f t="shared" si="14"/>
        <v>0</v>
      </c>
      <c r="GF13" s="40">
        <f t="shared" si="14"/>
        <v>0</v>
      </c>
      <c r="GG13" s="40">
        <f t="shared" si="14"/>
        <v>0</v>
      </c>
      <c r="GH13" s="40">
        <f t="shared" si="14"/>
        <v>0</v>
      </c>
      <c r="GI13" s="40">
        <f t="shared" si="14"/>
        <v>0</v>
      </c>
      <c r="GJ13" s="40">
        <f t="shared" si="14"/>
        <v>6</v>
      </c>
      <c r="GK13" s="40">
        <f t="shared" si="14"/>
        <v>0</v>
      </c>
      <c r="GL13" s="41">
        <f t="shared" si="14"/>
        <v>6</v>
      </c>
      <c r="GM13" s="42">
        <f t="shared" si="14"/>
        <v>44</v>
      </c>
      <c r="GN13" s="42">
        <f t="shared" si="14"/>
        <v>43.099999999999994</v>
      </c>
      <c r="GO13" s="38" t="s">
        <v>20</v>
      </c>
      <c r="GP13" s="39">
        <f t="shared" ref="GP13:HB13" si="15">SUM(GP9:GP12)</f>
        <v>70</v>
      </c>
      <c r="GQ13" s="40">
        <f t="shared" si="15"/>
        <v>9</v>
      </c>
      <c r="GR13" s="40">
        <f t="shared" si="15"/>
        <v>5</v>
      </c>
      <c r="GS13" s="40">
        <f t="shared" si="15"/>
        <v>1</v>
      </c>
      <c r="GT13" s="40">
        <f t="shared" si="15"/>
        <v>0</v>
      </c>
      <c r="GU13" s="40">
        <f t="shared" si="15"/>
        <v>0</v>
      </c>
      <c r="GV13" s="40">
        <f t="shared" si="15"/>
        <v>0</v>
      </c>
      <c r="GW13" s="40">
        <f t="shared" si="15"/>
        <v>1</v>
      </c>
      <c r="GX13" s="40">
        <f t="shared" si="15"/>
        <v>4</v>
      </c>
      <c r="GY13" s="40">
        <f t="shared" si="15"/>
        <v>2</v>
      </c>
      <c r="GZ13" s="41">
        <f t="shared" si="15"/>
        <v>26</v>
      </c>
      <c r="HA13" s="42">
        <f t="shared" si="15"/>
        <v>118</v>
      </c>
      <c r="HB13" s="42">
        <f t="shared" si="15"/>
        <v>104.79999999999998</v>
      </c>
      <c r="HC13" s="38" t="s">
        <v>20</v>
      </c>
      <c r="HD13" s="39">
        <f t="shared" ref="HD13:HP13" si="16">SUM(HD9:HD12)</f>
        <v>179</v>
      </c>
      <c r="HE13" s="40">
        <f t="shared" si="16"/>
        <v>29</v>
      </c>
      <c r="HF13" s="40">
        <f t="shared" si="16"/>
        <v>2</v>
      </c>
      <c r="HG13" s="40">
        <f t="shared" si="16"/>
        <v>0</v>
      </c>
      <c r="HH13" s="40">
        <f t="shared" si="16"/>
        <v>0</v>
      </c>
      <c r="HI13" s="40">
        <f t="shared" si="16"/>
        <v>0</v>
      </c>
      <c r="HJ13" s="40">
        <f t="shared" si="16"/>
        <v>0</v>
      </c>
      <c r="HK13" s="40">
        <f t="shared" si="16"/>
        <v>0</v>
      </c>
      <c r="HL13" s="40">
        <f t="shared" si="16"/>
        <v>8</v>
      </c>
      <c r="HM13" s="40">
        <f t="shared" si="16"/>
        <v>5</v>
      </c>
      <c r="HN13" s="41">
        <f t="shared" si="16"/>
        <v>22</v>
      </c>
      <c r="HO13" s="42">
        <f t="shared" si="16"/>
        <v>245</v>
      </c>
      <c r="HP13" s="42">
        <f t="shared" si="16"/>
        <v>227</v>
      </c>
      <c r="HQ13" s="38" t="s">
        <v>20</v>
      </c>
      <c r="HR13" s="39">
        <f>SUM(HR9:HR12)</f>
        <v>171</v>
      </c>
      <c r="HS13" s="40">
        <f t="shared" ref="HS13:ID13" si="17">SUM(HS9:HS12)</f>
        <v>18</v>
      </c>
      <c r="HT13" s="40">
        <f t="shared" si="17"/>
        <v>7</v>
      </c>
      <c r="HU13" s="40">
        <f t="shared" si="17"/>
        <v>0</v>
      </c>
      <c r="HV13" s="40">
        <f t="shared" si="17"/>
        <v>0</v>
      </c>
      <c r="HW13" s="40">
        <f t="shared" si="17"/>
        <v>0</v>
      </c>
      <c r="HX13" s="40">
        <f t="shared" si="17"/>
        <v>0</v>
      </c>
      <c r="HY13" s="40">
        <f t="shared" si="17"/>
        <v>0</v>
      </c>
      <c r="HZ13" s="40">
        <f t="shared" si="17"/>
        <v>15</v>
      </c>
      <c r="IA13" s="40">
        <f t="shared" si="17"/>
        <v>3</v>
      </c>
      <c r="IB13" s="41">
        <f t="shared" si="17"/>
        <v>8</v>
      </c>
      <c r="IC13" s="42">
        <f t="shared" si="17"/>
        <v>222</v>
      </c>
      <c r="ID13" s="42">
        <f t="shared" si="17"/>
        <v>222.89999999999998</v>
      </c>
      <c r="IE13" s="74"/>
      <c r="IF13" s="74"/>
      <c r="IG13" s="38"/>
    </row>
    <row r="14" spans="1:241" ht="13.5" customHeight="1" x14ac:dyDescent="0.25">
      <c r="A14" s="13">
        <f>A12+"00:15"</f>
        <v>0.33333333333333343</v>
      </c>
      <c r="B14" s="9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1">
        <v>0</v>
      </c>
      <c r="M14" s="12">
        <f>SUM(B14:L14)</f>
        <v>0</v>
      </c>
      <c r="N14" s="12">
        <f>SUM(B14,C14,2.3*D14,2.3*E14,2.3*F14,2.3*G14,2*H14,2*I14,J14,0.4*K14,0.2*L14)</f>
        <v>0</v>
      </c>
      <c r="O14" s="13">
        <f>O12+"00:15"</f>
        <v>0.33333333333333343</v>
      </c>
      <c r="P14" s="14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6">
        <v>0</v>
      </c>
      <c r="AA14" s="17">
        <f>SUM(P14:Z14)</f>
        <v>0</v>
      </c>
      <c r="AB14" s="17">
        <f>SUM(P14,Q14,2.3*R14,2.3*S14,2.3*T14,2.3*U14,2*V14,2*W14,X14,0.4*Y14,0.2*Z14)</f>
        <v>0</v>
      </c>
      <c r="AC14" s="13">
        <f>AC12+"00:15"</f>
        <v>0.33333333333333343</v>
      </c>
      <c r="AD14" s="9">
        <v>0</v>
      </c>
      <c r="AE14" s="10">
        <v>1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1">
        <v>0</v>
      </c>
      <c r="AO14" s="12">
        <f>SUM(AD14:AN14)</f>
        <v>1</v>
      </c>
      <c r="AP14" s="12">
        <f>SUM(AD14,AE14,2.3*AF14,2.3*AG14,2.3*AH14,2.3*AI14,2*AJ14,2*AK14,AL14,0.4*AM14,0.2*AN14)</f>
        <v>1</v>
      </c>
      <c r="AQ14" s="13">
        <f>AQ12+"00:15"</f>
        <v>0.33333333333333343</v>
      </c>
      <c r="AR14" s="9">
        <v>25</v>
      </c>
      <c r="AS14" s="10">
        <v>4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2</v>
      </c>
      <c r="BA14" s="10">
        <v>0</v>
      </c>
      <c r="BB14" s="11">
        <v>1</v>
      </c>
      <c r="BC14" s="12">
        <f>SUM(AR14:BB14)</f>
        <v>32</v>
      </c>
      <c r="BD14" s="12">
        <f>SUM(AR14,AS14,2.3*AT14,2.3*AU14,2.3*AV14,2.3*AW14,2*AX14,2*AY14,AZ14,0.4*BA14,0.2*BB14)</f>
        <v>31.2</v>
      </c>
      <c r="BE14" s="13">
        <f>BE12+"00:15"</f>
        <v>0.33333333333333343</v>
      </c>
      <c r="BF14" s="9">
        <v>47</v>
      </c>
      <c r="BG14" s="10">
        <v>3</v>
      </c>
      <c r="BH14" s="10">
        <v>1</v>
      </c>
      <c r="BI14" s="10">
        <v>0</v>
      </c>
      <c r="BJ14" s="10">
        <v>0</v>
      </c>
      <c r="BK14" s="10">
        <v>0</v>
      </c>
      <c r="BL14" s="10">
        <v>0</v>
      </c>
      <c r="BM14" s="10">
        <v>1</v>
      </c>
      <c r="BN14" s="10">
        <v>1</v>
      </c>
      <c r="BO14" s="10">
        <v>1</v>
      </c>
      <c r="BP14" s="11">
        <v>3</v>
      </c>
      <c r="BQ14" s="12">
        <f>SUM(BF14:BP14)</f>
        <v>57</v>
      </c>
      <c r="BR14" s="12">
        <f>SUM(BF14,BG14,2.3*BH14,2.3*BI14,2.3*BJ14,2.3*BK14,2*BL14,2*BM14,BN14,0.4*BO14,0.2*BP14)</f>
        <v>56.3</v>
      </c>
      <c r="BS14" s="13">
        <f>BS12+"00:15"</f>
        <v>0.33333333333333343</v>
      </c>
      <c r="BT14" s="9">
        <v>2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1">
        <v>0</v>
      </c>
      <c r="CE14" s="12">
        <f>SUM(BT14:CD14)</f>
        <v>2</v>
      </c>
      <c r="CF14" s="12">
        <f>SUM(BT14,BU14,2.3*BV14,2.3*BW14,2.3*BX14,2.3*BY14,2*BZ14,2*CA14,CB14,0.4*CC14,0.2*CD14)</f>
        <v>2</v>
      </c>
      <c r="CG14" s="13">
        <f>CG12+"00:15"</f>
        <v>0.33333333333333343</v>
      </c>
      <c r="CH14" s="14">
        <v>0</v>
      </c>
      <c r="CI14" s="15">
        <v>0</v>
      </c>
      <c r="CJ14" s="15">
        <v>0</v>
      </c>
      <c r="CK14" s="15">
        <v>0</v>
      </c>
      <c r="CL14" s="15">
        <v>0</v>
      </c>
      <c r="CM14" s="15">
        <v>0</v>
      </c>
      <c r="CN14" s="15">
        <v>0</v>
      </c>
      <c r="CO14" s="15">
        <v>0</v>
      </c>
      <c r="CP14" s="15">
        <v>0</v>
      </c>
      <c r="CQ14" s="15">
        <v>0</v>
      </c>
      <c r="CR14" s="16">
        <v>0</v>
      </c>
      <c r="CS14" s="17">
        <f>SUM(CH14:CR14)</f>
        <v>0</v>
      </c>
      <c r="CT14" s="17">
        <f>SUM(CH14,CI14,2.3*CJ14,2.3*CK14,2.3*CL14,2.3*CM14,2*CN14,2*CO14,CP14,0.4*CQ14,0.2*CR14)</f>
        <v>0</v>
      </c>
      <c r="CU14" s="13">
        <f>'Site 49 - Data'!$A14</f>
        <v>0.33333333333333343</v>
      </c>
      <c r="CV14" s="62">
        <f>SUM('Site 49 - Data'!BF14,'Site 49 - Data'!BT14,'Site 49 - Data'!EZ14,'Site 49 - Data'!IF14,'Site 49 - ARMS'!BT14)</f>
        <v>121</v>
      </c>
      <c r="CW14" s="63">
        <f>SUM('Site 49 - Data'!BG14,'Site 49 - Data'!BU14,'Site 49 - Data'!FA14,'Site 49 - Data'!IG14,'Site 49 - ARMS'!BU14)</f>
        <v>7</v>
      </c>
      <c r="CX14" s="63">
        <f>SUM('Site 49 - Data'!BH14,'Site 49 - Data'!BV14,'Site 49 - Data'!FB14,'Site 49 - Data'!IH14,'Site 49 - ARMS'!BV14)</f>
        <v>0</v>
      </c>
      <c r="CY14" s="63">
        <f>SUM('Site 49 - Data'!BI14,'Site 49 - Data'!BW14,'Site 49 - Data'!FC14,'Site 49 - Data'!II14,'Site 49 - ARMS'!BW14)</f>
        <v>0</v>
      </c>
      <c r="CZ14" s="63">
        <f>SUM('Site 49 - Data'!BJ14,'Site 49 - Data'!BX14,'Site 49 - Data'!FD14,'Site 49 - Data'!IJ14,'Site 49 - ARMS'!BX14)</f>
        <v>0</v>
      </c>
      <c r="DA14" s="63">
        <f>SUM('Site 49 - Data'!BK14,'Site 49 - Data'!BY14,'Site 49 - Data'!FE14,'Site 49 - Data'!IK14,'Site 49 - ARMS'!BY14)</f>
        <v>0</v>
      </c>
      <c r="DB14" s="63">
        <f>SUM('Site 49 - Data'!BL14,'Site 49 - Data'!BZ14,'Site 49 - Data'!FF14,'Site 49 - Data'!IL14,'Site 49 - ARMS'!BZ14)</f>
        <v>0</v>
      </c>
      <c r="DC14" s="63">
        <f>SUM('Site 49 - Data'!BM14,'Site 49 - Data'!CA14,'Site 49 - Data'!FG14,'Site 49 - Data'!IM14,'Site 49 - ARMS'!CA14)</f>
        <v>4</v>
      </c>
      <c r="DD14" s="63">
        <f>SUM('Site 49 - Data'!BN14,'Site 49 - Data'!CB14,'Site 49 - Data'!FH14,'Site 49 - Data'!IN14,'Site 49 - ARMS'!CB14)</f>
        <v>11</v>
      </c>
      <c r="DE14" s="63">
        <f>SUM('Site 49 - Data'!BO14,'Site 49 - Data'!CC14,'Site 49 - Data'!FI14,'Site 49 - Data'!IO14,'Site 49 - ARMS'!CC14)</f>
        <v>4</v>
      </c>
      <c r="DF14" s="64">
        <f>SUM('Site 49 - Data'!BP14,'Site 49 - Data'!CD14,'Site 49 - Data'!FJ14,'Site 49 - Data'!IP14,'Site 49 - ARMS'!CD14)</f>
        <v>36</v>
      </c>
      <c r="DG14" s="12">
        <f>SUM(CV14:DF14)</f>
        <v>183</v>
      </c>
      <c r="DH14" s="12">
        <f>SUM(CV14,CW14,2.3*CX14,2.3*CY14,2.3*CZ14,2.3*DA14,2*DB14,2*DC14,DD14,0.4*DE14,0.2*DF14)</f>
        <v>155.79999999999998</v>
      </c>
      <c r="DI14" s="13">
        <f>'Site 49 - Data'!$A14</f>
        <v>0.33333333333333343</v>
      </c>
      <c r="DJ14" s="62">
        <f>SUM('Site 49 - Data'!B14,'Site 49 - Data'!P14,'Site 49 - Data'!AD14,'Site 49 - Data'!AR14,'Site 49 - Data'!BF14)</f>
        <v>123</v>
      </c>
      <c r="DK14" s="63">
        <f>SUM('Site 49 - Data'!C14,'Site 49 - Data'!Q14,'Site 49 - Data'!AE14,'Site 49 - Data'!AS14,'Site 49 - Data'!BG14)</f>
        <v>16</v>
      </c>
      <c r="DL14" s="63">
        <f>SUM('Site 49 - Data'!D14,'Site 49 - Data'!R14,'Site 49 - Data'!AF14,'Site 49 - Data'!AT14,'Site 49 - Data'!BH14)</f>
        <v>2</v>
      </c>
      <c r="DM14" s="63">
        <f>SUM('Site 49 - Data'!E14,'Site 49 - Data'!S14,'Site 49 - Data'!AG14,'Site 49 - Data'!AU14,'Site 49 - Data'!BI14)</f>
        <v>0</v>
      </c>
      <c r="DN14" s="63">
        <f>SUM('Site 49 - Data'!F14,'Site 49 - Data'!T14,'Site 49 - Data'!AH14,'Site 49 - Data'!AV14,'Site 49 - Data'!BJ14)</f>
        <v>0</v>
      </c>
      <c r="DO14" s="63">
        <f>SUM('Site 49 - Data'!G14,'Site 49 - Data'!U14,'Site 49 - Data'!AI14,'Site 49 - Data'!AW14,'Site 49 - Data'!BK14)</f>
        <v>0</v>
      </c>
      <c r="DP14" s="63">
        <f>SUM('Site 49 - Data'!H14,'Site 49 - Data'!V14,'Site 49 - Data'!AJ14,'Site 49 - Data'!AX14,'Site 49 - Data'!BL14)</f>
        <v>0</v>
      </c>
      <c r="DQ14" s="63">
        <f>SUM('Site 49 - Data'!I14,'Site 49 - Data'!W14,'Site 49 - Data'!AK14,'Site 49 - Data'!AY14,'Site 49 - Data'!BM14)</f>
        <v>0</v>
      </c>
      <c r="DR14" s="63">
        <f>SUM('Site 49 - Data'!J14,'Site 49 - Data'!X14,'Site 49 - Data'!AL14,'Site 49 - Data'!AZ14,'Site 49 - Data'!BN14)</f>
        <v>19</v>
      </c>
      <c r="DS14" s="63">
        <f>SUM('Site 49 - Data'!K14,'Site 49 - Data'!Y14,'Site 49 - Data'!AM14,'Site 49 - Data'!BA14,'Site 49 - Data'!BO14)</f>
        <v>2</v>
      </c>
      <c r="DT14" s="64">
        <f>SUM('Site 49 - Data'!L14,'Site 49 - Data'!Z14,'Site 49 - Data'!AN14,'Site 49 - Data'!BB14,'Site 49 - Data'!BP14)</f>
        <v>19</v>
      </c>
      <c r="DU14" s="12">
        <f>SUM(DJ14:DT14)</f>
        <v>181</v>
      </c>
      <c r="DV14" s="12">
        <f>SUM(DJ14,DK14,2.3*DL14,2.3*DM14,2.3*DN14,2.3*DO14,2*DP14,2*DQ14,DR14,0.4*DS14,0.2*DT14)</f>
        <v>167.20000000000002</v>
      </c>
      <c r="DW14" s="13">
        <f>'Site 49 - Data'!$A14</f>
        <v>0.33333333333333343</v>
      </c>
      <c r="DX14" s="62">
        <f>SUM('Site 49 - Data'!AR14,'Site 49 - Data'!DX14,'Site 49 - Data'!EL14,'Site 49 - Data'!HR14,'Site 49 - ARMS'!BF14)</f>
        <v>81</v>
      </c>
      <c r="DY14" s="63">
        <f>SUM('Site 49 - Data'!AS14,'Site 49 - Data'!DY14,'Site 49 - Data'!EM14,'Site 49 - Data'!HS14,'Site 49 - ARMS'!BG14)</f>
        <v>5</v>
      </c>
      <c r="DZ14" s="63">
        <f>SUM('Site 49 - Data'!AT14,'Site 49 - Data'!DZ14,'Site 49 - Data'!EN14,'Site 49 - Data'!HT14,'Site 49 - ARMS'!BH14)</f>
        <v>3</v>
      </c>
      <c r="EA14" s="63">
        <f>SUM('Site 49 - Data'!AU14,'Site 49 - Data'!EA14,'Site 49 - Data'!EO14,'Site 49 - Data'!HU14,'Site 49 - ARMS'!BI14)</f>
        <v>0</v>
      </c>
      <c r="EB14" s="63">
        <f>SUM('Site 49 - Data'!AV14,'Site 49 - Data'!EB14,'Site 49 - Data'!EP14,'Site 49 - Data'!HV14,'Site 49 - ARMS'!BJ14)</f>
        <v>0</v>
      </c>
      <c r="EC14" s="63">
        <f>SUM('Site 49 - Data'!AW14,'Site 49 - Data'!EC14,'Site 49 - Data'!EQ14,'Site 49 - Data'!HW14,'Site 49 - ARMS'!BK14)</f>
        <v>0</v>
      </c>
      <c r="ED14" s="63">
        <f>SUM('Site 49 - Data'!AX14,'Site 49 - Data'!ED14,'Site 49 - Data'!ER14,'Site 49 - Data'!HX14,'Site 49 - ARMS'!BL14)</f>
        <v>0</v>
      </c>
      <c r="EE14" s="63">
        <f>SUM('Site 49 - Data'!AY14,'Site 49 - Data'!EE14,'Site 49 - Data'!ES14,'Site 49 - Data'!HY14,'Site 49 - ARMS'!BM14)</f>
        <v>1</v>
      </c>
      <c r="EF14" s="63">
        <f>SUM('Site 49 - Data'!AZ14,'Site 49 - Data'!EF14,'Site 49 - Data'!ET14,'Site 49 - Data'!HZ14,'Site 49 - ARMS'!BN14)</f>
        <v>5</v>
      </c>
      <c r="EG14" s="63">
        <f>SUM('Site 49 - Data'!BA14,'Site 49 - Data'!EG14,'Site 49 - Data'!EU14,'Site 49 - Data'!IA14,'Site 49 - ARMS'!BO14)</f>
        <v>1</v>
      </c>
      <c r="EH14" s="64">
        <f>SUM('Site 49 - Data'!BB14,'Site 49 - Data'!EH14,'Site 49 - Data'!EV14,'Site 49 - Data'!IB14,'Site 49 - ARMS'!BP14)</f>
        <v>6</v>
      </c>
      <c r="EI14" s="12">
        <f>SUM(DX14:EH14)</f>
        <v>102</v>
      </c>
      <c r="EJ14" s="12">
        <f>SUM(DX14,DY14,2.3*DZ14,2.3*EA14,2.3*EB14,2.3*EC14,2*ED14,2*EE14,EF14,0.4*EG14,0.2*EH14)</f>
        <v>101.50000000000001</v>
      </c>
      <c r="EK14" s="13">
        <f>'Site 49 - Data'!$A14</f>
        <v>0.33333333333333343</v>
      </c>
      <c r="EL14" s="62">
        <f>SUM('Site 49 - Data'!BT14,'Site 49 - Data'!CH14,'Site 49 - Data'!CV14,'Site 49 - Data'!DJ14,'Site 49 - Data'!DX14)</f>
        <v>67</v>
      </c>
      <c r="EM14" s="63">
        <f>SUM('Site 49 - Data'!BU14,'Site 49 - Data'!CI14,'Site 49 - Data'!CW14,'Site 49 - Data'!DK14,'Site 49 - Data'!DY14)</f>
        <v>5</v>
      </c>
      <c r="EN14" s="63">
        <f>SUM('Site 49 - Data'!BV14,'Site 49 - Data'!CJ14,'Site 49 - Data'!CX14,'Site 49 - Data'!DL14,'Site 49 - Data'!DZ14)</f>
        <v>0</v>
      </c>
      <c r="EO14" s="63">
        <f>SUM('Site 49 - Data'!BW14,'Site 49 - Data'!CK14,'Site 49 - Data'!CY14,'Site 49 - Data'!DM14,'Site 49 - Data'!EA14)</f>
        <v>0</v>
      </c>
      <c r="EP14" s="63">
        <f>SUM('Site 49 - Data'!BX14,'Site 49 - Data'!CL14,'Site 49 - Data'!CZ14,'Site 49 - Data'!DN14,'Site 49 - Data'!EB14)</f>
        <v>0</v>
      </c>
      <c r="EQ14" s="63">
        <f>SUM('Site 49 - Data'!BY14,'Site 49 - Data'!CM14,'Site 49 - Data'!DA14,'Site 49 - Data'!DO14,'Site 49 - Data'!EC14)</f>
        <v>0</v>
      </c>
      <c r="ER14" s="63">
        <f>SUM('Site 49 - Data'!BZ14,'Site 49 - Data'!CN14,'Site 49 - Data'!DB14,'Site 49 - Data'!DP14,'Site 49 - Data'!ED14)</f>
        <v>0</v>
      </c>
      <c r="ES14" s="63">
        <f>SUM('Site 49 - Data'!CA14,'Site 49 - Data'!CO14,'Site 49 - Data'!DC14,'Site 49 - Data'!DQ14,'Site 49 - Data'!EE14)</f>
        <v>2</v>
      </c>
      <c r="ET14" s="63">
        <f>SUM('Site 49 - Data'!CB14,'Site 49 - Data'!CP14,'Site 49 - Data'!DD14,'Site 49 - Data'!DR14,'Site 49 - Data'!EF14)</f>
        <v>4</v>
      </c>
      <c r="EU14" s="63">
        <f>SUM('Site 49 - Data'!CC14,'Site 49 - Data'!CQ14,'Site 49 - Data'!DE14,'Site 49 - Data'!DS14,'Site 49 - Data'!EG14)</f>
        <v>3</v>
      </c>
      <c r="EV14" s="64">
        <f>SUM('Site 49 - Data'!CD14,'Site 49 - Data'!CR14,'Site 49 - Data'!DF14,'Site 49 - Data'!DT14,'Site 49 - Data'!EH14)</f>
        <v>12</v>
      </c>
      <c r="EW14" s="12">
        <f>SUM(EL14:EV14)</f>
        <v>93</v>
      </c>
      <c r="EX14" s="12">
        <f>SUM(EL14,EM14,2.3*EN14,2.3*EO14,2.3*EP14,2.3*EQ14,2*ER14,2*ES14,ET14,0.4*EU14,0.2*EV14)</f>
        <v>83.600000000000009</v>
      </c>
      <c r="EY14" s="13">
        <f>'Site 49 - Data'!$A14</f>
        <v>0.33333333333333343</v>
      </c>
      <c r="EZ14" s="62">
        <f>SUM('Site 49 - Data'!AD14,'Site 49 - Data'!DJ14,'Site 49 - Data'!GP14,'Site 49 - Data'!HD14,'Site 49 - ARMS'!AR14)</f>
        <v>142</v>
      </c>
      <c r="FA14" s="63">
        <f>SUM('Site 49 - Data'!AE14,'Site 49 - Data'!DK14,'Site 49 - Data'!GQ14,'Site 49 - Data'!HE14,'Site 49 - ARMS'!AS14)</f>
        <v>17</v>
      </c>
      <c r="FB14" s="63">
        <f>SUM('Site 49 - Data'!AF14,'Site 49 - Data'!DL14,'Site 49 - Data'!GR14,'Site 49 - Data'!HF14,'Site 49 - ARMS'!AT14)</f>
        <v>0</v>
      </c>
      <c r="FC14" s="63">
        <f>SUM('Site 49 - Data'!AG14,'Site 49 - Data'!DM14,'Site 49 - Data'!GS14,'Site 49 - Data'!HG14,'Site 49 - ARMS'!AU14)</f>
        <v>0</v>
      </c>
      <c r="FD14" s="63">
        <f>SUM('Site 49 - Data'!AH14,'Site 49 - Data'!DN14,'Site 49 - Data'!GT14,'Site 49 - Data'!HH14,'Site 49 - ARMS'!AV14)</f>
        <v>0</v>
      </c>
      <c r="FE14" s="63">
        <f>SUM('Site 49 - Data'!AI14,'Site 49 - Data'!DO14,'Site 49 - Data'!GU14,'Site 49 - Data'!HI14,'Site 49 - ARMS'!AW14)</f>
        <v>0</v>
      </c>
      <c r="FF14" s="63">
        <f>SUM('Site 49 - Data'!AJ14,'Site 49 - Data'!DP14,'Site 49 - Data'!GV14,'Site 49 - Data'!HJ14,'Site 49 - ARMS'!AX14)</f>
        <v>0</v>
      </c>
      <c r="FG14" s="63">
        <f>SUM('Site 49 - Data'!AK14,'Site 49 - Data'!DQ14,'Site 49 - Data'!GW14,'Site 49 - Data'!HK14,'Site 49 - ARMS'!AY14)</f>
        <v>0</v>
      </c>
      <c r="FH14" s="63">
        <f>SUM('Site 49 - Data'!AL14,'Site 49 - Data'!DR14,'Site 49 - Data'!GX14,'Site 49 - Data'!HL14,'Site 49 - ARMS'!AZ14)</f>
        <v>17</v>
      </c>
      <c r="FI14" s="63">
        <f>SUM('Site 49 - Data'!AM14,'Site 49 - Data'!DS14,'Site 49 - Data'!GY14,'Site 49 - Data'!HM14,'Site 49 - ARMS'!BA14)</f>
        <v>2</v>
      </c>
      <c r="FJ14" s="64">
        <f>SUM('Site 49 - Data'!AN14,'Site 49 - Data'!DT14,'Site 49 - Data'!GZ14,'Site 49 - Data'!HN14,'Site 49 - ARMS'!BB14)</f>
        <v>22</v>
      </c>
      <c r="FK14" s="12">
        <f>SUM(EZ14:FJ14)</f>
        <v>200</v>
      </c>
      <c r="FL14" s="12">
        <f>SUM(EZ14,FA14,2.3*FB14,2.3*FC14,2.3*FD14,2.3*FE14,2*FF14,2*FG14,FH14,0.4*FI14,0.2*FJ14)</f>
        <v>181.20000000000002</v>
      </c>
      <c r="FM14" s="13">
        <f>'Site 49 - Data'!$A14</f>
        <v>0.33333333333333343</v>
      </c>
      <c r="FN14" s="62">
        <f>SUM('Site 49 - Data'!EL14,'Site 49 - Data'!EZ14,'Site 49 - Data'!FN14,'Site 49 - Data'!GB14,'Site 49 - Data'!GP14)</f>
        <v>111</v>
      </c>
      <c r="FO14" s="63">
        <f>SUM('Site 49 - Data'!EM14,'Site 49 - Data'!FA14,'Site 49 - Data'!FO14,'Site 49 - Data'!GC14,'Site 49 - Data'!GQ14)</f>
        <v>4</v>
      </c>
      <c r="FP14" s="63">
        <f>SUM('Site 49 - Data'!EN14,'Site 49 - Data'!FB14,'Site 49 - Data'!FP14,'Site 49 - Data'!GD14,'Site 49 - Data'!GR14)</f>
        <v>0</v>
      </c>
      <c r="FQ14" s="63">
        <f>SUM('Site 49 - Data'!EO14,'Site 49 - Data'!FC14,'Site 49 - Data'!FQ14,'Site 49 - Data'!GE14,'Site 49 - Data'!GS14)</f>
        <v>0</v>
      </c>
      <c r="FR14" s="63">
        <f>SUM('Site 49 - Data'!EP14,'Site 49 - Data'!FD14,'Site 49 - Data'!FR14,'Site 49 - Data'!GF14,'Site 49 - Data'!GT14)</f>
        <v>0</v>
      </c>
      <c r="FS14" s="63">
        <f>SUM('Site 49 - Data'!EQ14,'Site 49 - Data'!FE14,'Site 49 - Data'!FS14,'Site 49 - Data'!GG14,'Site 49 - Data'!GU14)</f>
        <v>0</v>
      </c>
      <c r="FT14" s="63">
        <f>SUM('Site 49 - Data'!ER14,'Site 49 - Data'!FF14,'Site 49 - Data'!FT14,'Site 49 - Data'!GH14,'Site 49 - Data'!GV14)</f>
        <v>0</v>
      </c>
      <c r="FU14" s="63">
        <f>SUM('Site 49 - Data'!ES14,'Site 49 - Data'!FG14,'Site 49 - Data'!FU14,'Site 49 - Data'!GI14,'Site 49 - Data'!GW14)</f>
        <v>2</v>
      </c>
      <c r="FV14" s="63">
        <f>SUM('Site 49 - Data'!ET14,'Site 49 - Data'!FH14,'Site 49 - Data'!FV14,'Site 49 - Data'!GJ14,'Site 49 - Data'!GX14)</f>
        <v>10</v>
      </c>
      <c r="FW14" s="63">
        <f>SUM('Site 49 - Data'!EU14,'Site 49 - Data'!FI14,'Site 49 - Data'!FW14,'Site 49 - Data'!GK14,'Site 49 - Data'!GY14)</f>
        <v>3</v>
      </c>
      <c r="FX14" s="64">
        <f>SUM('Site 49 - Data'!EV14,'Site 49 - Data'!FJ14,'Site 49 - Data'!FX14,'Site 49 - Data'!GL14,'Site 49 - Data'!GZ14)</f>
        <v>34</v>
      </c>
      <c r="FY14" s="12">
        <f>SUM(FN14:FX14)</f>
        <v>164</v>
      </c>
      <c r="FZ14" s="12">
        <f>SUM(FN14,FO14,2.3*FP14,2.3*FQ14,2.3*FR14,2.3*FS14,2*FT14,2*FU14,FV14,0.4*FW14,0.2*FX14)</f>
        <v>137</v>
      </c>
      <c r="GA14" s="13">
        <f>'Site 49 - Data'!$A14</f>
        <v>0.33333333333333343</v>
      </c>
      <c r="GB14" s="62">
        <f>SUM('Site 49 - Data'!P14,'Site 49 - Data'!CV14,'Site 49 - Data'!GB14,'Site 49 - ARMS'!P14,'Site 49 - ARMS'!AD14)</f>
        <v>8</v>
      </c>
      <c r="GC14" s="63">
        <f>SUM('Site 49 - Data'!Q14,'Site 49 - Data'!CW14,'Site 49 - Data'!GC14,'Site 49 - ARMS'!Q14,'Site 49 - ARMS'!AE14)</f>
        <v>1</v>
      </c>
      <c r="GD14" s="63">
        <f>SUM('Site 49 - Data'!R14,'Site 49 - Data'!CX14,'Site 49 - Data'!GD14,'Site 49 - ARMS'!R14,'Site 49 - ARMS'!AF14)</f>
        <v>0</v>
      </c>
      <c r="GE14" s="63">
        <f>SUM('Site 49 - Data'!S14,'Site 49 - Data'!CY14,'Site 49 - Data'!GE14,'Site 49 - ARMS'!S14,'Site 49 - ARMS'!AG14)</f>
        <v>0</v>
      </c>
      <c r="GF14" s="63">
        <f>SUM('Site 49 - Data'!T14,'Site 49 - Data'!CZ14,'Site 49 - Data'!GF14,'Site 49 - ARMS'!T14,'Site 49 - ARMS'!AH14)</f>
        <v>0</v>
      </c>
      <c r="GG14" s="63">
        <f>SUM('Site 49 - Data'!U14,'Site 49 - Data'!DA14,'Site 49 - Data'!GG14,'Site 49 - ARMS'!U14,'Site 49 - ARMS'!AI14)</f>
        <v>0</v>
      </c>
      <c r="GH14" s="63">
        <f>SUM('Site 49 - Data'!V14,'Site 49 - Data'!DB14,'Site 49 - Data'!GH14,'Site 49 - ARMS'!V14,'Site 49 - ARMS'!AJ14)</f>
        <v>0</v>
      </c>
      <c r="GI14" s="63">
        <f>SUM('Site 49 - Data'!W14,'Site 49 - Data'!DC14,'Site 49 - Data'!GI14,'Site 49 - ARMS'!W14,'Site 49 - ARMS'!AK14)</f>
        <v>0</v>
      </c>
      <c r="GJ14" s="63">
        <f>SUM('Site 49 - Data'!X14,'Site 49 - Data'!DD14,'Site 49 - Data'!GJ14,'Site 49 - ARMS'!X14,'Site 49 - ARMS'!AL14)</f>
        <v>1</v>
      </c>
      <c r="GK14" s="63">
        <f>SUM('Site 49 - Data'!Y14,'Site 49 - Data'!DE14,'Site 49 - Data'!GK14,'Site 49 - ARMS'!Y14,'Site 49 - ARMS'!AM14)</f>
        <v>0</v>
      </c>
      <c r="GL14" s="64">
        <f>SUM('Site 49 - Data'!Z14,'Site 49 - Data'!DF14,'Site 49 - Data'!GL14,'Site 49 - ARMS'!Z14,'Site 49 - ARMS'!AN14)</f>
        <v>0</v>
      </c>
      <c r="GM14" s="12">
        <f>SUM(GB14:GL14)</f>
        <v>10</v>
      </c>
      <c r="GN14" s="12">
        <f>SUM(GB14,GC14,2.3*GD14,2.3*GE14,2.3*GF14,2.3*GG14,2*GH14,2*GI14,GJ14,0.4*GK14,0.2*GL14)</f>
        <v>10</v>
      </c>
      <c r="GO14" s="13">
        <f>'Site 49 - Data'!$A14</f>
        <v>0.33333333333333343</v>
      </c>
      <c r="GP14" s="62">
        <f>SUM('Site 49 - Data'!HD14,'Site 49 - Data'!HR14,'Site 49 - Data'!IF14,'Site 49 - ARMS'!B14,'Site 49 - ARMS'!P14)</f>
        <v>38</v>
      </c>
      <c r="GQ14" s="63">
        <f>SUM('Site 49 - Data'!HE14,'Site 49 - Data'!HS14,'Site 49 - Data'!IG14,'Site 49 - ARMS'!C14,'Site 49 - ARMS'!Q14)</f>
        <v>2</v>
      </c>
      <c r="GR14" s="63">
        <f>SUM('Site 49 - Data'!HF14,'Site 49 - Data'!HT14,'Site 49 - Data'!IH14,'Site 49 - ARMS'!D14,'Site 49 - ARMS'!R14)</f>
        <v>0</v>
      </c>
      <c r="GS14" s="63">
        <f>SUM('Site 49 - Data'!HG14,'Site 49 - Data'!HU14,'Site 49 - Data'!II14,'Site 49 - ARMS'!E14,'Site 49 - ARMS'!S14)</f>
        <v>0</v>
      </c>
      <c r="GT14" s="63">
        <f>SUM('Site 49 - Data'!HH14,'Site 49 - Data'!HV14,'Site 49 - Data'!IJ14,'Site 49 - ARMS'!F14,'Site 49 - ARMS'!T14)</f>
        <v>0</v>
      </c>
      <c r="GU14" s="63">
        <f>SUM('Site 49 - Data'!HI14,'Site 49 - Data'!HW14,'Site 49 - Data'!IK14,'Site 49 - ARMS'!G14,'Site 49 - ARMS'!U14)</f>
        <v>0</v>
      </c>
      <c r="GV14" s="63">
        <f>SUM('Site 49 - Data'!HJ14,'Site 49 - Data'!HX14,'Site 49 - Data'!IL14,'Site 49 - ARMS'!H14,'Site 49 - ARMS'!V14)</f>
        <v>0</v>
      </c>
      <c r="GW14" s="63">
        <f>SUM('Site 49 - Data'!HK14,'Site 49 - Data'!HY14,'Site 49 - Data'!IM14,'Site 49 - ARMS'!I14,'Site 49 - ARMS'!W14)</f>
        <v>0</v>
      </c>
      <c r="GX14" s="63">
        <f>SUM('Site 49 - Data'!HL14,'Site 49 - Data'!HZ14,'Site 49 - Data'!IN14,'Site 49 - ARMS'!J14,'Site 49 - ARMS'!X14)</f>
        <v>0</v>
      </c>
      <c r="GY14" s="63">
        <f>SUM('Site 49 - Data'!HM14,'Site 49 - Data'!IA14,'Site 49 - Data'!IO14,'Site 49 - ARMS'!K14,'Site 49 - ARMS'!Y14)</f>
        <v>0</v>
      </c>
      <c r="GZ14" s="64">
        <f>SUM('Site 49 - Data'!HN14,'Site 49 - Data'!IB14,'Site 49 - Data'!IP14,'Site 49 - ARMS'!L14,'Site 49 - ARMS'!Z14)</f>
        <v>8</v>
      </c>
      <c r="HA14" s="12">
        <f>SUM(GP14:GZ14)</f>
        <v>48</v>
      </c>
      <c r="HB14" s="12">
        <f>SUM(GP14,GQ14,2.3*GR14,2.3*GS14,2.3*GT14,2.3*GU14,2*GV14,2*GW14,GX14,0.4*GY14,0.2*GZ14)</f>
        <v>41.6</v>
      </c>
      <c r="HC14" s="13">
        <f>'Site 49 - Data'!$A14</f>
        <v>0.33333333333333343</v>
      </c>
      <c r="HD14" s="62">
        <f>SUM('Site 49 - Data'!B14,'Site 49 - Data'!CH14,'Site 49 - Data'!FN14,'Site 49 - ARMS'!B14,'Site 49 - ARMS'!CH14)</f>
        <v>61</v>
      </c>
      <c r="HE14" s="63">
        <f>SUM('Site 49 - Data'!C14,'Site 49 - Data'!CI14,'Site 49 - Data'!FO14,'Site 49 - ARMS'!C14,'Site 49 - ARMS'!CI14)</f>
        <v>5</v>
      </c>
      <c r="HF14" s="63">
        <f>SUM('Site 49 - Data'!D14,'Site 49 - Data'!CJ14,'Site 49 - Data'!FP14,'Site 49 - ARMS'!D14,'Site 49 - ARMS'!CJ14)</f>
        <v>0</v>
      </c>
      <c r="HG14" s="63">
        <f>SUM('Site 49 - Data'!E14,'Site 49 - Data'!CK14,'Site 49 - Data'!FQ14,'Site 49 - ARMS'!E14,'Site 49 - ARMS'!CK14)</f>
        <v>0</v>
      </c>
      <c r="HH14" s="63">
        <f>SUM('Site 49 - Data'!F14,'Site 49 - Data'!CL14,'Site 49 - Data'!FR14,'Site 49 - ARMS'!F14,'Site 49 - ARMS'!CL14)</f>
        <v>0</v>
      </c>
      <c r="HI14" s="63">
        <f>SUM('Site 49 - Data'!G14,'Site 49 - Data'!CM14,'Site 49 - Data'!FS14,'Site 49 - ARMS'!G14,'Site 49 - ARMS'!CM14)</f>
        <v>0</v>
      </c>
      <c r="HJ14" s="63">
        <f>SUM('Site 49 - Data'!H14,'Site 49 - Data'!CN14,'Site 49 - Data'!FT14,'Site 49 - ARMS'!H14,'Site 49 - ARMS'!CN14)</f>
        <v>0</v>
      </c>
      <c r="HK14" s="63">
        <f>SUM('Site 49 - Data'!I14,'Site 49 - Data'!CO14,'Site 49 - Data'!FU14,'Site 49 - ARMS'!I14,'Site 49 - ARMS'!CO14)</f>
        <v>0</v>
      </c>
      <c r="HL14" s="63">
        <f>SUM('Site 49 - Data'!J14,'Site 49 - Data'!CP14,'Site 49 - Data'!FV14,'Site 49 - ARMS'!J14,'Site 49 - ARMS'!CP14)</f>
        <v>2</v>
      </c>
      <c r="HM14" s="63">
        <f>SUM('Site 49 - Data'!K14,'Site 49 - Data'!CQ14,'Site 49 - Data'!FW14,'Site 49 - ARMS'!K14,'Site 49 - ARMS'!CQ14)</f>
        <v>2</v>
      </c>
      <c r="HN14" s="64">
        <f>SUM('Site 49 - Data'!L14,'Site 49 - Data'!CR14,'Site 49 - Data'!FX14,'Site 49 - ARMS'!L14,'Site 49 - ARMS'!CR14)</f>
        <v>13</v>
      </c>
      <c r="HO14" s="12">
        <f>SUM(HD14:HN14)</f>
        <v>83</v>
      </c>
      <c r="HP14" s="12">
        <f>SUM(HD14,HE14,2.3*HF14,2.3*HG14,2.3*HH14,2.3*HI14,2*HJ14,2*HK14,HL14,0.4*HM14,0.2*HN14)</f>
        <v>71.399999999999991</v>
      </c>
      <c r="HQ14" s="13">
        <f>'Site 49 - Data'!$A14</f>
        <v>0.33333333333333343</v>
      </c>
      <c r="HR14" s="62">
        <f t="shared" ref="HR14:IB17" si="18">SUM(AD14,AR14,BF14,BT14,CH14)</f>
        <v>74</v>
      </c>
      <c r="HS14" s="63">
        <f t="shared" si="18"/>
        <v>8</v>
      </c>
      <c r="HT14" s="63">
        <f t="shared" si="18"/>
        <v>1</v>
      </c>
      <c r="HU14" s="63">
        <f t="shared" si="18"/>
        <v>0</v>
      </c>
      <c r="HV14" s="63">
        <f t="shared" si="18"/>
        <v>0</v>
      </c>
      <c r="HW14" s="63">
        <f t="shared" si="18"/>
        <v>0</v>
      </c>
      <c r="HX14" s="63">
        <f t="shared" si="18"/>
        <v>0</v>
      </c>
      <c r="HY14" s="63">
        <f t="shared" si="18"/>
        <v>1</v>
      </c>
      <c r="HZ14" s="63">
        <f t="shared" si="18"/>
        <v>3</v>
      </c>
      <c r="IA14" s="63">
        <f t="shared" si="18"/>
        <v>1</v>
      </c>
      <c r="IB14" s="64">
        <f t="shared" si="18"/>
        <v>4</v>
      </c>
      <c r="IC14" s="12">
        <f>SUM(HR14:IB14)</f>
        <v>92</v>
      </c>
      <c r="ID14" s="12">
        <f>SUM(HR14,HS14,2.3*HT14,2.3*HU14,2.3*HV14,2.3*HW14,2*HX14,2*HY14,HZ14,0.4*IA14,0.2*IB14)</f>
        <v>90.5</v>
      </c>
      <c r="IE14" s="65">
        <f>SUM(EI14,FK14,GM14,HO14)</f>
        <v>395</v>
      </c>
      <c r="IF14" s="65">
        <f>SUM(IE14:IE17)</f>
        <v>1590</v>
      </c>
      <c r="IG14" s="13">
        <v>0.33333333333333343</v>
      </c>
    </row>
    <row r="15" spans="1:241" ht="13.5" customHeight="1" x14ac:dyDescent="0.25">
      <c r="A15" s="19">
        <f>A14+"00:15"</f>
        <v>0.34375000000000011</v>
      </c>
      <c r="B15" s="20">
        <v>0</v>
      </c>
      <c r="C15" s="21">
        <v>3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2">
        <v>0</v>
      </c>
      <c r="M15" s="23">
        <f>SUM(B15:L15)</f>
        <v>3</v>
      </c>
      <c r="N15" s="23">
        <f>SUM(B15,C15,2.3*D15,2.3*E15,2.3*F15,2.3*G15,2*H15,2*I15,J15,0.4*K15,0.2*L15)</f>
        <v>3</v>
      </c>
      <c r="O15" s="19">
        <f>O14+"00:15"</f>
        <v>0.34375000000000011</v>
      </c>
      <c r="P15" s="24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6">
        <v>0</v>
      </c>
      <c r="AA15" s="27">
        <f>SUM(P15:Z15)</f>
        <v>0</v>
      </c>
      <c r="AB15" s="27">
        <f>SUM(P15,Q15,2.3*R15,2.3*S15,2.3*T15,2.3*U15,2*V15,2*W15,X15,0.4*Y15,0.2*Z15)</f>
        <v>0</v>
      </c>
      <c r="AC15" s="19">
        <f>AC14+"00:15"</f>
        <v>0.34375000000000011</v>
      </c>
      <c r="AD15" s="20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2">
        <v>0</v>
      </c>
      <c r="AO15" s="23">
        <f>SUM(AD15:AN15)</f>
        <v>0</v>
      </c>
      <c r="AP15" s="23">
        <f>SUM(AD15,AE15,2.3*AF15,2.3*AG15,2.3*AH15,2.3*AI15,2*AJ15,2*AK15,AL15,0.4*AM15,0.2*AN15)</f>
        <v>0</v>
      </c>
      <c r="AQ15" s="19">
        <f>AQ14+"00:15"</f>
        <v>0.34375000000000011</v>
      </c>
      <c r="AR15" s="20">
        <v>17</v>
      </c>
      <c r="AS15" s="21">
        <v>2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1</v>
      </c>
      <c r="BA15" s="21">
        <v>1</v>
      </c>
      <c r="BB15" s="22">
        <v>3</v>
      </c>
      <c r="BC15" s="23">
        <f>SUM(AR15:BB15)</f>
        <v>24</v>
      </c>
      <c r="BD15" s="23">
        <f>SUM(AR15,AS15,2.3*AT15,2.3*AU15,2.3*AV15,2.3*AW15,2*AX15,2*AY15,AZ15,0.4*BA15,0.2*BB15)</f>
        <v>21</v>
      </c>
      <c r="BE15" s="19">
        <f>BE14+"00:15"</f>
        <v>0.34375000000000011</v>
      </c>
      <c r="BF15" s="20">
        <v>43</v>
      </c>
      <c r="BG15" s="21">
        <v>10</v>
      </c>
      <c r="BH15" s="21">
        <v>2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4</v>
      </c>
      <c r="BO15" s="21">
        <v>3</v>
      </c>
      <c r="BP15" s="22">
        <v>4</v>
      </c>
      <c r="BQ15" s="23">
        <f>SUM(BF15:BP15)</f>
        <v>66</v>
      </c>
      <c r="BR15" s="23">
        <f>SUM(BF15,BG15,2.3*BH15,2.3*BI15,2.3*BJ15,2.3*BK15,2*BL15,2*BM15,BN15,0.4*BO15,0.2*BP15)</f>
        <v>63.6</v>
      </c>
      <c r="BS15" s="19">
        <f>BS14+"00:15"</f>
        <v>0.34375000000000011</v>
      </c>
      <c r="BT15" s="20">
        <v>3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2">
        <v>2</v>
      </c>
      <c r="CE15" s="23">
        <f>SUM(BT15:CD15)</f>
        <v>5</v>
      </c>
      <c r="CF15" s="23">
        <f>SUM(BT15,BU15,2.3*BV15,2.3*BW15,2.3*BX15,2.3*BY15,2*BZ15,2*CA15,CB15,0.4*CC15,0.2*CD15)</f>
        <v>3.4</v>
      </c>
      <c r="CG15" s="19">
        <f>CG14+"00:15"</f>
        <v>0.34375000000000011</v>
      </c>
      <c r="CH15" s="24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6">
        <v>0</v>
      </c>
      <c r="CS15" s="27">
        <f>SUM(CH15:CR15)</f>
        <v>0</v>
      </c>
      <c r="CT15" s="27">
        <f>SUM(CH15,CI15,2.3*CJ15,2.3*CK15,2.3*CL15,2.3*CM15,2*CN15,2*CO15,CP15,0.4*CQ15,0.2*CR15)</f>
        <v>0</v>
      </c>
      <c r="CU15" s="13">
        <f>'Site 49 - Data'!$A15</f>
        <v>0.34375000000000011</v>
      </c>
      <c r="CV15" s="67">
        <f>SUM('Site 49 - Data'!BF15,'Site 49 - Data'!BT15,'Site 49 - Data'!EZ15,'Site 49 - Data'!IF15,'Site 49 - ARMS'!BT15)</f>
        <v>101</v>
      </c>
      <c r="CW15" s="68">
        <f>SUM('Site 49 - Data'!BG15,'Site 49 - Data'!BU15,'Site 49 - Data'!FA15,'Site 49 - Data'!IG15,'Site 49 - ARMS'!BU15)</f>
        <v>8</v>
      </c>
      <c r="CX15" s="68">
        <f>SUM('Site 49 - Data'!BH15,'Site 49 - Data'!BV15,'Site 49 - Data'!FB15,'Site 49 - Data'!IH15,'Site 49 - ARMS'!BV15)</f>
        <v>0</v>
      </c>
      <c r="CY15" s="68">
        <f>SUM('Site 49 - Data'!BI15,'Site 49 - Data'!BW15,'Site 49 - Data'!FC15,'Site 49 - Data'!II15,'Site 49 - ARMS'!BW15)</f>
        <v>0</v>
      </c>
      <c r="CZ15" s="68">
        <f>SUM('Site 49 - Data'!BJ15,'Site 49 - Data'!BX15,'Site 49 - Data'!FD15,'Site 49 - Data'!IJ15,'Site 49 - ARMS'!BX15)</f>
        <v>0</v>
      </c>
      <c r="DA15" s="68">
        <f>SUM('Site 49 - Data'!BK15,'Site 49 - Data'!BY15,'Site 49 - Data'!FE15,'Site 49 - Data'!IK15,'Site 49 - ARMS'!BY15)</f>
        <v>0</v>
      </c>
      <c r="DB15" s="68">
        <f>SUM('Site 49 - Data'!BL15,'Site 49 - Data'!BZ15,'Site 49 - Data'!FF15,'Site 49 - Data'!IL15,'Site 49 - ARMS'!BZ15)</f>
        <v>0</v>
      </c>
      <c r="DC15" s="68">
        <f>SUM('Site 49 - Data'!BM15,'Site 49 - Data'!CA15,'Site 49 - Data'!FG15,'Site 49 - Data'!IM15,'Site 49 - ARMS'!CA15)</f>
        <v>1</v>
      </c>
      <c r="DD15" s="68">
        <f>SUM('Site 49 - Data'!BN15,'Site 49 - Data'!CB15,'Site 49 - Data'!FH15,'Site 49 - Data'!IN15,'Site 49 - ARMS'!CB15)</f>
        <v>12</v>
      </c>
      <c r="DE15" s="68">
        <f>SUM('Site 49 - Data'!BO15,'Site 49 - Data'!CC15,'Site 49 - Data'!FI15,'Site 49 - Data'!IO15,'Site 49 - ARMS'!CC15)</f>
        <v>7</v>
      </c>
      <c r="DF15" s="69">
        <f>SUM('Site 49 - Data'!BP15,'Site 49 - Data'!CD15,'Site 49 - Data'!FJ15,'Site 49 - Data'!IP15,'Site 49 - ARMS'!CD15)</f>
        <v>22</v>
      </c>
      <c r="DG15" s="23">
        <f>SUM(CV15:DF15)</f>
        <v>151</v>
      </c>
      <c r="DH15" s="23">
        <f>SUM(CV15,CW15,2.3*CX15,2.3*CY15,2.3*CZ15,2.3*DA15,2*DB15,2*DC15,DD15,0.4*DE15,0.2*DF15)</f>
        <v>130.19999999999999</v>
      </c>
      <c r="DI15" s="13">
        <f>'Site 49 - Data'!$A15</f>
        <v>0.34375000000000011</v>
      </c>
      <c r="DJ15" s="67">
        <f>SUM('Site 49 - Data'!B15,'Site 49 - Data'!P15,'Site 49 - Data'!AD15,'Site 49 - Data'!AR15,'Site 49 - Data'!BF15)</f>
        <v>112</v>
      </c>
      <c r="DK15" s="68">
        <f>SUM('Site 49 - Data'!C15,'Site 49 - Data'!Q15,'Site 49 - Data'!AE15,'Site 49 - Data'!AS15,'Site 49 - Data'!BG15)</f>
        <v>15</v>
      </c>
      <c r="DL15" s="68">
        <f>SUM('Site 49 - Data'!D15,'Site 49 - Data'!R15,'Site 49 - Data'!AF15,'Site 49 - Data'!AT15,'Site 49 - Data'!BH15)</f>
        <v>1</v>
      </c>
      <c r="DM15" s="68">
        <f>SUM('Site 49 - Data'!E15,'Site 49 - Data'!S15,'Site 49 - Data'!AG15,'Site 49 - Data'!AU15,'Site 49 - Data'!BI15)</f>
        <v>1</v>
      </c>
      <c r="DN15" s="68">
        <f>SUM('Site 49 - Data'!F15,'Site 49 - Data'!T15,'Site 49 - Data'!AH15,'Site 49 - Data'!AV15,'Site 49 - Data'!BJ15)</f>
        <v>0</v>
      </c>
      <c r="DO15" s="68">
        <f>SUM('Site 49 - Data'!G15,'Site 49 - Data'!U15,'Site 49 - Data'!AI15,'Site 49 - Data'!AW15,'Site 49 - Data'!BK15)</f>
        <v>0</v>
      </c>
      <c r="DP15" s="68">
        <f>SUM('Site 49 - Data'!H15,'Site 49 - Data'!V15,'Site 49 - Data'!AJ15,'Site 49 - Data'!AX15,'Site 49 - Data'!BL15)</f>
        <v>0</v>
      </c>
      <c r="DQ15" s="68">
        <f>SUM('Site 49 - Data'!I15,'Site 49 - Data'!W15,'Site 49 - Data'!AK15,'Site 49 - Data'!AY15,'Site 49 - Data'!BM15)</f>
        <v>0</v>
      </c>
      <c r="DR15" s="68">
        <f>SUM('Site 49 - Data'!J15,'Site 49 - Data'!X15,'Site 49 - Data'!AL15,'Site 49 - Data'!AZ15,'Site 49 - Data'!BN15)</f>
        <v>18</v>
      </c>
      <c r="DS15" s="68">
        <f>SUM('Site 49 - Data'!K15,'Site 49 - Data'!Y15,'Site 49 - Data'!AM15,'Site 49 - Data'!BA15,'Site 49 - Data'!BO15)</f>
        <v>3</v>
      </c>
      <c r="DT15" s="69">
        <f>SUM('Site 49 - Data'!L15,'Site 49 - Data'!Z15,'Site 49 - Data'!AN15,'Site 49 - Data'!BB15,'Site 49 - Data'!BP15)</f>
        <v>13</v>
      </c>
      <c r="DU15" s="23">
        <f>SUM(DJ15:DT15)</f>
        <v>163</v>
      </c>
      <c r="DV15" s="23">
        <f>SUM(DJ15,DK15,2.3*DL15,2.3*DM15,2.3*DN15,2.3*DO15,2*DP15,2*DQ15,DR15,0.4*DS15,0.2*DT15)</f>
        <v>153.4</v>
      </c>
      <c r="DW15" s="13">
        <f>'Site 49 - Data'!$A15</f>
        <v>0.34375000000000011</v>
      </c>
      <c r="DX15" s="67">
        <f>SUM('Site 49 - Data'!AR15,'Site 49 - Data'!DX15,'Site 49 - Data'!EL15,'Site 49 - Data'!HR15,'Site 49 - ARMS'!BF15)</f>
        <v>78</v>
      </c>
      <c r="DY15" s="68">
        <f>SUM('Site 49 - Data'!AS15,'Site 49 - Data'!DY15,'Site 49 - Data'!EM15,'Site 49 - Data'!HS15,'Site 49 - ARMS'!BG15)</f>
        <v>13</v>
      </c>
      <c r="DZ15" s="68">
        <f>SUM('Site 49 - Data'!AT15,'Site 49 - Data'!DZ15,'Site 49 - Data'!EN15,'Site 49 - Data'!HT15,'Site 49 - ARMS'!BH15)</f>
        <v>2</v>
      </c>
      <c r="EA15" s="68">
        <f>SUM('Site 49 - Data'!AU15,'Site 49 - Data'!EA15,'Site 49 - Data'!EO15,'Site 49 - Data'!HU15,'Site 49 - ARMS'!BI15)</f>
        <v>0</v>
      </c>
      <c r="EB15" s="68">
        <f>SUM('Site 49 - Data'!AV15,'Site 49 - Data'!EB15,'Site 49 - Data'!EP15,'Site 49 - Data'!HV15,'Site 49 - ARMS'!BJ15)</f>
        <v>0</v>
      </c>
      <c r="EC15" s="68">
        <f>SUM('Site 49 - Data'!AW15,'Site 49 - Data'!EC15,'Site 49 - Data'!EQ15,'Site 49 - Data'!HW15,'Site 49 - ARMS'!BK15)</f>
        <v>0</v>
      </c>
      <c r="ED15" s="68">
        <f>SUM('Site 49 - Data'!AX15,'Site 49 - Data'!ED15,'Site 49 - Data'!ER15,'Site 49 - Data'!HX15,'Site 49 - ARMS'!BL15)</f>
        <v>0</v>
      </c>
      <c r="EE15" s="68">
        <f>SUM('Site 49 - Data'!AY15,'Site 49 - Data'!EE15,'Site 49 - Data'!ES15,'Site 49 - Data'!HY15,'Site 49 - ARMS'!BM15)</f>
        <v>0</v>
      </c>
      <c r="EF15" s="68">
        <f>SUM('Site 49 - Data'!AZ15,'Site 49 - Data'!EF15,'Site 49 - Data'!ET15,'Site 49 - Data'!HZ15,'Site 49 - ARMS'!BN15)</f>
        <v>7</v>
      </c>
      <c r="EG15" s="68">
        <f>SUM('Site 49 - Data'!BA15,'Site 49 - Data'!EG15,'Site 49 - Data'!EU15,'Site 49 - Data'!IA15,'Site 49 - ARMS'!BO15)</f>
        <v>3</v>
      </c>
      <c r="EH15" s="69">
        <f>SUM('Site 49 - Data'!BB15,'Site 49 - Data'!EH15,'Site 49 - Data'!EV15,'Site 49 - Data'!IB15,'Site 49 - ARMS'!BP15)</f>
        <v>9</v>
      </c>
      <c r="EI15" s="23">
        <f>SUM(DX15:EH15)</f>
        <v>112</v>
      </c>
      <c r="EJ15" s="23">
        <f>SUM(DX15,DY15,2.3*DZ15,2.3*EA15,2.3*EB15,2.3*EC15,2*ED15,2*EE15,EF15,0.4*EG15,0.2*EH15)</f>
        <v>105.6</v>
      </c>
      <c r="EK15" s="13">
        <f>'Site 49 - Data'!$A15</f>
        <v>0.34375000000000011</v>
      </c>
      <c r="EL15" s="67">
        <f>SUM('Site 49 - Data'!BT15,'Site 49 - Data'!CH15,'Site 49 - Data'!CV15,'Site 49 - Data'!DJ15,'Site 49 - Data'!DX15)</f>
        <v>73</v>
      </c>
      <c r="EM15" s="68">
        <f>SUM('Site 49 - Data'!BU15,'Site 49 - Data'!CI15,'Site 49 - Data'!CW15,'Site 49 - Data'!DK15,'Site 49 - Data'!DY15)</f>
        <v>4</v>
      </c>
      <c r="EN15" s="68">
        <f>SUM('Site 49 - Data'!BV15,'Site 49 - Data'!CJ15,'Site 49 - Data'!CX15,'Site 49 - Data'!DL15,'Site 49 - Data'!DZ15)</f>
        <v>0</v>
      </c>
      <c r="EO15" s="68">
        <f>SUM('Site 49 - Data'!BW15,'Site 49 - Data'!CK15,'Site 49 - Data'!CY15,'Site 49 - Data'!DM15,'Site 49 - Data'!EA15)</f>
        <v>0</v>
      </c>
      <c r="EP15" s="68">
        <f>SUM('Site 49 - Data'!BX15,'Site 49 - Data'!CL15,'Site 49 - Data'!CZ15,'Site 49 - Data'!DN15,'Site 49 - Data'!EB15)</f>
        <v>0</v>
      </c>
      <c r="EQ15" s="68">
        <f>SUM('Site 49 - Data'!BY15,'Site 49 - Data'!CM15,'Site 49 - Data'!DA15,'Site 49 - Data'!DO15,'Site 49 - Data'!EC15)</f>
        <v>0</v>
      </c>
      <c r="ER15" s="68">
        <f>SUM('Site 49 - Data'!BZ15,'Site 49 - Data'!CN15,'Site 49 - Data'!DB15,'Site 49 - Data'!DP15,'Site 49 - Data'!ED15)</f>
        <v>0</v>
      </c>
      <c r="ES15" s="68">
        <f>SUM('Site 49 - Data'!CA15,'Site 49 - Data'!CO15,'Site 49 - Data'!DC15,'Site 49 - Data'!DQ15,'Site 49 - Data'!EE15)</f>
        <v>0</v>
      </c>
      <c r="ET15" s="68">
        <f>SUM('Site 49 - Data'!CB15,'Site 49 - Data'!CP15,'Site 49 - Data'!DD15,'Site 49 - Data'!DR15,'Site 49 - Data'!EF15)</f>
        <v>3</v>
      </c>
      <c r="EU15" s="68">
        <f>SUM('Site 49 - Data'!CC15,'Site 49 - Data'!CQ15,'Site 49 - Data'!DE15,'Site 49 - Data'!DS15,'Site 49 - Data'!EG15)</f>
        <v>3</v>
      </c>
      <c r="EV15" s="69">
        <f>SUM('Site 49 - Data'!CD15,'Site 49 - Data'!CR15,'Site 49 - Data'!DF15,'Site 49 - Data'!DT15,'Site 49 - Data'!EH15)</f>
        <v>12</v>
      </c>
      <c r="EW15" s="23">
        <f>SUM(EL15:EV15)</f>
        <v>95</v>
      </c>
      <c r="EX15" s="23">
        <f>SUM(EL15,EM15,2.3*EN15,2.3*EO15,2.3*EP15,2.3*EQ15,2*ER15,2*ES15,ET15,0.4*EU15,0.2*EV15)</f>
        <v>83.600000000000009</v>
      </c>
      <c r="EY15" s="13">
        <f>'Site 49 - Data'!$A15</f>
        <v>0.34375000000000011</v>
      </c>
      <c r="EZ15" s="67">
        <f>SUM('Site 49 - Data'!AD15,'Site 49 - Data'!DJ15,'Site 49 - Data'!GP15,'Site 49 - Data'!HD15,'Site 49 - ARMS'!AR15)</f>
        <v>121</v>
      </c>
      <c r="FA15" s="68">
        <f>SUM('Site 49 - Data'!AE15,'Site 49 - Data'!DK15,'Site 49 - Data'!GQ15,'Site 49 - Data'!HE15,'Site 49 - ARMS'!AS15)</f>
        <v>14</v>
      </c>
      <c r="FB15" s="68">
        <f>SUM('Site 49 - Data'!AF15,'Site 49 - Data'!DL15,'Site 49 - Data'!GR15,'Site 49 - Data'!HF15,'Site 49 - ARMS'!AT15)</f>
        <v>1</v>
      </c>
      <c r="FC15" s="68">
        <f>SUM('Site 49 - Data'!AG15,'Site 49 - Data'!DM15,'Site 49 - Data'!GS15,'Site 49 - Data'!HG15,'Site 49 - ARMS'!AU15)</f>
        <v>1</v>
      </c>
      <c r="FD15" s="68">
        <f>SUM('Site 49 - Data'!AH15,'Site 49 - Data'!DN15,'Site 49 - Data'!GT15,'Site 49 - Data'!HH15,'Site 49 - ARMS'!AV15)</f>
        <v>0</v>
      </c>
      <c r="FE15" s="68">
        <f>SUM('Site 49 - Data'!AI15,'Site 49 - Data'!DO15,'Site 49 - Data'!GU15,'Site 49 - Data'!HI15,'Site 49 - ARMS'!AW15)</f>
        <v>0</v>
      </c>
      <c r="FF15" s="68">
        <f>SUM('Site 49 - Data'!AJ15,'Site 49 - Data'!DP15,'Site 49 - Data'!GV15,'Site 49 - Data'!HJ15,'Site 49 - ARMS'!AX15)</f>
        <v>0</v>
      </c>
      <c r="FG15" s="68">
        <f>SUM('Site 49 - Data'!AK15,'Site 49 - Data'!DQ15,'Site 49 - Data'!GW15,'Site 49 - Data'!HK15,'Site 49 - ARMS'!AY15)</f>
        <v>0</v>
      </c>
      <c r="FH15" s="68">
        <f>SUM('Site 49 - Data'!AL15,'Site 49 - Data'!DR15,'Site 49 - Data'!GX15,'Site 49 - Data'!HL15,'Site 49 - ARMS'!AZ15)</f>
        <v>17</v>
      </c>
      <c r="FI15" s="68">
        <f>SUM('Site 49 - Data'!AM15,'Site 49 - Data'!DS15,'Site 49 - Data'!GY15,'Site 49 - Data'!HM15,'Site 49 - ARMS'!BA15)</f>
        <v>4</v>
      </c>
      <c r="FJ15" s="69">
        <f>SUM('Site 49 - Data'!AN15,'Site 49 - Data'!DT15,'Site 49 - Data'!GZ15,'Site 49 - Data'!HN15,'Site 49 - ARMS'!BB15)</f>
        <v>18</v>
      </c>
      <c r="FK15" s="23">
        <f>SUM(EZ15:FJ15)</f>
        <v>176</v>
      </c>
      <c r="FL15" s="23">
        <f>SUM(EZ15,FA15,2.3*FB15,2.3*FC15,2.3*FD15,2.3*FE15,2*FF15,2*FG15,FH15,0.4*FI15,0.2*FJ15)</f>
        <v>161.80000000000001</v>
      </c>
      <c r="FM15" s="13">
        <f>'Site 49 - Data'!$A15</f>
        <v>0.34375000000000011</v>
      </c>
      <c r="FN15" s="67">
        <f>SUM('Site 49 - Data'!EL15,'Site 49 - Data'!EZ15,'Site 49 - Data'!FN15,'Site 49 - Data'!GB15,'Site 49 - Data'!GP15)</f>
        <v>94</v>
      </c>
      <c r="FO15" s="68">
        <f>SUM('Site 49 - Data'!EM15,'Site 49 - Data'!FA15,'Site 49 - Data'!FO15,'Site 49 - Data'!GC15,'Site 49 - Data'!GQ15)</f>
        <v>13</v>
      </c>
      <c r="FP15" s="68">
        <f>SUM('Site 49 - Data'!EN15,'Site 49 - Data'!FB15,'Site 49 - Data'!FP15,'Site 49 - Data'!GD15,'Site 49 - Data'!GR15)</f>
        <v>0</v>
      </c>
      <c r="FQ15" s="68">
        <f>SUM('Site 49 - Data'!EO15,'Site 49 - Data'!FC15,'Site 49 - Data'!FQ15,'Site 49 - Data'!GE15,'Site 49 - Data'!GS15)</f>
        <v>0</v>
      </c>
      <c r="FR15" s="68">
        <f>SUM('Site 49 - Data'!EP15,'Site 49 - Data'!FD15,'Site 49 - Data'!FR15,'Site 49 - Data'!GF15,'Site 49 - Data'!GT15)</f>
        <v>0</v>
      </c>
      <c r="FS15" s="68">
        <f>SUM('Site 49 - Data'!EQ15,'Site 49 - Data'!FE15,'Site 49 - Data'!FS15,'Site 49 - Data'!GG15,'Site 49 - Data'!GU15)</f>
        <v>0</v>
      </c>
      <c r="FT15" s="68">
        <f>SUM('Site 49 - Data'!ER15,'Site 49 - Data'!FF15,'Site 49 - Data'!FT15,'Site 49 - Data'!GH15,'Site 49 - Data'!GV15)</f>
        <v>0</v>
      </c>
      <c r="FU15" s="68">
        <f>SUM('Site 49 - Data'!ES15,'Site 49 - Data'!FG15,'Site 49 - Data'!FU15,'Site 49 - Data'!GI15,'Site 49 - Data'!GW15)</f>
        <v>1</v>
      </c>
      <c r="FV15" s="68">
        <f>SUM('Site 49 - Data'!ET15,'Site 49 - Data'!FH15,'Site 49 - Data'!FV15,'Site 49 - Data'!GJ15,'Site 49 - Data'!GX15)</f>
        <v>14</v>
      </c>
      <c r="FW15" s="68">
        <f>SUM('Site 49 - Data'!EU15,'Site 49 - Data'!FI15,'Site 49 - Data'!FW15,'Site 49 - Data'!GK15,'Site 49 - Data'!GY15)</f>
        <v>6</v>
      </c>
      <c r="FX15" s="69">
        <f>SUM('Site 49 - Data'!EV15,'Site 49 - Data'!FJ15,'Site 49 - Data'!FX15,'Site 49 - Data'!GL15,'Site 49 - Data'!GZ15)</f>
        <v>25</v>
      </c>
      <c r="FY15" s="23">
        <f>SUM(FN15:FX15)</f>
        <v>153</v>
      </c>
      <c r="FZ15" s="23">
        <f>SUM(FN15,FO15,2.3*FP15,2.3*FQ15,2.3*FR15,2.3*FS15,2*FT15,2*FU15,FV15,0.4*FW15,0.2*FX15)</f>
        <v>130.4</v>
      </c>
      <c r="GA15" s="13">
        <f>'Site 49 - Data'!$A15</f>
        <v>0.34375000000000011</v>
      </c>
      <c r="GB15" s="67">
        <f>SUM('Site 49 - Data'!P15,'Site 49 - Data'!CV15,'Site 49 - Data'!GB15,'Site 49 - ARMS'!P15,'Site 49 - ARMS'!AD15)</f>
        <v>11</v>
      </c>
      <c r="GC15" s="68">
        <f>SUM('Site 49 - Data'!Q15,'Site 49 - Data'!CW15,'Site 49 - Data'!GC15,'Site 49 - ARMS'!Q15,'Site 49 - ARMS'!AE15)</f>
        <v>3</v>
      </c>
      <c r="GD15" s="68">
        <f>SUM('Site 49 - Data'!R15,'Site 49 - Data'!CX15,'Site 49 - Data'!GD15,'Site 49 - ARMS'!R15,'Site 49 - ARMS'!AF15)</f>
        <v>0</v>
      </c>
      <c r="GE15" s="68">
        <f>SUM('Site 49 - Data'!S15,'Site 49 - Data'!CY15,'Site 49 - Data'!GE15,'Site 49 - ARMS'!S15,'Site 49 - ARMS'!AG15)</f>
        <v>0</v>
      </c>
      <c r="GF15" s="68">
        <f>SUM('Site 49 - Data'!T15,'Site 49 - Data'!CZ15,'Site 49 - Data'!GF15,'Site 49 - ARMS'!T15,'Site 49 - ARMS'!AH15)</f>
        <v>0</v>
      </c>
      <c r="GG15" s="68">
        <f>SUM('Site 49 - Data'!U15,'Site 49 - Data'!DA15,'Site 49 - Data'!GG15,'Site 49 - ARMS'!U15,'Site 49 - ARMS'!AI15)</f>
        <v>0</v>
      </c>
      <c r="GH15" s="68">
        <f>SUM('Site 49 - Data'!V15,'Site 49 - Data'!DB15,'Site 49 - Data'!GH15,'Site 49 - ARMS'!V15,'Site 49 - ARMS'!AJ15)</f>
        <v>0</v>
      </c>
      <c r="GI15" s="68">
        <f>SUM('Site 49 - Data'!W15,'Site 49 - Data'!DC15,'Site 49 - Data'!GI15,'Site 49 - ARMS'!W15,'Site 49 - ARMS'!AK15)</f>
        <v>0</v>
      </c>
      <c r="GJ15" s="68">
        <f>SUM('Site 49 - Data'!X15,'Site 49 - Data'!DD15,'Site 49 - Data'!GJ15,'Site 49 - ARMS'!X15,'Site 49 - ARMS'!AL15)</f>
        <v>0</v>
      </c>
      <c r="GK15" s="68">
        <f>SUM('Site 49 - Data'!Y15,'Site 49 - Data'!DE15,'Site 49 - Data'!GK15,'Site 49 - ARMS'!Y15,'Site 49 - ARMS'!AM15)</f>
        <v>0</v>
      </c>
      <c r="GL15" s="69">
        <f>SUM('Site 49 - Data'!Z15,'Site 49 - Data'!DF15,'Site 49 - Data'!GL15,'Site 49 - ARMS'!Z15,'Site 49 - ARMS'!AN15)</f>
        <v>3</v>
      </c>
      <c r="GM15" s="23">
        <f>SUM(GB15:GL15)</f>
        <v>17</v>
      </c>
      <c r="GN15" s="23">
        <f>SUM(GB15,GC15,2.3*GD15,2.3*GE15,2.3*GF15,2.3*GG15,2*GH15,2*GI15,GJ15,0.4*GK15,0.2*GL15)</f>
        <v>14.6</v>
      </c>
      <c r="GO15" s="13">
        <f>'Site 49 - Data'!$A15</f>
        <v>0.34375000000000011</v>
      </c>
      <c r="GP15" s="67">
        <f>SUM('Site 49 - Data'!HD15,'Site 49 - Data'!HR15,'Site 49 - Data'!IF15,'Site 49 - ARMS'!B15,'Site 49 - ARMS'!P15)</f>
        <v>31</v>
      </c>
      <c r="GQ15" s="68">
        <f>SUM('Site 49 - Data'!HE15,'Site 49 - Data'!HS15,'Site 49 - Data'!IG15,'Site 49 - ARMS'!C15,'Site 49 - ARMS'!Q15)</f>
        <v>4</v>
      </c>
      <c r="GR15" s="68">
        <f>SUM('Site 49 - Data'!HF15,'Site 49 - Data'!HT15,'Site 49 - Data'!IH15,'Site 49 - ARMS'!D15,'Site 49 - ARMS'!R15)</f>
        <v>0</v>
      </c>
      <c r="GS15" s="68">
        <f>SUM('Site 49 - Data'!HG15,'Site 49 - Data'!HU15,'Site 49 - Data'!II15,'Site 49 - ARMS'!E15,'Site 49 - ARMS'!S15)</f>
        <v>0</v>
      </c>
      <c r="GT15" s="68">
        <f>SUM('Site 49 - Data'!HH15,'Site 49 - Data'!HV15,'Site 49 - Data'!IJ15,'Site 49 - ARMS'!F15,'Site 49 - ARMS'!T15)</f>
        <v>0</v>
      </c>
      <c r="GU15" s="68">
        <f>SUM('Site 49 - Data'!HI15,'Site 49 - Data'!HW15,'Site 49 - Data'!IK15,'Site 49 - ARMS'!G15,'Site 49 - ARMS'!U15)</f>
        <v>0</v>
      </c>
      <c r="GV15" s="68">
        <f>SUM('Site 49 - Data'!HJ15,'Site 49 - Data'!HX15,'Site 49 - Data'!IL15,'Site 49 - ARMS'!H15,'Site 49 - ARMS'!V15)</f>
        <v>0</v>
      </c>
      <c r="GW15" s="68">
        <f>SUM('Site 49 - Data'!HK15,'Site 49 - Data'!HY15,'Site 49 - Data'!IM15,'Site 49 - ARMS'!I15,'Site 49 - ARMS'!W15)</f>
        <v>0</v>
      </c>
      <c r="GX15" s="68">
        <f>SUM('Site 49 - Data'!HL15,'Site 49 - Data'!HZ15,'Site 49 - Data'!IN15,'Site 49 - ARMS'!J15,'Site 49 - ARMS'!X15)</f>
        <v>0</v>
      </c>
      <c r="GY15" s="68">
        <f>SUM('Site 49 - Data'!HM15,'Site 49 - Data'!IA15,'Site 49 - Data'!IO15,'Site 49 - ARMS'!K15,'Site 49 - ARMS'!Y15)</f>
        <v>1</v>
      </c>
      <c r="GZ15" s="69">
        <f>SUM('Site 49 - Data'!HN15,'Site 49 - Data'!IB15,'Site 49 - Data'!IP15,'Site 49 - ARMS'!L15,'Site 49 - ARMS'!Z15)</f>
        <v>11</v>
      </c>
      <c r="HA15" s="23">
        <f>SUM(GP15:GZ15)</f>
        <v>47</v>
      </c>
      <c r="HB15" s="23">
        <f>SUM(GP15,GQ15,2.3*GR15,2.3*GS15,2.3*GT15,2.3*GU15,2*GV15,2*GW15,GX15,0.4*GY15,0.2*GZ15)</f>
        <v>37.6</v>
      </c>
      <c r="HC15" s="13">
        <f>'Site 49 - Data'!$A15</f>
        <v>0.34375000000000011</v>
      </c>
      <c r="HD15" s="67">
        <f>SUM('Site 49 - Data'!B15,'Site 49 - Data'!CH15,'Site 49 - Data'!FN15,'Site 49 - ARMS'!B15,'Site 49 - ARMS'!CH15)</f>
        <v>62</v>
      </c>
      <c r="HE15" s="68">
        <f>SUM('Site 49 - Data'!C15,'Site 49 - Data'!CI15,'Site 49 - Data'!FO15,'Site 49 - ARMS'!C15,'Site 49 - ARMS'!CI15)</f>
        <v>10</v>
      </c>
      <c r="HF15" s="68">
        <f>SUM('Site 49 - Data'!D15,'Site 49 - Data'!CJ15,'Site 49 - Data'!FP15,'Site 49 - ARMS'!D15,'Site 49 - ARMS'!CJ15)</f>
        <v>0</v>
      </c>
      <c r="HG15" s="68">
        <f>SUM('Site 49 - Data'!E15,'Site 49 - Data'!CK15,'Site 49 - Data'!FQ15,'Site 49 - ARMS'!E15,'Site 49 - ARMS'!CK15)</f>
        <v>0</v>
      </c>
      <c r="HH15" s="68">
        <f>SUM('Site 49 - Data'!F15,'Site 49 - Data'!CL15,'Site 49 - Data'!FR15,'Site 49 - ARMS'!F15,'Site 49 - ARMS'!CL15)</f>
        <v>0</v>
      </c>
      <c r="HI15" s="68">
        <f>SUM('Site 49 - Data'!G15,'Site 49 - Data'!CM15,'Site 49 - Data'!FS15,'Site 49 - ARMS'!G15,'Site 49 - ARMS'!CM15)</f>
        <v>0</v>
      </c>
      <c r="HJ15" s="68">
        <f>SUM('Site 49 - Data'!H15,'Site 49 - Data'!CN15,'Site 49 - Data'!FT15,'Site 49 - ARMS'!H15,'Site 49 - ARMS'!CN15)</f>
        <v>0</v>
      </c>
      <c r="HK15" s="68">
        <f>SUM('Site 49 - Data'!I15,'Site 49 - Data'!CO15,'Site 49 - Data'!FU15,'Site 49 - ARMS'!I15,'Site 49 - ARMS'!CO15)</f>
        <v>0</v>
      </c>
      <c r="HL15" s="68">
        <f>SUM('Site 49 - Data'!J15,'Site 49 - Data'!CP15,'Site 49 - Data'!FV15,'Site 49 - ARMS'!J15,'Site 49 - ARMS'!CP15)</f>
        <v>4</v>
      </c>
      <c r="HM15" s="68">
        <f>SUM('Site 49 - Data'!K15,'Site 49 - Data'!CQ15,'Site 49 - Data'!FW15,'Site 49 - ARMS'!K15,'Site 49 - ARMS'!CQ15)</f>
        <v>3</v>
      </c>
      <c r="HN15" s="69">
        <f>SUM('Site 49 - Data'!L15,'Site 49 - Data'!CR15,'Site 49 - Data'!FX15,'Site 49 - ARMS'!L15,'Site 49 - ARMS'!CR15)</f>
        <v>18</v>
      </c>
      <c r="HO15" s="23">
        <f>SUM(HD15:HN15)</f>
        <v>97</v>
      </c>
      <c r="HP15" s="23">
        <f>SUM(HD15,HE15,2.3*HF15,2.3*HG15,2.3*HH15,2.3*HI15,2*HJ15,2*HK15,HL15,0.4*HM15,0.2*HN15)</f>
        <v>80.8</v>
      </c>
      <c r="HQ15" s="13">
        <f>'Site 49 - Data'!$A15</f>
        <v>0.34375000000000011</v>
      </c>
      <c r="HR15" s="67">
        <f t="shared" si="18"/>
        <v>63</v>
      </c>
      <c r="HS15" s="68">
        <f t="shared" si="18"/>
        <v>12</v>
      </c>
      <c r="HT15" s="68">
        <f t="shared" si="18"/>
        <v>2</v>
      </c>
      <c r="HU15" s="68">
        <f t="shared" si="18"/>
        <v>0</v>
      </c>
      <c r="HV15" s="68">
        <f t="shared" si="18"/>
        <v>0</v>
      </c>
      <c r="HW15" s="68">
        <f t="shared" si="18"/>
        <v>0</v>
      </c>
      <c r="HX15" s="68">
        <f t="shared" si="18"/>
        <v>0</v>
      </c>
      <c r="HY15" s="68">
        <f t="shared" si="18"/>
        <v>0</v>
      </c>
      <c r="HZ15" s="68">
        <f t="shared" si="18"/>
        <v>5</v>
      </c>
      <c r="IA15" s="68">
        <f t="shared" si="18"/>
        <v>4</v>
      </c>
      <c r="IB15" s="69">
        <f t="shared" si="18"/>
        <v>9</v>
      </c>
      <c r="IC15" s="23">
        <f>SUM(HR15:IB15)</f>
        <v>95</v>
      </c>
      <c r="ID15" s="23">
        <f>SUM(HR15,HS15,2.3*HT15,2.3*HU15,2.3*HV15,2.3*HW15,2*HX15,2*HY15,HZ15,0.4*IA15,0.2*IB15)</f>
        <v>87.999999999999986</v>
      </c>
      <c r="IE15" s="65">
        <f>SUM(EI15,FK15,GM15,HO15)</f>
        <v>402</v>
      </c>
      <c r="IF15" s="65">
        <f>SUM(IE15:IE19)</f>
        <v>1547</v>
      </c>
      <c r="IG15" s="13">
        <v>0.34375000000000011</v>
      </c>
    </row>
    <row r="16" spans="1:241" ht="13.5" customHeight="1" x14ac:dyDescent="0.25">
      <c r="A16" s="19">
        <f>A15+"00:15"</f>
        <v>0.3541666666666668</v>
      </c>
      <c r="B16" s="20">
        <v>5</v>
      </c>
      <c r="C16" s="21">
        <v>2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1</v>
      </c>
      <c r="K16" s="21">
        <v>0</v>
      </c>
      <c r="L16" s="22">
        <v>0</v>
      </c>
      <c r="M16" s="23">
        <f>SUM(B16:L16)</f>
        <v>8</v>
      </c>
      <c r="N16" s="23">
        <f>SUM(B16,C16,2.3*D16,2.3*E16,2.3*F16,2.3*G16,2*H16,2*I16,J16,0.4*K16,0.2*L16)</f>
        <v>8</v>
      </c>
      <c r="O16" s="19">
        <f>O15+"00:15"</f>
        <v>0.3541666666666668</v>
      </c>
      <c r="P16" s="24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6">
        <v>0</v>
      </c>
      <c r="AA16" s="27">
        <f>SUM(P16:Z16)</f>
        <v>0</v>
      </c>
      <c r="AB16" s="27">
        <f>SUM(P16,Q16,2.3*R16,2.3*S16,2.3*T16,2.3*U16,2*V16,2*W16,X16,0.4*Y16,0.2*Z16)</f>
        <v>0</v>
      </c>
      <c r="AC16" s="19">
        <f>AC15+"00:15"</f>
        <v>0.3541666666666668</v>
      </c>
      <c r="AD16" s="20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2">
        <v>0</v>
      </c>
      <c r="AO16" s="23">
        <f>SUM(AD16:AN16)</f>
        <v>0</v>
      </c>
      <c r="AP16" s="23">
        <f>SUM(AD16,AE16,2.3*AF16,2.3*AG16,2.3*AH16,2.3*AI16,2*AJ16,2*AK16,AL16,0.4*AM16,0.2*AN16)</f>
        <v>0</v>
      </c>
      <c r="AQ16" s="19">
        <f>AQ15+"00:15"</f>
        <v>0.3541666666666668</v>
      </c>
      <c r="AR16" s="20">
        <v>16</v>
      </c>
      <c r="AS16" s="21">
        <v>1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2">
        <v>0</v>
      </c>
      <c r="BC16" s="23">
        <f>SUM(AR16:BB16)</f>
        <v>17</v>
      </c>
      <c r="BD16" s="23">
        <f>SUM(AR16,AS16,2.3*AT16,2.3*AU16,2.3*AV16,2.3*AW16,2*AX16,2*AY16,AZ16,0.4*BA16,0.2*BB16)</f>
        <v>17</v>
      </c>
      <c r="BE16" s="19">
        <f>BE15+"00:15"</f>
        <v>0.3541666666666668</v>
      </c>
      <c r="BF16" s="20">
        <v>55</v>
      </c>
      <c r="BG16" s="21">
        <v>7</v>
      </c>
      <c r="BH16" s="21">
        <v>1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1</v>
      </c>
      <c r="BO16" s="21">
        <v>3</v>
      </c>
      <c r="BP16" s="22">
        <v>6</v>
      </c>
      <c r="BQ16" s="23">
        <f>SUM(BF16:BP16)</f>
        <v>73</v>
      </c>
      <c r="BR16" s="23">
        <f>SUM(BF16,BG16,2.3*BH16,2.3*BI16,2.3*BJ16,2.3*BK16,2*BL16,2*BM16,BN16,0.4*BO16,0.2*BP16)</f>
        <v>67.7</v>
      </c>
      <c r="BS16" s="19">
        <f>BS15+"00:15"</f>
        <v>0.3541666666666668</v>
      </c>
      <c r="BT16" s="20">
        <v>3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2">
        <v>0</v>
      </c>
      <c r="CE16" s="23">
        <f>SUM(BT16:CD16)</f>
        <v>3</v>
      </c>
      <c r="CF16" s="23">
        <f>SUM(BT16,BU16,2.3*BV16,2.3*BW16,2.3*BX16,2.3*BY16,2*BZ16,2*CA16,CB16,0.4*CC16,0.2*CD16)</f>
        <v>3</v>
      </c>
      <c r="CG16" s="19">
        <f>CG15+"00:15"</f>
        <v>0.3541666666666668</v>
      </c>
      <c r="CH16" s="24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6">
        <v>0</v>
      </c>
      <c r="CS16" s="27">
        <f>SUM(CH16:CR16)</f>
        <v>0</v>
      </c>
      <c r="CT16" s="27">
        <f>SUM(CH16,CI16,2.3*CJ16,2.3*CK16,2.3*CL16,2.3*CM16,2*CN16,2*CO16,CP16,0.4*CQ16,0.2*CR16)</f>
        <v>0</v>
      </c>
      <c r="CU16" s="13">
        <f>'Site 49 - Data'!$A16</f>
        <v>0.3541666666666668</v>
      </c>
      <c r="CV16" s="67">
        <f>SUM('Site 49 - Data'!BF16,'Site 49 - Data'!BT16,'Site 49 - Data'!EZ16,'Site 49 - Data'!IF16,'Site 49 - ARMS'!BT16)</f>
        <v>103</v>
      </c>
      <c r="CW16" s="68">
        <f>SUM('Site 49 - Data'!BG16,'Site 49 - Data'!BU16,'Site 49 - Data'!FA16,'Site 49 - Data'!IG16,'Site 49 - ARMS'!BU16)</f>
        <v>8</v>
      </c>
      <c r="CX16" s="68">
        <f>SUM('Site 49 - Data'!BH16,'Site 49 - Data'!BV16,'Site 49 - Data'!FB16,'Site 49 - Data'!IH16,'Site 49 - ARMS'!BV16)</f>
        <v>1</v>
      </c>
      <c r="CY16" s="68">
        <f>SUM('Site 49 - Data'!BI16,'Site 49 - Data'!BW16,'Site 49 - Data'!FC16,'Site 49 - Data'!II16,'Site 49 - ARMS'!BW16)</f>
        <v>0</v>
      </c>
      <c r="CZ16" s="68">
        <f>SUM('Site 49 - Data'!BJ16,'Site 49 - Data'!BX16,'Site 49 - Data'!FD16,'Site 49 - Data'!IJ16,'Site 49 - ARMS'!BX16)</f>
        <v>0</v>
      </c>
      <c r="DA16" s="68">
        <f>SUM('Site 49 - Data'!BK16,'Site 49 - Data'!BY16,'Site 49 - Data'!FE16,'Site 49 - Data'!IK16,'Site 49 - ARMS'!BY16)</f>
        <v>0</v>
      </c>
      <c r="DB16" s="68">
        <f>SUM('Site 49 - Data'!BL16,'Site 49 - Data'!BZ16,'Site 49 - Data'!FF16,'Site 49 - Data'!IL16,'Site 49 - ARMS'!BZ16)</f>
        <v>0</v>
      </c>
      <c r="DC16" s="68">
        <f>SUM('Site 49 - Data'!BM16,'Site 49 - Data'!CA16,'Site 49 - Data'!FG16,'Site 49 - Data'!IM16,'Site 49 - ARMS'!CA16)</f>
        <v>2</v>
      </c>
      <c r="DD16" s="68">
        <f>SUM('Site 49 - Data'!BN16,'Site 49 - Data'!CB16,'Site 49 - Data'!FH16,'Site 49 - Data'!IN16,'Site 49 - ARMS'!CB16)</f>
        <v>12</v>
      </c>
      <c r="DE16" s="68">
        <f>SUM('Site 49 - Data'!BO16,'Site 49 - Data'!CC16,'Site 49 - Data'!FI16,'Site 49 - Data'!IO16,'Site 49 - ARMS'!CC16)</f>
        <v>6</v>
      </c>
      <c r="DF16" s="69">
        <f>SUM('Site 49 - Data'!BP16,'Site 49 - Data'!CD16,'Site 49 - Data'!FJ16,'Site 49 - Data'!IP16,'Site 49 - ARMS'!CD16)</f>
        <v>45</v>
      </c>
      <c r="DG16" s="23">
        <f>SUM(CV16:DF16)</f>
        <v>177</v>
      </c>
      <c r="DH16" s="23">
        <f>SUM(CV16,CW16,2.3*CX16,2.3*CY16,2.3*CZ16,2.3*DA16,2*DB16,2*DC16,DD16,0.4*DE16,0.2*DF16)</f>
        <v>140.70000000000002</v>
      </c>
      <c r="DI16" s="13">
        <f>'Site 49 - Data'!$A16</f>
        <v>0.3541666666666668</v>
      </c>
      <c r="DJ16" s="67">
        <f>SUM('Site 49 - Data'!B16,'Site 49 - Data'!P16,'Site 49 - Data'!AD16,'Site 49 - Data'!AR16,'Site 49 - Data'!BF16)</f>
        <v>85</v>
      </c>
      <c r="DK16" s="68">
        <f>SUM('Site 49 - Data'!C16,'Site 49 - Data'!Q16,'Site 49 - Data'!AE16,'Site 49 - Data'!AS16,'Site 49 - Data'!BG16)</f>
        <v>9</v>
      </c>
      <c r="DL16" s="68">
        <f>SUM('Site 49 - Data'!D16,'Site 49 - Data'!R16,'Site 49 - Data'!AF16,'Site 49 - Data'!AT16,'Site 49 - Data'!BH16)</f>
        <v>4</v>
      </c>
      <c r="DM16" s="68">
        <f>SUM('Site 49 - Data'!E16,'Site 49 - Data'!S16,'Site 49 - Data'!AG16,'Site 49 - Data'!AU16,'Site 49 - Data'!BI16)</f>
        <v>2</v>
      </c>
      <c r="DN16" s="68">
        <f>SUM('Site 49 - Data'!F16,'Site 49 - Data'!T16,'Site 49 - Data'!AH16,'Site 49 - Data'!AV16,'Site 49 - Data'!BJ16)</f>
        <v>0</v>
      </c>
      <c r="DO16" s="68">
        <f>SUM('Site 49 - Data'!G16,'Site 49 - Data'!U16,'Site 49 - Data'!AI16,'Site 49 - Data'!AW16,'Site 49 - Data'!BK16)</f>
        <v>0</v>
      </c>
      <c r="DP16" s="68">
        <f>SUM('Site 49 - Data'!H16,'Site 49 - Data'!V16,'Site 49 - Data'!AJ16,'Site 49 - Data'!AX16,'Site 49 - Data'!BL16)</f>
        <v>1</v>
      </c>
      <c r="DQ16" s="68">
        <f>SUM('Site 49 - Data'!I16,'Site 49 - Data'!W16,'Site 49 - Data'!AK16,'Site 49 - Data'!AY16,'Site 49 - Data'!BM16)</f>
        <v>2</v>
      </c>
      <c r="DR16" s="68">
        <f>SUM('Site 49 - Data'!J16,'Site 49 - Data'!X16,'Site 49 - Data'!AL16,'Site 49 - Data'!AZ16,'Site 49 - Data'!BN16)</f>
        <v>20</v>
      </c>
      <c r="DS16" s="68">
        <f>SUM('Site 49 - Data'!K16,'Site 49 - Data'!Y16,'Site 49 - Data'!AM16,'Site 49 - Data'!BA16,'Site 49 - Data'!BO16)</f>
        <v>2</v>
      </c>
      <c r="DT16" s="69">
        <f>SUM('Site 49 - Data'!L16,'Site 49 - Data'!Z16,'Site 49 - Data'!AN16,'Site 49 - Data'!BB16,'Site 49 - Data'!BP16)</f>
        <v>20</v>
      </c>
      <c r="DU16" s="23">
        <f>SUM(DJ16:DT16)</f>
        <v>145</v>
      </c>
      <c r="DV16" s="23">
        <f>SUM(DJ16,DK16,2.3*DL16,2.3*DM16,2.3*DN16,2.3*DO16,2*DP16,2*DQ16,DR16,0.4*DS16,0.2*DT16)</f>
        <v>138.60000000000002</v>
      </c>
      <c r="DW16" s="13">
        <f>'Site 49 - Data'!$A16</f>
        <v>0.3541666666666668</v>
      </c>
      <c r="DX16" s="67">
        <f>SUM('Site 49 - Data'!AR16,'Site 49 - Data'!DX16,'Site 49 - Data'!EL16,'Site 49 - Data'!HR16,'Site 49 - ARMS'!BF16)</f>
        <v>86</v>
      </c>
      <c r="DY16" s="68">
        <f>SUM('Site 49 - Data'!AS16,'Site 49 - Data'!DY16,'Site 49 - Data'!EM16,'Site 49 - Data'!HS16,'Site 49 - ARMS'!BG16)</f>
        <v>11</v>
      </c>
      <c r="DZ16" s="68">
        <f>SUM('Site 49 - Data'!AT16,'Site 49 - Data'!DZ16,'Site 49 - Data'!EN16,'Site 49 - Data'!HT16,'Site 49 - ARMS'!BH16)</f>
        <v>3</v>
      </c>
      <c r="EA16" s="68">
        <f>SUM('Site 49 - Data'!AU16,'Site 49 - Data'!EA16,'Site 49 - Data'!EO16,'Site 49 - Data'!HU16,'Site 49 - ARMS'!BI16)</f>
        <v>1</v>
      </c>
      <c r="EB16" s="68">
        <f>SUM('Site 49 - Data'!AV16,'Site 49 - Data'!EB16,'Site 49 - Data'!EP16,'Site 49 - Data'!HV16,'Site 49 - ARMS'!BJ16)</f>
        <v>0</v>
      </c>
      <c r="EC16" s="68">
        <f>SUM('Site 49 - Data'!AW16,'Site 49 - Data'!EC16,'Site 49 - Data'!EQ16,'Site 49 - Data'!HW16,'Site 49 - ARMS'!BK16)</f>
        <v>0</v>
      </c>
      <c r="ED16" s="68">
        <f>SUM('Site 49 - Data'!AX16,'Site 49 - Data'!ED16,'Site 49 - Data'!ER16,'Site 49 - Data'!HX16,'Site 49 - ARMS'!BL16)</f>
        <v>0</v>
      </c>
      <c r="EE16" s="68">
        <f>SUM('Site 49 - Data'!AY16,'Site 49 - Data'!EE16,'Site 49 - Data'!ES16,'Site 49 - Data'!HY16,'Site 49 - ARMS'!BM16)</f>
        <v>1</v>
      </c>
      <c r="EF16" s="68">
        <f>SUM('Site 49 - Data'!AZ16,'Site 49 - Data'!EF16,'Site 49 - Data'!ET16,'Site 49 - Data'!HZ16,'Site 49 - ARMS'!BN16)</f>
        <v>6</v>
      </c>
      <c r="EG16" s="68">
        <f>SUM('Site 49 - Data'!BA16,'Site 49 - Data'!EG16,'Site 49 - Data'!EU16,'Site 49 - Data'!IA16,'Site 49 - ARMS'!BO16)</f>
        <v>3</v>
      </c>
      <c r="EH16" s="69">
        <f>SUM('Site 49 - Data'!BB16,'Site 49 - Data'!EH16,'Site 49 - Data'!EV16,'Site 49 - Data'!IB16,'Site 49 - ARMS'!BP16)</f>
        <v>16</v>
      </c>
      <c r="EI16" s="23">
        <f>SUM(DX16:EH16)</f>
        <v>127</v>
      </c>
      <c r="EJ16" s="23">
        <f>SUM(DX16,DY16,2.3*DZ16,2.3*EA16,2.3*EB16,2.3*EC16,2*ED16,2*EE16,EF16,0.4*EG16,0.2*EH16)</f>
        <v>118.60000000000001</v>
      </c>
      <c r="EK16" s="13">
        <f>'Site 49 - Data'!$A16</f>
        <v>0.3541666666666668</v>
      </c>
      <c r="EL16" s="67">
        <f>SUM('Site 49 - Data'!BT16,'Site 49 - Data'!CH16,'Site 49 - Data'!CV16,'Site 49 - Data'!DJ16,'Site 49 - Data'!DX16)</f>
        <v>55</v>
      </c>
      <c r="EM16" s="68">
        <f>SUM('Site 49 - Data'!BU16,'Site 49 - Data'!CI16,'Site 49 - Data'!CW16,'Site 49 - Data'!DK16,'Site 49 - Data'!DY16)</f>
        <v>7</v>
      </c>
      <c r="EN16" s="68">
        <f>SUM('Site 49 - Data'!BV16,'Site 49 - Data'!CJ16,'Site 49 - Data'!CX16,'Site 49 - Data'!DL16,'Site 49 - Data'!DZ16)</f>
        <v>4</v>
      </c>
      <c r="EO16" s="68">
        <f>SUM('Site 49 - Data'!BW16,'Site 49 - Data'!CK16,'Site 49 - Data'!CY16,'Site 49 - Data'!DM16,'Site 49 - Data'!EA16)</f>
        <v>0</v>
      </c>
      <c r="EP16" s="68">
        <f>SUM('Site 49 - Data'!BX16,'Site 49 - Data'!CL16,'Site 49 - Data'!CZ16,'Site 49 - Data'!DN16,'Site 49 - Data'!EB16)</f>
        <v>0</v>
      </c>
      <c r="EQ16" s="68">
        <f>SUM('Site 49 - Data'!BY16,'Site 49 - Data'!CM16,'Site 49 - Data'!DA16,'Site 49 - Data'!DO16,'Site 49 - Data'!EC16)</f>
        <v>0</v>
      </c>
      <c r="ER16" s="68">
        <f>SUM('Site 49 - Data'!BZ16,'Site 49 - Data'!CN16,'Site 49 - Data'!DB16,'Site 49 - Data'!DP16,'Site 49 - Data'!ED16)</f>
        <v>0</v>
      </c>
      <c r="ES16" s="68">
        <f>SUM('Site 49 - Data'!CA16,'Site 49 - Data'!CO16,'Site 49 - Data'!DC16,'Site 49 - Data'!DQ16,'Site 49 - Data'!EE16)</f>
        <v>0</v>
      </c>
      <c r="ET16" s="68">
        <f>SUM('Site 49 - Data'!CB16,'Site 49 - Data'!CP16,'Site 49 - Data'!DD16,'Site 49 - Data'!DR16,'Site 49 - Data'!EF16)</f>
        <v>14</v>
      </c>
      <c r="EU16" s="68">
        <f>SUM('Site 49 - Data'!CC16,'Site 49 - Data'!CQ16,'Site 49 - Data'!DE16,'Site 49 - Data'!DS16,'Site 49 - Data'!EG16)</f>
        <v>1</v>
      </c>
      <c r="EV16" s="69">
        <f>SUM('Site 49 - Data'!CD16,'Site 49 - Data'!CR16,'Site 49 - Data'!DF16,'Site 49 - Data'!DT16,'Site 49 - Data'!EH16)</f>
        <v>26</v>
      </c>
      <c r="EW16" s="23">
        <f>SUM(EL16:EV16)</f>
        <v>107</v>
      </c>
      <c r="EX16" s="23">
        <f>SUM(EL16,EM16,2.3*EN16,2.3*EO16,2.3*EP16,2.3*EQ16,2*ER16,2*ES16,ET16,0.4*EU16,0.2*EV16)</f>
        <v>90.800000000000011</v>
      </c>
      <c r="EY16" s="13">
        <f>'Site 49 - Data'!$A16</f>
        <v>0.3541666666666668</v>
      </c>
      <c r="EZ16" s="67">
        <f>SUM('Site 49 - Data'!AD16,'Site 49 - Data'!DJ16,'Site 49 - Data'!GP16,'Site 49 - Data'!HD16,'Site 49 - ARMS'!AR16)</f>
        <v>103</v>
      </c>
      <c r="FA16" s="68">
        <f>SUM('Site 49 - Data'!AE16,'Site 49 - Data'!DK16,'Site 49 - Data'!GQ16,'Site 49 - Data'!HE16,'Site 49 - ARMS'!AS16)</f>
        <v>11</v>
      </c>
      <c r="FB16" s="68">
        <f>SUM('Site 49 - Data'!AF16,'Site 49 - Data'!DL16,'Site 49 - Data'!GR16,'Site 49 - Data'!HF16,'Site 49 - ARMS'!AT16)</f>
        <v>3</v>
      </c>
      <c r="FC16" s="68">
        <f>SUM('Site 49 - Data'!AG16,'Site 49 - Data'!DM16,'Site 49 - Data'!GS16,'Site 49 - Data'!HG16,'Site 49 - ARMS'!AU16)</f>
        <v>1</v>
      </c>
      <c r="FD16" s="68">
        <f>SUM('Site 49 - Data'!AH16,'Site 49 - Data'!DN16,'Site 49 - Data'!GT16,'Site 49 - Data'!HH16,'Site 49 - ARMS'!AV16)</f>
        <v>0</v>
      </c>
      <c r="FE16" s="68">
        <f>SUM('Site 49 - Data'!AI16,'Site 49 - Data'!DO16,'Site 49 - Data'!GU16,'Site 49 - Data'!HI16,'Site 49 - ARMS'!AW16)</f>
        <v>0</v>
      </c>
      <c r="FF16" s="68">
        <f>SUM('Site 49 - Data'!AJ16,'Site 49 - Data'!DP16,'Site 49 - Data'!GV16,'Site 49 - Data'!HJ16,'Site 49 - ARMS'!AX16)</f>
        <v>1</v>
      </c>
      <c r="FG16" s="68">
        <f>SUM('Site 49 - Data'!AK16,'Site 49 - Data'!DQ16,'Site 49 - Data'!GW16,'Site 49 - Data'!HK16,'Site 49 - ARMS'!AY16)</f>
        <v>2</v>
      </c>
      <c r="FH16" s="68">
        <f>SUM('Site 49 - Data'!AL16,'Site 49 - Data'!DR16,'Site 49 - Data'!GX16,'Site 49 - Data'!HL16,'Site 49 - ARMS'!AZ16)</f>
        <v>17</v>
      </c>
      <c r="FI16" s="68">
        <f>SUM('Site 49 - Data'!AM16,'Site 49 - Data'!DS16,'Site 49 - Data'!GY16,'Site 49 - Data'!HM16,'Site 49 - ARMS'!BA16)</f>
        <v>2</v>
      </c>
      <c r="FJ16" s="69">
        <f>SUM('Site 49 - Data'!AN16,'Site 49 - Data'!DT16,'Site 49 - Data'!GZ16,'Site 49 - Data'!HN16,'Site 49 - ARMS'!BB16)</f>
        <v>20</v>
      </c>
      <c r="FK16" s="23">
        <f>SUM(EZ16:FJ16)</f>
        <v>160</v>
      </c>
      <c r="FL16" s="23">
        <f>SUM(EZ16,FA16,2.3*FB16,2.3*FC16,2.3*FD16,2.3*FE16,2*FF16,2*FG16,FH16,0.4*FI16,0.2*FJ16)</f>
        <v>151</v>
      </c>
      <c r="FM16" s="13">
        <f>'Site 49 - Data'!$A16</f>
        <v>0.3541666666666668</v>
      </c>
      <c r="FN16" s="67">
        <f>SUM('Site 49 - Data'!EL16,'Site 49 - Data'!EZ16,'Site 49 - Data'!FN16,'Site 49 - Data'!GB16,'Site 49 - Data'!GP16)</f>
        <v>99</v>
      </c>
      <c r="FO16" s="68">
        <f>SUM('Site 49 - Data'!EM16,'Site 49 - Data'!FA16,'Site 49 - Data'!FO16,'Site 49 - Data'!GC16,'Site 49 - Data'!GQ16)</f>
        <v>9</v>
      </c>
      <c r="FP16" s="68">
        <f>SUM('Site 49 - Data'!EN16,'Site 49 - Data'!FB16,'Site 49 - Data'!FP16,'Site 49 - Data'!GD16,'Site 49 - Data'!GR16)</f>
        <v>2</v>
      </c>
      <c r="FQ16" s="68">
        <f>SUM('Site 49 - Data'!EO16,'Site 49 - Data'!FC16,'Site 49 - Data'!FQ16,'Site 49 - Data'!GE16,'Site 49 - Data'!GS16)</f>
        <v>0</v>
      </c>
      <c r="FR16" s="68">
        <f>SUM('Site 49 - Data'!EP16,'Site 49 - Data'!FD16,'Site 49 - Data'!FR16,'Site 49 - Data'!GF16,'Site 49 - Data'!GT16)</f>
        <v>0</v>
      </c>
      <c r="FS16" s="68">
        <f>SUM('Site 49 - Data'!EQ16,'Site 49 - Data'!FE16,'Site 49 - Data'!FS16,'Site 49 - Data'!GG16,'Site 49 - Data'!GU16)</f>
        <v>0</v>
      </c>
      <c r="FT16" s="68">
        <f>SUM('Site 49 - Data'!ER16,'Site 49 - Data'!FF16,'Site 49 - Data'!FT16,'Site 49 - Data'!GH16,'Site 49 - Data'!GV16)</f>
        <v>0</v>
      </c>
      <c r="FU16" s="68">
        <f>SUM('Site 49 - Data'!ES16,'Site 49 - Data'!FG16,'Site 49 - Data'!FU16,'Site 49 - Data'!GI16,'Site 49 - Data'!GW16)</f>
        <v>3</v>
      </c>
      <c r="FV16" s="68">
        <f>SUM('Site 49 - Data'!ET16,'Site 49 - Data'!FH16,'Site 49 - Data'!FV16,'Site 49 - Data'!GJ16,'Site 49 - Data'!GX16)</f>
        <v>11</v>
      </c>
      <c r="FW16" s="68">
        <f>SUM('Site 49 - Data'!EU16,'Site 49 - Data'!FI16,'Site 49 - Data'!FW16,'Site 49 - Data'!GK16,'Site 49 - Data'!GY16)</f>
        <v>7</v>
      </c>
      <c r="FX16" s="69">
        <f>SUM('Site 49 - Data'!EV16,'Site 49 - Data'!FJ16,'Site 49 - Data'!FX16,'Site 49 - Data'!GL16,'Site 49 - Data'!GZ16)</f>
        <v>40</v>
      </c>
      <c r="FY16" s="23">
        <f>SUM(FN16:FX16)</f>
        <v>171</v>
      </c>
      <c r="FZ16" s="23">
        <f>SUM(FN16,FO16,2.3*FP16,2.3*FQ16,2.3*FR16,2.3*FS16,2*FT16,2*FU16,FV16,0.4*FW16,0.2*FX16)</f>
        <v>140.4</v>
      </c>
      <c r="GA16" s="13">
        <f>'Site 49 - Data'!$A16</f>
        <v>0.3541666666666668</v>
      </c>
      <c r="GB16" s="67">
        <f>SUM('Site 49 - Data'!P16,'Site 49 - Data'!CV16,'Site 49 - Data'!GB16,'Site 49 - ARMS'!P16,'Site 49 - ARMS'!AD16)</f>
        <v>8</v>
      </c>
      <c r="GC16" s="68">
        <f>SUM('Site 49 - Data'!Q16,'Site 49 - Data'!CW16,'Site 49 - Data'!GC16,'Site 49 - ARMS'!Q16,'Site 49 - ARMS'!AE16)</f>
        <v>1</v>
      </c>
      <c r="GD16" s="68">
        <f>SUM('Site 49 - Data'!R16,'Site 49 - Data'!CX16,'Site 49 - Data'!GD16,'Site 49 - ARMS'!R16,'Site 49 - ARMS'!AF16)</f>
        <v>0</v>
      </c>
      <c r="GE16" s="68">
        <f>SUM('Site 49 - Data'!S16,'Site 49 - Data'!CY16,'Site 49 - Data'!GE16,'Site 49 - ARMS'!S16,'Site 49 - ARMS'!AG16)</f>
        <v>0</v>
      </c>
      <c r="GF16" s="68">
        <f>SUM('Site 49 - Data'!T16,'Site 49 - Data'!CZ16,'Site 49 - Data'!GF16,'Site 49 - ARMS'!T16,'Site 49 - ARMS'!AH16)</f>
        <v>0</v>
      </c>
      <c r="GG16" s="68">
        <f>SUM('Site 49 - Data'!U16,'Site 49 - Data'!DA16,'Site 49 - Data'!GG16,'Site 49 - ARMS'!U16,'Site 49 - ARMS'!AI16)</f>
        <v>0</v>
      </c>
      <c r="GH16" s="68">
        <f>SUM('Site 49 - Data'!V16,'Site 49 - Data'!DB16,'Site 49 - Data'!GH16,'Site 49 - ARMS'!V16,'Site 49 - ARMS'!AJ16)</f>
        <v>0</v>
      </c>
      <c r="GI16" s="68">
        <f>SUM('Site 49 - Data'!W16,'Site 49 - Data'!DC16,'Site 49 - Data'!GI16,'Site 49 - ARMS'!W16,'Site 49 - ARMS'!AK16)</f>
        <v>0</v>
      </c>
      <c r="GJ16" s="68">
        <f>SUM('Site 49 - Data'!X16,'Site 49 - Data'!DD16,'Site 49 - Data'!GJ16,'Site 49 - ARMS'!X16,'Site 49 - ARMS'!AL16)</f>
        <v>2</v>
      </c>
      <c r="GK16" s="68">
        <f>SUM('Site 49 - Data'!Y16,'Site 49 - Data'!DE16,'Site 49 - Data'!GK16,'Site 49 - ARMS'!Y16,'Site 49 - ARMS'!AM16)</f>
        <v>0</v>
      </c>
      <c r="GL16" s="69">
        <f>SUM('Site 49 - Data'!Z16,'Site 49 - Data'!DF16,'Site 49 - Data'!GL16,'Site 49 - ARMS'!Z16,'Site 49 - ARMS'!AN16)</f>
        <v>3</v>
      </c>
      <c r="GM16" s="23">
        <f>SUM(GB16:GL16)</f>
        <v>14</v>
      </c>
      <c r="GN16" s="23">
        <f>SUM(GB16,GC16,2.3*GD16,2.3*GE16,2.3*GF16,2.3*GG16,2*GH16,2*GI16,GJ16,0.4*GK16,0.2*GL16)</f>
        <v>11.6</v>
      </c>
      <c r="GO16" s="13">
        <f>'Site 49 - Data'!$A16</f>
        <v>0.3541666666666668</v>
      </c>
      <c r="GP16" s="67">
        <f>SUM('Site 49 - Data'!HD16,'Site 49 - Data'!HR16,'Site 49 - Data'!IF16,'Site 49 - ARMS'!B16,'Site 49 - ARMS'!P16)</f>
        <v>35</v>
      </c>
      <c r="GQ16" s="68">
        <f>SUM('Site 49 - Data'!HE16,'Site 49 - Data'!HS16,'Site 49 - Data'!IG16,'Site 49 - ARMS'!C16,'Site 49 - ARMS'!Q16)</f>
        <v>5</v>
      </c>
      <c r="GR16" s="68">
        <f>SUM('Site 49 - Data'!HF16,'Site 49 - Data'!HT16,'Site 49 - Data'!IH16,'Site 49 - ARMS'!D16,'Site 49 - ARMS'!R16)</f>
        <v>0</v>
      </c>
      <c r="GS16" s="68">
        <f>SUM('Site 49 - Data'!HG16,'Site 49 - Data'!HU16,'Site 49 - Data'!II16,'Site 49 - ARMS'!E16,'Site 49 - ARMS'!S16)</f>
        <v>0</v>
      </c>
      <c r="GT16" s="68">
        <f>SUM('Site 49 - Data'!HH16,'Site 49 - Data'!HV16,'Site 49 - Data'!IJ16,'Site 49 - ARMS'!F16,'Site 49 - ARMS'!T16)</f>
        <v>0</v>
      </c>
      <c r="GU16" s="68">
        <f>SUM('Site 49 - Data'!HI16,'Site 49 - Data'!HW16,'Site 49 - Data'!IK16,'Site 49 - ARMS'!G16,'Site 49 - ARMS'!U16)</f>
        <v>0</v>
      </c>
      <c r="GV16" s="68">
        <f>SUM('Site 49 - Data'!HJ16,'Site 49 - Data'!HX16,'Site 49 - Data'!IL16,'Site 49 - ARMS'!H16,'Site 49 - ARMS'!V16)</f>
        <v>0</v>
      </c>
      <c r="GW16" s="68">
        <f>SUM('Site 49 - Data'!HK16,'Site 49 - Data'!HY16,'Site 49 - Data'!IM16,'Site 49 - ARMS'!I16,'Site 49 - ARMS'!W16)</f>
        <v>0</v>
      </c>
      <c r="GX16" s="68">
        <f>SUM('Site 49 - Data'!HL16,'Site 49 - Data'!HZ16,'Site 49 - Data'!IN16,'Site 49 - ARMS'!J16,'Site 49 - ARMS'!X16)</f>
        <v>4</v>
      </c>
      <c r="GY16" s="68">
        <f>SUM('Site 49 - Data'!HM16,'Site 49 - Data'!IA16,'Site 49 - Data'!IO16,'Site 49 - ARMS'!K16,'Site 49 - ARMS'!Y16)</f>
        <v>0</v>
      </c>
      <c r="GZ16" s="69">
        <f>SUM('Site 49 - Data'!HN16,'Site 49 - Data'!IB16,'Site 49 - Data'!IP16,'Site 49 - ARMS'!L16,'Site 49 - ARMS'!Z16)</f>
        <v>13</v>
      </c>
      <c r="HA16" s="23">
        <f>SUM(GP16:GZ16)</f>
        <v>57</v>
      </c>
      <c r="HB16" s="23">
        <f>SUM(GP16,GQ16,2.3*GR16,2.3*GS16,2.3*GT16,2.3*GU16,2*GV16,2*GW16,GX16,0.4*GY16,0.2*GZ16)</f>
        <v>46.6</v>
      </c>
      <c r="HC16" s="13">
        <f>'Site 49 - Data'!$A16</f>
        <v>0.3541666666666668</v>
      </c>
      <c r="HD16" s="67">
        <f>SUM('Site 49 - Data'!B16,'Site 49 - Data'!CH16,'Site 49 - Data'!FN16,'Site 49 - ARMS'!B16,'Site 49 - ARMS'!CH16)</f>
        <v>48</v>
      </c>
      <c r="HE16" s="68">
        <f>SUM('Site 49 - Data'!C16,'Site 49 - Data'!CI16,'Site 49 - Data'!FO16,'Site 49 - ARMS'!C16,'Site 49 - ARMS'!CI16)</f>
        <v>7</v>
      </c>
      <c r="HF16" s="68">
        <f>SUM('Site 49 - Data'!D16,'Site 49 - Data'!CJ16,'Site 49 - Data'!FP16,'Site 49 - ARMS'!D16,'Site 49 - ARMS'!CJ16)</f>
        <v>4</v>
      </c>
      <c r="HG16" s="68">
        <f>SUM('Site 49 - Data'!E16,'Site 49 - Data'!CK16,'Site 49 - Data'!FQ16,'Site 49 - ARMS'!E16,'Site 49 - ARMS'!CK16)</f>
        <v>0</v>
      </c>
      <c r="HH16" s="68">
        <f>SUM('Site 49 - Data'!F16,'Site 49 - Data'!CL16,'Site 49 - Data'!FR16,'Site 49 - ARMS'!F16,'Site 49 - ARMS'!CL16)</f>
        <v>0</v>
      </c>
      <c r="HI16" s="68">
        <f>SUM('Site 49 - Data'!G16,'Site 49 - Data'!CM16,'Site 49 - Data'!FS16,'Site 49 - ARMS'!G16,'Site 49 - ARMS'!CM16)</f>
        <v>0</v>
      </c>
      <c r="HJ16" s="68">
        <f>SUM('Site 49 - Data'!H16,'Site 49 - Data'!CN16,'Site 49 - Data'!FT16,'Site 49 - ARMS'!H16,'Site 49 - ARMS'!CN16)</f>
        <v>0</v>
      </c>
      <c r="HK16" s="68">
        <f>SUM('Site 49 - Data'!I16,'Site 49 - Data'!CO16,'Site 49 - Data'!FU16,'Site 49 - ARMS'!I16,'Site 49 - ARMS'!CO16)</f>
        <v>0</v>
      </c>
      <c r="HL16" s="68">
        <f>SUM('Site 49 - Data'!J16,'Site 49 - Data'!CP16,'Site 49 - Data'!FV16,'Site 49 - ARMS'!J16,'Site 49 - ARMS'!CP16)</f>
        <v>13</v>
      </c>
      <c r="HM16" s="68">
        <f>SUM('Site 49 - Data'!K16,'Site 49 - Data'!CQ16,'Site 49 - Data'!FW16,'Site 49 - ARMS'!K16,'Site 49 - ARMS'!CQ16)</f>
        <v>2</v>
      </c>
      <c r="HN16" s="69">
        <f>SUM('Site 49 - Data'!L16,'Site 49 - Data'!CR16,'Site 49 - Data'!FX16,'Site 49 - ARMS'!L16,'Site 49 - ARMS'!CR16)</f>
        <v>21</v>
      </c>
      <c r="HO16" s="23">
        <f>SUM(HD16:HN16)</f>
        <v>95</v>
      </c>
      <c r="HP16" s="23">
        <f>SUM(HD16,HE16,2.3*HF16,2.3*HG16,2.3*HH16,2.3*HI16,2*HJ16,2*HK16,HL16,0.4*HM16,0.2*HN16)</f>
        <v>82.2</v>
      </c>
      <c r="HQ16" s="13">
        <f>'Site 49 - Data'!$A16</f>
        <v>0.3541666666666668</v>
      </c>
      <c r="HR16" s="67">
        <f t="shared" si="18"/>
        <v>74</v>
      </c>
      <c r="HS16" s="68">
        <f t="shared" si="18"/>
        <v>8</v>
      </c>
      <c r="HT16" s="68">
        <f t="shared" si="18"/>
        <v>1</v>
      </c>
      <c r="HU16" s="68">
        <f t="shared" si="18"/>
        <v>0</v>
      </c>
      <c r="HV16" s="68">
        <f t="shared" si="18"/>
        <v>0</v>
      </c>
      <c r="HW16" s="68">
        <f t="shared" si="18"/>
        <v>0</v>
      </c>
      <c r="HX16" s="68">
        <f t="shared" si="18"/>
        <v>0</v>
      </c>
      <c r="HY16" s="68">
        <f t="shared" si="18"/>
        <v>0</v>
      </c>
      <c r="HZ16" s="68">
        <f t="shared" si="18"/>
        <v>1</v>
      </c>
      <c r="IA16" s="68">
        <f t="shared" si="18"/>
        <v>3</v>
      </c>
      <c r="IB16" s="69">
        <f t="shared" si="18"/>
        <v>6</v>
      </c>
      <c r="IC16" s="23">
        <f>SUM(HR16:IB16)</f>
        <v>93</v>
      </c>
      <c r="ID16" s="23">
        <f>SUM(HR16,HS16,2.3*HT16,2.3*HU16,2.3*HV16,2.3*HW16,2*HX16,2*HY16,HZ16,0.4*IA16,0.2*IB16)</f>
        <v>87.7</v>
      </c>
      <c r="IE16" s="65">
        <f>SUM(EI16,FK16,GM16,HO16)</f>
        <v>396</v>
      </c>
      <c r="IF16" s="65">
        <f>SUM(IE16:IE20)</f>
        <v>1455</v>
      </c>
      <c r="IG16" s="13">
        <v>0.3541666666666668</v>
      </c>
    </row>
    <row r="17" spans="1:241" ht="13.5" customHeight="1" x14ac:dyDescent="0.25">
      <c r="A17" s="28">
        <f>A16+"00:15"</f>
        <v>0.36458333333333348</v>
      </c>
      <c r="B17" s="29">
        <v>4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1">
        <v>0</v>
      </c>
      <c r="M17" s="32">
        <f>SUM(B17:L17)</f>
        <v>4</v>
      </c>
      <c r="N17" s="32">
        <f>SUM(B17,C17,2.3*D17,2.3*E17,2.3*F17,2.3*G17,2*H17,2*I17,J17,0.4*K17,0.2*L17)</f>
        <v>4</v>
      </c>
      <c r="O17" s="28">
        <f>O16+"00:15"</f>
        <v>0.36458333333333348</v>
      </c>
      <c r="P17" s="34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6">
        <v>0</v>
      </c>
      <c r="AA17" s="37">
        <f>SUM(P17:Z17)</f>
        <v>0</v>
      </c>
      <c r="AB17" s="37">
        <f>SUM(P17,Q17,2.3*R17,2.3*S17,2.3*T17,2.3*U17,2*V17,2*W17,X17,0.4*Y17,0.2*Z17)</f>
        <v>0</v>
      </c>
      <c r="AC17" s="28">
        <f>AC16+"00:15"</f>
        <v>0.36458333333333348</v>
      </c>
      <c r="AD17" s="29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1">
        <v>0</v>
      </c>
      <c r="AO17" s="32">
        <f>SUM(AD17:AN17)</f>
        <v>0</v>
      </c>
      <c r="AP17" s="32">
        <f>SUM(AD17,AE17,2.3*AF17,2.3*AG17,2.3*AH17,2.3*AI17,2*AJ17,2*AK17,AL17,0.4*AM17,0.2*AN17)</f>
        <v>0</v>
      </c>
      <c r="AQ17" s="28">
        <f>AQ16+"00:15"</f>
        <v>0.36458333333333348</v>
      </c>
      <c r="AR17" s="29">
        <v>15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2</v>
      </c>
      <c r="BA17" s="30">
        <v>0</v>
      </c>
      <c r="BB17" s="31">
        <v>1</v>
      </c>
      <c r="BC17" s="32">
        <f>SUM(AR17:BB17)</f>
        <v>18</v>
      </c>
      <c r="BD17" s="32">
        <f>SUM(AR17,AS17,2.3*AT17,2.3*AU17,2.3*AV17,2.3*AW17,2*AX17,2*AY17,AZ17,0.4*BA17,0.2*BB17)</f>
        <v>17.2</v>
      </c>
      <c r="BE17" s="28">
        <f>BE16+"00:15"</f>
        <v>0.36458333333333348</v>
      </c>
      <c r="BF17" s="29">
        <v>45</v>
      </c>
      <c r="BG17" s="30">
        <v>5</v>
      </c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0</v>
      </c>
      <c r="BN17" s="30">
        <v>2</v>
      </c>
      <c r="BO17" s="30">
        <v>1</v>
      </c>
      <c r="BP17" s="31">
        <v>11</v>
      </c>
      <c r="BQ17" s="32">
        <f>SUM(BF17:BP17)</f>
        <v>64</v>
      </c>
      <c r="BR17" s="32">
        <f>SUM(BF17,BG17,2.3*BH17,2.3*BI17,2.3*BJ17,2.3*BK17,2*BL17,2*BM17,BN17,0.4*BO17,0.2*BP17)</f>
        <v>54.6</v>
      </c>
      <c r="BS17" s="28">
        <f>BS16+"00:15"</f>
        <v>0.36458333333333348</v>
      </c>
      <c r="BT17" s="29">
        <v>3</v>
      </c>
      <c r="BU17" s="30">
        <v>1</v>
      </c>
      <c r="BV17" s="30">
        <v>0</v>
      </c>
      <c r="BW17" s="30">
        <v>0</v>
      </c>
      <c r="BX17" s="30">
        <v>0</v>
      </c>
      <c r="BY17" s="30">
        <v>0</v>
      </c>
      <c r="BZ17" s="30">
        <v>0</v>
      </c>
      <c r="CA17" s="30">
        <v>0</v>
      </c>
      <c r="CB17" s="30">
        <v>0</v>
      </c>
      <c r="CC17" s="30">
        <v>0</v>
      </c>
      <c r="CD17" s="31">
        <v>2</v>
      </c>
      <c r="CE17" s="32">
        <f>SUM(BT17:CD17)</f>
        <v>6</v>
      </c>
      <c r="CF17" s="32">
        <f>SUM(BT17,BU17,2.3*BV17,2.3*BW17,2.3*BX17,2.3*BY17,2*BZ17,2*CA17,CB17,0.4*CC17,0.2*CD17)</f>
        <v>4.4000000000000004</v>
      </c>
      <c r="CG17" s="28">
        <f>CG16+"00:15"</f>
        <v>0.36458333333333348</v>
      </c>
      <c r="CH17" s="34">
        <v>0</v>
      </c>
      <c r="CI17" s="35">
        <v>0</v>
      </c>
      <c r="CJ17" s="35">
        <v>0</v>
      </c>
      <c r="CK17" s="35">
        <v>0</v>
      </c>
      <c r="CL17" s="35">
        <v>0</v>
      </c>
      <c r="CM17" s="35">
        <v>0</v>
      </c>
      <c r="CN17" s="35">
        <v>0</v>
      </c>
      <c r="CO17" s="35">
        <v>0</v>
      </c>
      <c r="CP17" s="35">
        <v>0</v>
      </c>
      <c r="CQ17" s="35">
        <v>0</v>
      </c>
      <c r="CR17" s="36">
        <v>0</v>
      </c>
      <c r="CS17" s="37">
        <f>SUM(CH17:CR17)</f>
        <v>0</v>
      </c>
      <c r="CT17" s="37">
        <f>SUM(CH17,CI17,2.3*CJ17,2.3*CK17,2.3*CL17,2.3*CM17,2*CN17,2*CO17,CP17,0.4*CQ17,0.2*CR17)</f>
        <v>0</v>
      </c>
      <c r="CU17" s="33">
        <f>'Site 49 - Data'!$A17</f>
        <v>0.36458333333333348</v>
      </c>
      <c r="CV17" s="70">
        <f>SUM('Site 49 - Data'!BF17,'Site 49 - Data'!BT17,'Site 49 - Data'!EZ17,'Site 49 - Data'!IF17,'Site 49 - ARMS'!BT17)</f>
        <v>111</v>
      </c>
      <c r="CW17" s="71">
        <f>SUM('Site 49 - Data'!BG17,'Site 49 - Data'!BU17,'Site 49 - Data'!FA17,'Site 49 - Data'!IG17,'Site 49 - ARMS'!BU17)</f>
        <v>6</v>
      </c>
      <c r="CX17" s="71">
        <f>SUM('Site 49 - Data'!BH17,'Site 49 - Data'!BV17,'Site 49 - Data'!FB17,'Site 49 - Data'!IH17,'Site 49 - ARMS'!BV17)</f>
        <v>0</v>
      </c>
      <c r="CY17" s="71">
        <f>SUM('Site 49 - Data'!BI17,'Site 49 - Data'!BW17,'Site 49 - Data'!FC17,'Site 49 - Data'!II17,'Site 49 - ARMS'!BW17)</f>
        <v>0</v>
      </c>
      <c r="CZ17" s="71">
        <f>SUM('Site 49 - Data'!BJ17,'Site 49 - Data'!BX17,'Site 49 - Data'!FD17,'Site 49 - Data'!IJ17,'Site 49 - ARMS'!BX17)</f>
        <v>0</v>
      </c>
      <c r="DA17" s="71">
        <f>SUM('Site 49 - Data'!BK17,'Site 49 - Data'!BY17,'Site 49 - Data'!FE17,'Site 49 - Data'!IK17,'Site 49 - ARMS'!BY17)</f>
        <v>0</v>
      </c>
      <c r="DB17" s="71">
        <f>SUM('Site 49 - Data'!BL17,'Site 49 - Data'!BZ17,'Site 49 - Data'!FF17,'Site 49 - Data'!IL17,'Site 49 - ARMS'!BZ17)</f>
        <v>0</v>
      </c>
      <c r="DC17" s="71">
        <f>SUM('Site 49 - Data'!BM17,'Site 49 - Data'!CA17,'Site 49 - Data'!FG17,'Site 49 - Data'!IM17,'Site 49 - ARMS'!CA17)</f>
        <v>2</v>
      </c>
      <c r="DD17" s="71">
        <f>SUM('Site 49 - Data'!BN17,'Site 49 - Data'!CB17,'Site 49 - Data'!FH17,'Site 49 - Data'!IN17,'Site 49 - ARMS'!CB17)</f>
        <v>22</v>
      </c>
      <c r="DE17" s="71">
        <f>SUM('Site 49 - Data'!BO17,'Site 49 - Data'!CC17,'Site 49 - Data'!FI17,'Site 49 - Data'!IO17,'Site 49 - ARMS'!CC17)</f>
        <v>10</v>
      </c>
      <c r="DF17" s="72">
        <f>SUM('Site 49 - Data'!BP17,'Site 49 - Data'!CD17,'Site 49 - Data'!FJ17,'Site 49 - Data'!IP17,'Site 49 - ARMS'!CD17)</f>
        <v>57</v>
      </c>
      <c r="DG17" s="32">
        <f>SUM(CV17:DF17)</f>
        <v>208</v>
      </c>
      <c r="DH17" s="32">
        <f>SUM(CV17,CW17,2.3*CX17,2.3*CY17,2.3*CZ17,2.3*DA17,2*DB17,2*DC17,DD17,0.4*DE17,0.2*DF17)</f>
        <v>158.4</v>
      </c>
      <c r="DI17" s="33">
        <f>'Site 49 - Data'!$A17</f>
        <v>0.36458333333333348</v>
      </c>
      <c r="DJ17" s="70">
        <f>SUM('Site 49 - Data'!B17,'Site 49 - Data'!P17,'Site 49 - Data'!AD17,'Site 49 - Data'!AR17,'Site 49 - Data'!BF17)</f>
        <v>120</v>
      </c>
      <c r="DK17" s="71">
        <f>SUM('Site 49 - Data'!C17,'Site 49 - Data'!Q17,'Site 49 - Data'!AE17,'Site 49 - Data'!AS17,'Site 49 - Data'!BG17)</f>
        <v>13</v>
      </c>
      <c r="DL17" s="71">
        <f>SUM('Site 49 - Data'!D17,'Site 49 - Data'!R17,'Site 49 - Data'!AF17,'Site 49 - Data'!AT17,'Site 49 - Data'!BH17)</f>
        <v>2</v>
      </c>
      <c r="DM17" s="71">
        <f>SUM('Site 49 - Data'!E17,'Site 49 - Data'!S17,'Site 49 - Data'!AG17,'Site 49 - Data'!AU17,'Site 49 - Data'!BI17)</f>
        <v>0</v>
      </c>
      <c r="DN17" s="71">
        <f>SUM('Site 49 - Data'!F17,'Site 49 - Data'!T17,'Site 49 - Data'!AH17,'Site 49 - Data'!AV17,'Site 49 - Data'!BJ17)</f>
        <v>0</v>
      </c>
      <c r="DO17" s="71">
        <f>SUM('Site 49 - Data'!G17,'Site 49 - Data'!U17,'Site 49 - Data'!AI17,'Site 49 - Data'!AW17,'Site 49 - Data'!BK17)</f>
        <v>0</v>
      </c>
      <c r="DP17" s="71">
        <f>SUM('Site 49 - Data'!H17,'Site 49 - Data'!V17,'Site 49 - Data'!AJ17,'Site 49 - Data'!AX17,'Site 49 - Data'!BL17)</f>
        <v>0</v>
      </c>
      <c r="DQ17" s="71">
        <f>SUM('Site 49 - Data'!I17,'Site 49 - Data'!W17,'Site 49 - Data'!AK17,'Site 49 - Data'!AY17,'Site 49 - Data'!BM17)</f>
        <v>0</v>
      </c>
      <c r="DR17" s="71">
        <f>SUM('Site 49 - Data'!J17,'Site 49 - Data'!X17,'Site 49 - Data'!AL17,'Site 49 - Data'!AZ17,'Site 49 - Data'!BN17)</f>
        <v>23</v>
      </c>
      <c r="DS17" s="71">
        <f>SUM('Site 49 - Data'!K17,'Site 49 - Data'!Y17,'Site 49 - Data'!AM17,'Site 49 - Data'!BA17,'Site 49 - Data'!BO17)</f>
        <v>5</v>
      </c>
      <c r="DT17" s="72">
        <f>SUM('Site 49 - Data'!L17,'Site 49 - Data'!Z17,'Site 49 - Data'!AN17,'Site 49 - Data'!BB17,'Site 49 - Data'!BP17)</f>
        <v>25</v>
      </c>
      <c r="DU17" s="32">
        <f>SUM(DJ17:DT17)</f>
        <v>188</v>
      </c>
      <c r="DV17" s="32">
        <f>SUM(DJ17,DK17,2.3*DL17,2.3*DM17,2.3*DN17,2.3*DO17,2*DP17,2*DQ17,DR17,0.4*DS17,0.2*DT17)</f>
        <v>167.6</v>
      </c>
      <c r="DW17" s="33">
        <f>'Site 49 - Data'!$A17</f>
        <v>0.36458333333333348</v>
      </c>
      <c r="DX17" s="70">
        <f>SUM('Site 49 - Data'!AR17,'Site 49 - Data'!DX17,'Site 49 - Data'!EL17,'Site 49 - Data'!HR17,'Site 49 - ARMS'!BF17)</f>
        <v>66</v>
      </c>
      <c r="DY17" s="71">
        <f>SUM('Site 49 - Data'!AS17,'Site 49 - Data'!DY17,'Site 49 - Data'!EM17,'Site 49 - Data'!HS17,'Site 49 - ARMS'!BG17)</f>
        <v>6</v>
      </c>
      <c r="DZ17" s="71">
        <f>SUM('Site 49 - Data'!AT17,'Site 49 - Data'!DZ17,'Site 49 - Data'!EN17,'Site 49 - Data'!HT17,'Site 49 - ARMS'!BH17)</f>
        <v>2</v>
      </c>
      <c r="EA17" s="71">
        <f>SUM('Site 49 - Data'!AU17,'Site 49 - Data'!EA17,'Site 49 - Data'!EO17,'Site 49 - Data'!HU17,'Site 49 - ARMS'!BI17)</f>
        <v>0</v>
      </c>
      <c r="EB17" s="71">
        <f>SUM('Site 49 - Data'!AV17,'Site 49 - Data'!EB17,'Site 49 - Data'!EP17,'Site 49 - Data'!HV17,'Site 49 - ARMS'!BJ17)</f>
        <v>0</v>
      </c>
      <c r="EC17" s="71">
        <f>SUM('Site 49 - Data'!AW17,'Site 49 - Data'!EC17,'Site 49 - Data'!EQ17,'Site 49 - Data'!HW17,'Site 49 - ARMS'!BK17)</f>
        <v>0</v>
      </c>
      <c r="ED17" s="71">
        <f>SUM('Site 49 - Data'!AX17,'Site 49 - Data'!ED17,'Site 49 - Data'!ER17,'Site 49 - Data'!HX17,'Site 49 - ARMS'!BL17)</f>
        <v>0</v>
      </c>
      <c r="EE17" s="71">
        <f>SUM('Site 49 - Data'!AY17,'Site 49 - Data'!EE17,'Site 49 - Data'!ES17,'Site 49 - Data'!HY17,'Site 49 - ARMS'!BM17)</f>
        <v>0</v>
      </c>
      <c r="EF17" s="71">
        <f>SUM('Site 49 - Data'!AZ17,'Site 49 - Data'!EF17,'Site 49 - Data'!ET17,'Site 49 - Data'!HZ17,'Site 49 - ARMS'!BN17)</f>
        <v>7</v>
      </c>
      <c r="EG17" s="71">
        <f>SUM('Site 49 - Data'!BA17,'Site 49 - Data'!EG17,'Site 49 - Data'!EU17,'Site 49 - Data'!IA17,'Site 49 - ARMS'!BO17)</f>
        <v>1</v>
      </c>
      <c r="EH17" s="72">
        <f>SUM('Site 49 - Data'!BB17,'Site 49 - Data'!EH17,'Site 49 - Data'!EV17,'Site 49 - Data'!IB17,'Site 49 - ARMS'!BP17)</f>
        <v>21</v>
      </c>
      <c r="EI17" s="32">
        <f>SUM(DX17:EH17)</f>
        <v>103</v>
      </c>
      <c r="EJ17" s="32">
        <f>SUM(DX17,DY17,2.3*DZ17,2.3*EA17,2.3*EB17,2.3*EC17,2*ED17,2*EE17,EF17,0.4*EG17,0.2*EH17)</f>
        <v>88.2</v>
      </c>
      <c r="EK17" s="33">
        <f>'Site 49 - Data'!$A17</f>
        <v>0.36458333333333348</v>
      </c>
      <c r="EL17" s="70">
        <f>SUM('Site 49 - Data'!BT17,'Site 49 - Data'!CH17,'Site 49 - Data'!CV17,'Site 49 - Data'!DJ17,'Site 49 - Data'!DX17)</f>
        <v>64</v>
      </c>
      <c r="EM17" s="71">
        <f>SUM('Site 49 - Data'!BU17,'Site 49 - Data'!CI17,'Site 49 - Data'!CW17,'Site 49 - Data'!DK17,'Site 49 - Data'!DY17)</f>
        <v>5</v>
      </c>
      <c r="EN17" s="71">
        <f>SUM('Site 49 - Data'!BV17,'Site 49 - Data'!CJ17,'Site 49 - Data'!CX17,'Site 49 - Data'!DL17,'Site 49 - Data'!DZ17)</f>
        <v>0</v>
      </c>
      <c r="EO17" s="71">
        <f>SUM('Site 49 - Data'!BW17,'Site 49 - Data'!CK17,'Site 49 - Data'!CY17,'Site 49 - Data'!DM17,'Site 49 - Data'!EA17)</f>
        <v>0</v>
      </c>
      <c r="EP17" s="71">
        <f>SUM('Site 49 - Data'!BX17,'Site 49 - Data'!CL17,'Site 49 - Data'!CZ17,'Site 49 - Data'!DN17,'Site 49 - Data'!EB17)</f>
        <v>0</v>
      </c>
      <c r="EQ17" s="71">
        <f>SUM('Site 49 - Data'!BY17,'Site 49 - Data'!CM17,'Site 49 - Data'!DA17,'Site 49 - Data'!DO17,'Site 49 - Data'!EC17)</f>
        <v>0</v>
      </c>
      <c r="ER17" s="71">
        <f>SUM('Site 49 - Data'!BZ17,'Site 49 - Data'!CN17,'Site 49 - Data'!DB17,'Site 49 - Data'!DP17,'Site 49 - Data'!ED17)</f>
        <v>0</v>
      </c>
      <c r="ES17" s="71">
        <f>SUM('Site 49 - Data'!CA17,'Site 49 - Data'!CO17,'Site 49 - Data'!DC17,'Site 49 - Data'!DQ17,'Site 49 - Data'!EE17)</f>
        <v>0</v>
      </c>
      <c r="ET17" s="71">
        <f>SUM('Site 49 - Data'!CB17,'Site 49 - Data'!CP17,'Site 49 - Data'!DD17,'Site 49 - Data'!DR17,'Site 49 - Data'!EF17)</f>
        <v>11</v>
      </c>
      <c r="EU17" s="71">
        <f>SUM('Site 49 - Data'!CC17,'Site 49 - Data'!CQ17,'Site 49 - Data'!DE17,'Site 49 - Data'!DS17,'Site 49 - Data'!EG17)</f>
        <v>2</v>
      </c>
      <c r="EV17" s="72">
        <f>SUM('Site 49 - Data'!CD17,'Site 49 - Data'!CR17,'Site 49 - Data'!DF17,'Site 49 - Data'!DT17,'Site 49 - Data'!EH17)</f>
        <v>19</v>
      </c>
      <c r="EW17" s="32">
        <f>SUM(EL17:EV17)</f>
        <v>101</v>
      </c>
      <c r="EX17" s="32">
        <f>SUM(EL17,EM17,2.3*EN17,2.3*EO17,2.3*EP17,2.3*EQ17,2*ER17,2*ES17,ET17,0.4*EU17,0.2*EV17)</f>
        <v>84.6</v>
      </c>
      <c r="EY17" s="33">
        <f>'Site 49 - Data'!$A17</f>
        <v>0.36458333333333348</v>
      </c>
      <c r="EZ17" s="70">
        <f>SUM('Site 49 - Data'!AD17,'Site 49 - Data'!DJ17,'Site 49 - Data'!GP17,'Site 49 - Data'!HD17,'Site 49 - ARMS'!AR17)</f>
        <v>125</v>
      </c>
      <c r="FA17" s="71">
        <f>SUM('Site 49 - Data'!AE17,'Site 49 - Data'!DK17,'Site 49 - Data'!GQ17,'Site 49 - Data'!HE17,'Site 49 - ARMS'!AS17)</f>
        <v>11</v>
      </c>
      <c r="FB17" s="71">
        <f>SUM('Site 49 - Data'!AF17,'Site 49 - Data'!DL17,'Site 49 - Data'!GR17,'Site 49 - Data'!HF17,'Site 49 - ARMS'!AT17)</f>
        <v>1</v>
      </c>
      <c r="FC17" s="71">
        <f>SUM('Site 49 - Data'!AG17,'Site 49 - Data'!DM17,'Site 49 - Data'!GS17,'Site 49 - Data'!HG17,'Site 49 - ARMS'!AU17)</f>
        <v>0</v>
      </c>
      <c r="FD17" s="71">
        <f>SUM('Site 49 - Data'!AH17,'Site 49 - Data'!DN17,'Site 49 - Data'!GT17,'Site 49 - Data'!HH17,'Site 49 - ARMS'!AV17)</f>
        <v>0</v>
      </c>
      <c r="FE17" s="71">
        <f>SUM('Site 49 - Data'!AI17,'Site 49 - Data'!DO17,'Site 49 - Data'!GU17,'Site 49 - Data'!HI17,'Site 49 - ARMS'!AW17)</f>
        <v>0</v>
      </c>
      <c r="FF17" s="71">
        <f>SUM('Site 49 - Data'!AJ17,'Site 49 - Data'!DP17,'Site 49 - Data'!GV17,'Site 49 - Data'!HJ17,'Site 49 - ARMS'!AX17)</f>
        <v>0</v>
      </c>
      <c r="FG17" s="71">
        <f>SUM('Site 49 - Data'!AK17,'Site 49 - Data'!DQ17,'Site 49 - Data'!GW17,'Site 49 - Data'!HK17,'Site 49 - ARMS'!AY17)</f>
        <v>0</v>
      </c>
      <c r="FH17" s="71">
        <f>SUM('Site 49 - Data'!AL17,'Site 49 - Data'!DR17,'Site 49 - Data'!GX17,'Site 49 - Data'!HL17,'Site 49 - ARMS'!AZ17)</f>
        <v>18</v>
      </c>
      <c r="FI17" s="71">
        <f>SUM('Site 49 - Data'!AM17,'Site 49 - Data'!DS17,'Site 49 - Data'!GY17,'Site 49 - Data'!HM17,'Site 49 - ARMS'!BA17)</f>
        <v>6</v>
      </c>
      <c r="FJ17" s="72">
        <f>SUM('Site 49 - Data'!AN17,'Site 49 - Data'!DT17,'Site 49 - Data'!GZ17,'Site 49 - Data'!HN17,'Site 49 - ARMS'!BB17)</f>
        <v>24</v>
      </c>
      <c r="FK17" s="32">
        <f>SUM(EZ17:FJ17)</f>
        <v>185</v>
      </c>
      <c r="FL17" s="32">
        <f>SUM(EZ17,FA17,2.3*FB17,2.3*FC17,2.3*FD17,2.3*FE17,2*FF17,2*FG17,FH17,0.4*FI17,0.2*FJ17)</f>
        <v>163.50000000000003</v>
      </c>
      <c r="FM17" s="33">
        <f>'Site 49 - Data'!$A17</f>
        <v>0.36458333333333348</v>
      </c>
      <c r="FN17" s="70">
        <f>SUM('Site 49 - Data'!EL17,'Site 49 - Data'!EZ17,'Site 49 - Data'!FN17,'Site 49 - Data'!GB17,'Site 49 - Data'!GP17)</f>
        <v>105</v>
      </c>
      <c r="FO17" s="71">
        <f>SUM('Site 49 - Data'!EM17,'Site 49 - Data'!FA17,'Site 49 - Data'!FO17,'Site 49 - Data'!GC17,'Site 49 - Data'!GQ17)</f>
        <v>5</v>
      </c>
      <c r="FP17" s="71">
        <f>SUM('Site 49 - Data'!EN17,'Site 49 - Data'!FB17,'Site 49 - Data'!FP17,'Site 49 - Data'!GD17,'Site 49 - Data'!GR17)</f>
        <v>0</v>
      </c>
      <c r="FQ17" s="71">
        <f>SUM('Site 49 - Data'!EO17,'Site 49 - Data'!FC17,'Site 49 - Data'!FQ17,'Site 49 - Data'!GE17,'Site 49 - Data'!GS17)</f>
        <v>0</v>
      </c>
      <c r="FR17" s="71">
        <f>SUM('Site 49 - Data'!EP17,'Site 49 - Data'!FD17,'Site 49 - Data'!FR17,'Site 49 - Data'!GF17,'Site 49 - Data'!GT17)</f>
        <v>0</v>
      </c>
      <c r="FS17" s="71">
        <f>SUM('Site 49 - Data'!EQ17,'Site 49 - Data'!FE17,'Site 49 - Data'!FS17,'Site 49 - Data'!GG17,'Site 49 - Data'!GU17)</f>
        <v>0</v>
      </c>
      <c r="FT17" s="71">
        <f>SUM('Site 49 - Data'!ER17,'Site 49 - Data'!FF17,'Site 49 - Data'!FT17,'Site 49 - Data'!GH17,'Site 49 - Data'!GV17)</f>
        <v>0</v>
      </c>
      <c r="FU17" s="71">
        <f>SUM('Site 49 - Data'!ES17,'Site 49 - Data'!FG17,'Site 49 - Data'!FU17,'Site 49 - Data'!GI17,'Site 49 - Data'!GW17)</f>
        <v>2</v>
      </c>
      <c r="FV17" s="71">
        <f>SUM('Site 49 - Data'!ET17,'Site 49 - Data'!FH17,'Site 49 - Data'!FV17,'Site 49 - Data'!GJ17,'Site 49 - Data'!GX17)</f>
        <v>21</v>
      </c>
      <c r="FW17" s="71">
        <f>SUM('Site 49 - Data'!EU17,'Site 49 - Data'!FI17,'Site 49 - Data'!FW17,'Site 49 - Data'!GK17,'Site 49 - Data'!GY17)</f>
        <v>10</v>
      </c>
      <c r="FX17" s="72">
        <f>SUM('Site 49 - Data'!EV17,'Site 49 - Data'!FJ17,'Site 49 - Data'!FX17,'Site 49 - Data'!GL17,'Site 49 - Data'!GZ17)</f>
        <v>47</v>
      </c>
      <c r="FY17" s="32">
        <f>SUM(FN17:FX17)</f>
        <v>190</v>
      </c>
      <c r="FZ17" s="32">
        <f>SUM(FN17,FO17,2.3*FP17,2.3*FQ17,2.3*FR17,2.3*FS17,2*FT17,2*FU17,FV17,0.4*FW17,0.2*FX17)</f>
        <v>148.4</v>
      </c>
      <c r="GA17" s="33">
        <f>'Site 49 - Data'!$A17</f>
        <v>0.36458333333333348</v>
      </c>
      <c r="GB17" s="70">
        <f>SUM('Site 49 - Data'!P17,'Site 49 - Data'!CV17,'Site 49 - Data'!GB17,'Site 49 - ARMS'!P17,'Site 49 - ARMS'!AD17)</f>
        <v>6</v>
      </c>
      <c r="GC17" s="71">
        <f>SUM('Site 49 - Data'!Q17,'Site 49 - Data'!CW17,'Site 49 - Data'!GC17,'Site 49 - ARMS'!Q17,'Site 49 - ARMS'!AE17)</f>
        <v>3</v>
      </c>
      <c r="GD17" s="71">
        <f>SUM('Site 49 - Data'!R17,'Site 49 - Data'!CX17,'Site 49 - Data'!GD17,'Site 49 - ARMS'!R17,'Site 49 - ARMS'!AF17)</f>
        <v>0</v>
      </c>
      <c r="GE17" s="71">
        <f>SUM('Site 49 - Data'!S17,'Site 49 - Data'!CY17,'Site 49 - Data'!GE17,'Site 49 - ARMS'!S17,'Site 49 - ARMS'!AG17)</f>
        <v>0</v>
      </c>
      <c r="GF17" s="71">
        <f>SUM('Site 49 - Data'!T17,'Site 49 - Data'!CZ17,'Site 49 - Data'!GF17,'Site 49 - ARMS'!T17,'Site 49 - ARMS'!AH17)</f>
        <v>0</v>
      </c>
      <c r="GG17" s="71">
        <f>SUM('Site 49 - Data'!U17,'Site 49 - Data'!DA17,'Site 49 - Data'!GG17,'Site 49 - ARMS'!U17,'Site 49 - ARMS'!AI17)</f>
        <v>0</v>
      </c>
      <c r="GH17" s="71">
        <f>SUM('Site 49 - Data'!V17,'Site 49 - Data'!DB17,'Site 49 - Data'!GH17,'Site 49 - ARMS'!V17,'Site 49 - ARMS'!AJ17)</f>
        <v>0</v>
      </c>
      <c r="GI17" s="71">
        <f>SUM('Site 49 - Data'!W17,'Site 49 - Data'!DC17,'Site 49 - Data'!GI17,'Site 49 - ARMS'!W17,'Site 49 - ARMS'!AK17)</f>
        <v>0</v>
      </c>
      <c r="GJ17" s="71">
        <f>SUM('Site 49 - Data'!X17,'Site 49 - Data'!DD17,'Site 49 - Data'!GJ17,'Site 49 - ARMS'!X17,'Site 49 - ARMS'!AL17)</f>
        <v>2</v>
      </c>
      <c r="GK17" s="71">
        <f>SUM('Site 49 - Data'!Y17,'Site 49 - Data'!DE17,'Site 49 - Data'!GK17,'Site 49 - ARMS'!Y17,'Site 49 - ARMS'!AM17)</f>
        <v>0</v>
      </c>
      <c r="GL17" s="72">
        <f>SUM('Site 49 - Data'!Z17,'Site 49 - Data'!DF17,'Site 49 - Data'!GL17,'Site 49 - ARMS'!Z17,'Site 49 - ARMS'!AN17)</f>
        <v>1</v>
      </c>
      <c r="GM17" s="32">
        <f>SUM(GB17:GL17)</f>
        <v>12</v>
      </c>
      <c r="GN17" s="32">
        <f>SUM(GB17,GC17,2.3*GD17,2.3*GE17,2.3*GF17,2.3*GG17,2*GH17,2*GI17,GJ17,0.4*GK17,0.2*GL17)</f>
        <v>11.2</v>
      </c>
      <c r="GO17" s="33">
        <f>'Site 49 - Data'!$A17</f>
        <v>0.36458333333333348</v>
      </c>
      <c r="GP17" s="70">
        <f>SUM('Site 49 - Data'!HD17,'Site 49 - Data'!HR17,'Site 49 - Data'!IF17,'Site 49 - ARMS'!B17,'Site 49 - ARMS'!P17)</f>
        <v>19</v>
      </c>
      <c r="GQ17" s="71">
        <f>SUM('Site 49 - Data'!HE17,'Site 49 - Data'!HS17,'Site 49 - Data'!IG17,'Site 49 - ARMS'!C17,'Site 49 - ARMS'!Q17)</f>
        <v>1</v>
      </c>
      <c r="GR17" s="71">
        <f>SUM('Site 49 - Data'!HF17,'Site 49 - Data'!HT17,'Site 49 - Data'!IH17,'Site 49 - ARMS'!D17,'Site 49 - ARMS'!R17)</f>
        <v>1</v>
      </c>
      <c r="GS17" s="71">
        <f>SUM('Site 49 - Data'!HG17,'Site 49 - Data'!HU17,'Site 49 - Data'!II17,'Site 49 - ARMS'!E17,'Site 49 - ARMS'!S17)</f>
        <v>0</v>
      </c>
      <c r="GT17" s="71">
        <f>SUM('Site 49 - Data'!HH17,'Site 49 - Data'!HV17,'Site 49 - Data'!IJ17,'Site 49 - ARMS'!F17,'Site 49 - ARMS'!T17)</f>
        <v>0</v>
      </c>
      <c r="GU17" s="71">
        <f>SUM('Site 49 - Data'!HI17,'Site 49 - Data'!HW17,'Site 49 - Data'!IK17,'Site 49 - ARMS'!G17,'Site 49 - ARMS'!U17)</f>
        <v>0</v>
      </c>
      <c r="GV17" s="71">
        <f>SUM('Site 49 - Data'!HJ17,'Site 49 - Data'!HX17,'Site 49 - Data'!IL17,'Site 49 - ARMS'!H17,'Site 49 - ARMS'!V17)</f>
        <v>0</v>
      </c>
      <c r="GW17" s="71">
        <f>SUM('Site 49 - Data'!HK17,'Site 49 - Data'!HY17,'Site 49 - Data'!IM17,'Site 49 - ARMS'!I17,'Site 49 - ARMS'!W17)</f>
        <v>0</v>
      </c>
      <c r="GX17" s="71">
        <f>SUM('Site 49 - Data'!HL17,'Site 49 - Data'!HZ17,'Site 49 - Data'!IN17,'Site 49 - ARMS'!J17,'Site 49 - ARMS'!X17)</f>
        <v>1</v>
      </c>
      <c r="GY17" s="71">
        <f>SUM('Site 49 - Data'!HM17,'Site 49 - Data'!IA17,'Site 49 - Data'!IO17,'Site 49 - ARMS'!K17,'Site 49 - ARMS'!Y17)</f>
        <v>1</v>
      </c>
      <c r="GZ17" s="72">
        <f>SUM('Site 49 - Data'!HN17,'Site 49 - Data'!IB17,'Site 49 - Data'!IP17,'Site 49 - ARMS'!L17,'Site 49 - ARMS'!Z17)</f>
        <v>15</v>
      </c>
      <c r="HA17" s="32">
        <f>SUM(GP17:GZ17)</f>
        <v>38</v>
      </c>
      <c r="HB17" s="32">
        <f>SUM(GP17,GQ17,2.3*GR17,2.3*GS17,2.3*GT17,2.3*GU17,2*GV17,2*GW17,GX17,0.4*GY17,0.2*GZ17)</f>
        <v>26.7</v>
      </c>
      <c r="HC17" s="33">
        <f>'Site 49 - Data'!$A17</f>
        <v>0.36458333333333348</v>
      </c>
      <c r="HD17" s="70">
        <f>SUM('Site 49 - Data'!B17,'Site 49 - Data'!CH17,'Site 49 - Data'!FN17,'Site 49 - ARMS'!B17,'Site 49 - ARMS'!CH17)</f>
        <v>63</v>
      </c>
      <c r="HE17" s="71">
        <f>SUM('Site 49 - Data'!C17,'Site 49 - Data'!CI17,'Site 49 - Data'!FO17,'Site 49 - ARMS'!C17,'Site 49 - ARMS'!CI17)</f>
        <v>4</v>
      </c>
      <c r="HF17" s="71">
        <f>SUM('Site 49 - Data'!D17,'Site 49 - Data'!CJ17,'Site 49 - Data'!FP17,'Site 49 - ARMS'!D17,'Site 49 - ARMS'!CJ17)</f>
        <v>0</v>
      </c>
      <c r="HG17" s="71">
        <f>SUM('Site 49 - Data'!E17,'Site 49 - Data'!CK17,'Site 49 - Data'!FQ17,'Site 49 - ARMS'!E17,'Site 49 - ARMS'!CK17)</f>
        <v>0</v>
      </c>
      <c r="HH17" s="71">
        <f>SUM('Site 49 - Data'!F17,'Site 49 - Data'!CL17,'Site 49 - Data'!FR17,'Site 49 - ARMS'!F17,'Site 49 - ARMS'!CL17)</f>
        <v>0</v>
      </c>
      <c r="HI17" s="71">
        <f>SUM('Site 49 - Data'!G17,'Site 49 - Data'!CM17,'Site 49 - Data'!FS17,'Site 49 - ARMS'!G17,'Site 49 - ARMS'!CM17)</f>
        <v>0</v>
      </c>
      <c r="HJ17" s="71">
        <f>SUM('Site 49 - Data'!H17,'Site 49 - Data'!CN17,'Site 49 - Data'!FT17,'Site 49 - ARMS'!H17,'Site 49 - ARMS'!CN17)</f>
        <v>0</v>
      </c>
      <c r="HK17" s="71">
        <f>SUM('Site 49 - Data'!I17,'Site 49 - Data'!CO17,'Site 49 - Data'!FU17,'Site 49 - ARMS'!I17,'Site 49 - ARMS'!CO17)</f>
        <v>0</v>
      </c>
      <c r="HL17" s="71">
        <f>SUM('Site 49 - Data'!J17,'Site 49 - Data'!CP17,'Site 49 - Data'!FV17,'Site 49 - ARMS'!J17,'Site 49 - ARMS'!CP17)</f>
        <v>11</v>
      </c>
      <c r="HM17" s="71">
        <f>SUM('Site 49 - Data'!K17,'Site 49 - Data'!CQ17,'Site 49 - Data'!FW17,'Site 49 - ARMS'!K17,'Site 49 - ARMS'!CQ17)</f>
        <v>2</v>
      </c>
      <c r="HN17" s="72">
        <f>SUM('Site 49 - Data'!L17,'Site 49 - Data'!CR17,'Site 49 - Data'!FX17,'Site 49 - ARMS'!L17,'Site 49 - ARMS'!CR17)</f>
        <v>17</v>
      </c>
      <c r="HO17" s="32">
        <f>SUM(HD17:HN17)</f>
        <v>97</v>
      </c>
      <c r="HP17" s="32">
        <f>SUM(HD17,HE17,2.3*HF17,2.3*HG17,2.3*HH17,2.3*HI17,2*HJ17,2*HK17,HL17,0.4*HM17,0.2*HN17)</f>
        <v>82.2</v>
      </c>
      <c r="HQ17" s="33">
        <f>'Site 49 - Data'!$A17</f>
        <v>0.36458333333333348</v>
      </c>
      <c r="HR17" s="70">
        <f t="shared" si="18"/>
        <v>63</v>
      </c>
      <c r="HS17" s="71">
        <f t="shared" si="18"/>
        <v>6</v>
      </c>
      <c r="HT17" s="71">
        <f t="shared" si="18"/>
        <v>0</v>
      </c>
      <c r="HU17" s="71">
        <f t="shared" si="18"/>
        <v>0</v>
      </c>
      <c r="HV17" s="71">
        <f t="shared" si="18"/>
        <v>0</v>
      </c>
      <c r="HW17" s="71">
        <f t="shared" si="18"/>
        <v>0</v>
      </c>
      <c r="HX17" s="71">
        <f t="shared" si="18"/>
        <v>0</v>
      </c>
      <c r="HY17" s="71">
        <f t="shared" si="18"/>
        <v>0</v>
      </c>
      <c r="HZ17" s="71">
        <f t="shared" si="18"/>
        <v>4</v>
      </c>
      <c r="IA17" s="71">
        <f t="shared" si="18"/>
        <v>1</v>
      </c>
      <c r="IB17" s="72">
        <f t="shared" si="18"/>
        <v>14</v>
      </c>
      <c r="IC17" s="32">
        <f>SUM(HR17:IB17)</f>
        <v>88</v>
      </c>
      <c r="ID17" s="32">
        <f>SUM(HR17,HS17,2.3*HT17,2.3*HU17,2.3*HV17,2.3*HW17,2*HX17,2*HY17,HZ17,0.4*IA17,0.2*IB17)</f>
        <v>76.2</v>
      </c>
      <c r="IE17" s="73">
        <f>SUM(EI17,FK17,GM17,HO17)</f>
        <v>397</v>
      </c>
      <c r="IF17" s="73">
        <f>SUM(IE17:IE21)</f>
        <v>1331</v>
      </c>
      <c r="IG17" s="33">
        <v>0.36458333333333348</v>
      </c>
    </row>
    <row r="18" spans="1:241" s="47" customFormat="1" ht="12" customHeight="1" x14ac:dyDescent="0.4">
      <c r="A18" s="38" t="s">
        <v>20</v>
      </c>
      <c r="B18" s="39">
        <f t="shared" ref="B18:N18" si="19">SUM(B14:B17)</f>
        <v>9</v>
      </c>
      <c r="C18" s="40">
        <f t="shared" si="19"/>
        <v>5</v>
      </c>
      <c r="D18" s="40">
        <f t="shared" si="19"/>
        <v>0</v>
      </c>
      <c r="E18" s="40">
        <f t="shared" si="19"/>
        <v>0</v>
      </c>
      <c r="F18" s="40">
        <f t="shared" si="19"/>
        <v>0</v>
      </c>
      <c r="G18" s="40">
        <f t="shared" si="19"/>
        <v>0</v>
      </c>
      <c r="H18" s="40">
        <f t="shared" si="19"/>
        <v>0</v>
      </c>
      <c r="I18" s="40">
        <f t="shared" si="19"/>
        <v>0</v>
      </c>
      <c r="J18" s="40">
        <f t="shared" si="19"/>
        <v>1</v>
      </c>
      <c r="K18" s="40">
        <f t="shared" si="19"/>
        <v>0</v>
      </c>
      <c r="L18" s="41">
        <f t="shared" si="19"/>
        <v>0</v>
      </c>
      <c r="M18" s="42">
        <f t="shared" si="19"/>
        <v>15</v>
      </c>
      <c r="N18" s="42">
        <f t="shared" si="19"/>
        <v>15</v>
      </c>
      <c r="O18" s="38" t="s">
        <v>20</v>
      </c>
      <c r="P18" s="43">
        <f t="shared" ref="P18:AB18" si="20">SUM(P14:P17)</f>
        <v>0</v>
      </c>
      <c r="Q18" s="44">
        <f t="shared" si="20"/>
        <v>0</v>
      </c>
      <c r="R18" s="44">
        <f t="shared" si="20"/>
        <v>0</v>
      </c>
      <c r="S18" s="44">
        <f t="shared" si="20"/>
        <v>0</v>
      </c>
      <c r="T18" s="44">
        <f t="shared" si="20"/>
        <v>0</v>
      </c>
      <c r="U18" s="44">
        <f t="shared" si="20"/>
        <v>0</v>
      </c>
      <c r="V18" s="44">
        <f t="shared" si="20"/>
        <v>0</v>
      </c>
      <c r="W18" s="44">
        <f t="shared" si="20"/>
        <v>0</v>
      </c>
      <c r="X18" s="44">
        <f t="shared" si="20"/>
        <v>0</v>
      </c>
      <c r="Y18" s="44">
        <f t="shared" si="20"/>
        <v>0</v>
      </c>
      <c r="Z18" s="45">
        <f t="shared" si="20"/>
        <v>0</v>
      </c>
      <c r="AA18" s="46">
        <f t="shared" si="20"/>
        <v>0</v>
      </c>
      <c r="AB18" s="46">
        <f t="shared" si="20"/>
        <v>0</v>
      </c>
      <c r="AC18" s="38" t="s">
        <v>20</v>
      </c>
      <c r="AD18" s="39">
        <f t="shared" ref="AD18:AP18" si="21">SUM(AD14:AD17)</f>
        <v>0</v>
      </c>
      <c r="AE18" s="40">
        <f t="shared" si="21"/>
        <v>1</v>
      </c>
      <c r="AF18" s="40">
        <f t="shared" si="21"/>
        <v>0</v>
      </c>
      <c r="AG18" s="40">
        <f t="shared" si="21"/>
        <v>0</v>
      </c>
      <c r="AH18" s="40">
        <f t="shared" si="21"/>
        <v>0</v>
      </c>
      <c r="AI18" s="40">
        <f t="shared" si="21"/>
        <v>0</v>
      </c>
      <c r="AJ18" s="40">
        <f t="shared" si="21"/>
        <v>0</v>
      </c>
      <c r="AK18" s="40">
        <f t="shared" si="21"/>
        <v>0</v>
      </c>
      <c r="AL18" s="40">
        <f t="shared" si="21"/>
        <v>0</v>
      </c>
      <c r="AM18" s="40">
        <f t="shared" si="21"/>
        <v>0</v>
      </c>
      <c r="AN18" s="41">
        <f t="shared" si="21"/>
        <v>0</v>
      </c>
      <c r="AO18" s="42">
        <f t="shared" si="21"/>
        <v>1</v>
      </c>
      <c r="AP18" s="42">
        <f t="shared" si="21"/>
        <v>1</v>
      </c>
      <c r="AQ18" s="38" t="s">
        <v>20</v>
      </c>
      <c r="AR18" s="39">
        <f t="shared" ref="AR18:BD18" si="22">SUM(AR14:AR17)</f>
        <v>73</v>
      </c>
      <c r="AS18" s="40">
        <f t="shared" si="22"/>
        <v>7</v>
      </c>
      <c r="AT18" s="40">
        <f t="shared" si="22"/>
        <v>0</v>
      </c>
      <c r="AU18" s="40">
        <f t="shared" si="22"/>
        <v>0</v>
      </c>
      <c r="AV18" s="40">
        <f t="shared" si="22"/>
        <v>0</v>
      </c>
      <c r="AW18" s="40">
        <f t="shared" si="22"/>
        <v>0</v>
      </c>
      <c r="AX18" s="40">
        <f t="shared" si="22"/>
        <v>0</v>
      </c>
      <c r="AY18" s="40">
        <f t="shared" si="22"/>
        <v>0</v>
      </c>
      <c r="AZ18" s="40">
        <f t="shared" si="22"/>
        <v>5</v>
      </c>
      <c r="BA18" s="40">
        <f t="shared" si="22"/>
        <v>1</v>
      </c>
      <c r="BB18" s="41">
        <f t="shared" si="22"/>
        <v>5</v>
      </c>
      <c r="BC18" s="42">
        <f t="shared" si="22"/>
        <v>91</v>
      </c>
      <c r="BD18" s="42">
        <f t="shared" si="22"/>
        <v>86.4</v>
      </c>
      <c r="BE18" s="38" t="s">
        <v>20</v>
      </c>
      <c r="BF18" s="39">
        <f t="shared" ref="BF18:BR18" si="23">SUM(BF14:BF17)</f>
        <v>190</v>
      </c>
      <c r="BG18" s="40">
        <f t="shared" si="23"/>
        <v>25</v>
      </c>
      <c r="BH18" s="40">
        <f t="shared" si="23"/>
        <v>4</v>
      </c>
      <c r="BI18" s="40">
        <f t="shared" si="23"/>
        <v>0</v>
      </c>
      <c r="BJ18" s="40">
        <f t="shared" si="23"/>
        <v>0</v>
      </c>
      <c r="BK18" s="40">
        <f t="shared" si="23"/>
        <v>0</v>
      </c>
      <c r="BL18" s="40">
        <f t="shared" si="23"/>
        <v>0</v>
      </c>
      <c r="BM18" s="40">
        <f t="shared" si="23"/>
        <v>1</v>
      </c>
      <c r="BN18" s="40">
        <f t="shared" si="23"/>
        <v>8</v>
      </c>
      <c r="BO18" s="40">
        <f t="shared" si="23"/>
        <v>8</v>
      </c>
      <c r="BP18" s="41">
        <f t="shared" si="23"/>
        <v>24</v>
      </c>
      <c r="BQ18" s="42">
        <f t="shared" si="23"/>
        <v>260</v>
      </c>
      <c r="BR18" s="42">
        <f t="shared" si="23"/>
        <v>242.20000000000002</v>
      </c>
      <c r="BS18" s="38" t="s">
        <v>20</v>
      </c>
      <c r="BT18" s="39">
        <f t="shared" ref="BT18:CF18" si="24">SUM(BT14:BT17)</f>
        <v>11</v>
      </c>
      <c r="BU18" s="40">
        <f t="shared" si="24"/>
        <v>1</v>
      </c>
      <c r="BV18" s="40">
        <f t="shared" si="24"/>
        <v>0</v>
      </c>
      <c r="BW18" s="40">
        <f t="shared" si="24"/>
        <v>0</v>
      </c>
      <c r="BX18" s="40">
        <f t="shared" si="24"/>
        <v>0</v>
      </c>
      <c r="BY18" s="40">
        <f t="shared" si="24"/>
        <v>0</v>
      </c>
      <c r="BZ18" s="40">
        <f t="shared" si="24"/>
        <v>0</v>
      </c>
      <c r="CA18" s="40">
        <f t="shared" si="24"/>
        <v>0</v>
      </c>
      <c r="CB18" s="40">
        <f t="shared" si="24"/>
        <v>0</v>
      </c>
      <c r="CC18" s="40">
        <f t="shared" si="24"/>
        <v>0</v>
      </c>
      <c r="CD18" s="41">
        <f t="shared" si="24"/>
        <v>4</v>
      </c>
      <c r="CE18" s="42">
        <f t="shared" si="24"/>
        <v>16</v>
      </c>
      <c r="CF18" s="42">
        <f t="shared" si="24"/>
        <v>12.8</v>
      </c>
      <c r="CG18" s="38" t="s">
        <v>20</v>
      </c>
      <c r="CH18" s="43">
        <f t="shared" ref="CH18:CT18" si="25">SUM(CH14:CH17)</f>
        <v>0</v>
      </c>
      <c r="CI18" s="44">
        <f t="shared" si="25"/>
        <v>0</v>
      </c>
      <c r="CJ18" s="44">
        <f t="shared" si="25"/>
        <v>0</v>
      </c>
      <c r="CK18" s="44">
        <f t="shared" si="25"/>
        <v>0</v>
      </c>
      <c r="CL18" s="44">
        <f t="shared" si="25"/>
        <v>0</v>
      </c>
      <c r="CM18" s="44">
        <f t="shared" si="25"/>
        <v>0</v>
      </c>
      <c r="CN18" s="44">
        <f t="shared" si="25"/>
        <v>0</v>
      </c>
      <c r="CO18" s="44">
        <f t="shared" si="25"/>
        <v>0</v>
      </c>
      <c r="CP18" s="44">
        <f t="shared" si="25"/>
        <v>0</v>
      </c>
      <c r="CQ18" s="44">
        <f t="shared" si="25"/>
        <v>0</v>
      </c>
      <c r="CR18" s="45">
        <f t="shared" si="25"/>
        <v>0</v>
      </c>
      <c r="CS18" s="46">
        <f t="shared" si="25"/>
        <v>0</v>
      </c>
      <c r="CT18" s="46">
        <f t="shared" si="25"/>
        <v>0</v>
      </c>
      <c r="CU18" s="38" t="s">
        <v>20</v>
      </c>
      <c r="CV18" s="39">
        <f t="shared" ref="CV18:DH18" si="26">SUM(CV14:CV17)</f>
        <v>436</v>
      </c>
      <c r="CW18" s="40">
        <f t="shared" si="26"/>
        <v>29</v>
      </c>
      <c r="CX18" s="40">
        <f t="shared" si="26"/>
        <v>1</v>
      </c>
      <c r="CY18" s="40">
        <f t="shared" si="26"/>
        <v>0</v>
      </c>
      <c r="CZ18" s="40">
        <f t="shared" si="26"/>
        <v>0</v>
      </c>
      <c r="DA18" s="40">
        <f t="shared" si="26"/>
        <v>0</v>
      </c>
      <c r="DB18" s="40">
        <f t="shared" si="26"/>
        <v>0</v>
      </c>
      <c r="DC18" s="40">
        <f t="shared" si="26"/>
        <v>9</v>
      </c>
      <c r="DD18" s="40">
        <f t="shared" si="26"/>
        <v>57</v>
      </c>
      <c r="DE18" s="40">
        <f t="shared" si="26"/>
        <v>27</v>
      </c>
      <c r="DF18" s="41">
        <f t="shared" si="26"/>
        <v>160</v>
      </c>
      <c r="DG18" s="42">
        <f t="shared" si="26"/>
        <v>719</v>
      </c>
      <c r="DH18" s="42">
        <f t="shared" si="26"/>
        <v>585.1</v>
      </c>
      <c r="DI18" s="38" t="s">
        <v>20</v>
      </c>
      <c r="DJ18" s="39">
        <f t="shared" ref="DJ18:DV18" si="27">SUM(DJ14:DJ17)</f>
        <v>440</v>
      </c>
      <c r="DK18" s="40">
        <f t="shared" si="27"/>
        <v>53</v>
      </c>
      <c r="DL18" s="40">
        <f t="shared" si="27"/>
        <v>9</v>
      </c>
      <c r="DM18" s="40">
        <f t="shared" si="27"/>
        <v>3</v>
      </c>
      <c r="DN18" s="40">
        <f t="shared" si="27"/>
        <v>0</v>
      </c>
      <c r="DO18" s="40">
        <f t="shared" si="27"/>
        <v>0</v>
      </c>
      <c r="DP18" s="40">
        <f t="shared" si="27"/>
        <v>1</v>
      </c>
      <c r="DQ18" s="40">
        <f t="shared" si="27"/>
        <v>2</v>
      </c>
      <c r="DR18" s="40">
        <f t="shared" si="27"/>
        <v>80</v>
      </c>
      <c r="DS18" s="40">
        <f t="shared" si="27"/>
        <v>12</v>
      </c>
      <c r="DT18" s="41">
        <f t="shared" si="27"/>
        <v>77</v>
      </c>
      <c r="DU18" s="42">
        <f t="shared" si="27"/>
        <v>677</v>
      </c>
      <c r="DV18" s="42">
        <f t="shared" si="27"/>
        <v>626.80000000000007</v>
      </c>
      <c r="DW18" s="38" t="s">
        <v>20</v>
      </c>
      <c r="DX18" s="39">
        <f t="shared" ref="DX18:EJ18" si="28">SUM(DX14:DX17)</f>
        <v>311</v>
      </c>
      <c r="DY18" s="40">
        <f t="shared" si="28"/>
        <v>35</v>
      </c>
      <c r="DZ18" s="40">
        <f t="shared" si="28"/>
        <v>10</v>
      </c>
      <c r="EA18" s="40">
        <f t="shared" si="28"/>
        <v>1</v>
      </c>
      <c r="EB18" s="40">
        <f t="shared" si="28"/>
        <v>0</v>
      </c>
      <c r="EC18" s="40">
        <f t="shared" si="28"/>
        <v>0</v>
      </c>
      <c r="ED18" s="40">
        <f t="shared" si="28"/>
        <v>0</v>
      </c>
      <c r="EE18" s="40">
        <f t="shared" si="28"/>
        <v>2</v>
      </c>
      <c r="EF18" s="40">
        <f t="shared" si="28"/>
        <v>25</v>
      </c>
      <c r="EG18" s="40">
        <f t="shared" si="28"/>
        <v>8</v>
      </c>
      <c r="EH18" s="41">
        <f t="shared" si="28"/>
        <v>52</v>
      </c>
      <c r="EI18" s="42">
        <f t="shared" si="28"/>
        <v>444</v>
      </c>
      <c r="EJ18" s="42">
        <f t="shared" si="28"/>
        <v>413.90000000000003</v>
      </c>
      <c r="EK18" s="38" t="s">
        <v>20</v>
      </c>
      <c r="EL18" s="39">
        <f t="shared" ref="EL18:EX18" si="29">SUM(EL14:EL17)</f>
        <v>259</v>
      </c>
      <c r="EM18" s="40">
        <f t="shared" si="29"/>
        <v>21</v>
      </c>
      <c r="EN18" s="40">
        <f t="shared" si="29"/>
        <v>4</v>
      </c>
      <c r="EO18" s="40">
        <f t="shared" si="29"/>
        <v>0</v>
      </c>
      <c r="EP18" s="40">
        <f t="shared" si="29"/>
        <v>0</v>
      </c>
      <c r="EQ18" s="40">
        <f t="shared" si="29"/>
        <v>0</v>
      </c>
      <c r="ER18" s="40">
        <f t="shared" si="29"/>
        <v>0</v>
      </c>
      <c r="ES18" s="40">
        <f t="shared" si="29"/>
        <v>2</v>
      </c>
      <c r="ET18" s="40">
        <f t="shared" si="29"/>
        <v>32</v>
      </c>
      <c r="EU18" s="40">
        <f t="shared" si="29"/>
        <v>9</v>
      </c>
      <c r="EV18" s="41">
        <f t="shared" si="29"/>
        <v>69</v>
      </c>
      <c r="EW18" s="42">
        <f t="shared" si="29"/>
        <v>396</v>
      </c>
      <c r="EX18" s="42">
        <f t="shared" si="29"/>
        <v>342.6</v>
      </c>
      <c r="EY18" s="38" t="s">
        <v>20</v>
      </c>
      <c r="EZ18" s="39">
        <f t="shared" ref="EZ18:FL18" si="30">SUM(EZ14:EZ17)</f>
        <v>491</v>
      </c>
      <c r="FA18" s="40">
        <f t="shared" si="30"/>
        <v>53</v>
      </c>
      <c r="FB18" s="40">
        <f t="shared" si="30"/>
        <v>5</v>
      </c>
      <c r="FC18" s="40">
        <f t="shared" si="30"/>
        <v>2</v>
      </c>
      <c r="FD18" s="40">
        <f t="shared" si="30"/>
        <v>0</v>
      </c>
      <c r="FE18" s="40">
        <f t="shared" si="30"/>
        <v>0</v>
      </c>
      <c r="FF18" s="40">
        <f t="shared" si="30"/>
        <v>1</v>
      </c>
      <c r="FG18" s="40">
        <f t="shared" si="30"/>
        <v>2</v>
      </c>
      <c r="FH18" s="40">
        <f t="shared" si="30"/>
        <v>69</v>
      </c>
      <c r="FI18" s="40">
        <f t="shared" si="30"/>
        <v>14</v>
      </c>
      <c r="FJ18" s="41">
        <f t="shared" si="30"/>
        <v>84</v>
      </c>
      <c r="FK18" s="42">
        <f t="shared" si="30"/>
        <v>721</v>
      </c>
      <c r="FL18" s="42">
        <f t="shared" si="30"/>
        <v>657.5</v>
      </c>
      <c r="FM18" s="38" t="s">
        <v>20</v>
      </c>
      <c r="FN18" s="39">
        <f t="shared" ref="FN18:FZ18" si="31">SUM(FN14:FN17)</f>
        <v>409</v>
      </c>
      <c r="FO18" s="40">
        <f t="shared" si="31"/>
        <v>31</v>
      </c>
      <c r="FP18" s="40">
        <f t="shared" si="31"/>
        <v>2</v>
      </c>
      <c r="FQ18" s="40">
        <f t="shared" si="31"/>
        <v>0</v>
      </c>
      <c r="FR18" s="40">
        <f t="shared" si="31"/>
        <v>0</v>
      </c>
      <c r="FS18" s="40">
        <f t="shared" si="31"/>
        <v>0</v>
      </c>
      <c r="FT18" s="40">
        <f t="shared" si="31"/>
        <v>0</v>
      </c>
      <c r="FU18" s="40">
        <f t="shared" si="31"/>
        <v>8</v>
      </c>
      <c r="FV18" s="40">
        <f t="shared" si="31"/>
        <v>56</v>
      </c>
      <c r="FW18" s="40">
        <f t="shared" si="31"/>
        <v>26</v>
      </c>
      <c r="FX18" s="41">
        <f t="shared" si="31"/>
        <v>146</v>
      </c>
      <c r="FY18" s="42">
        <f t="shared" si="31"/>
        <v>678</v>
      </c>
      <c r="FZ18" s="42">
        <f t="shared" si="31"/>
        <v>556.19999999999993</v>
      </c>
      <c r="GA18" s="38" t="s">
        <v>20</v>
      </c>
      <c r="GB18" s="39">
        <f t="shared" ref="GB18:GN18" si="32">SUM(GB14:GB17)</f>
        <v>33</v>
      </c>
      <c r="GC18" s="40">
        <f t="shared" si="32"/>
        <v>8</v>
      </c>
      <c r="GD18" s="40">
        <f t="shared" si="32"/>
        <v>0</v>
      </c>
      <c r="GE18" s="40">
        <f t="shared" si="32"/>
        <v>0</v>
      </c>
      <c r="GF18" s="40">
        <f t="shared" si="32"/>
        <v>0</v>
      </c>
      <c r="GG18" s="40">
        <f t="shared" si="32"/>
        <v>0</v>
      </c>
      <c r="GH18" s="40">
        <f t="shared" si="32"/>
        <v>0</v>
      </c>
      <c r="GI18" s="40">
        <f t="shared" si="32"/>
        <v>0</v>
      </c>
      <c r="GJ18" s="40">
        <f t="shared" si="32"/>
        <v>5</v>
      </c>
      <c r="GK18" s="40">
        <f t="shared" si="32"/>
        <v>0</v>
      </c>
      <c r="GL18" s="41">
        <f t="shared" si="32"/>
        <v>7</v>
      </c>
      <c r="GM18" s="42">
        <f t="shared" si="32"/>
        <v>53</v>
      </c>
      <c r="GN18" s="42">
        <f t="shared" si="32"/>
        <v>47.400000000000006</v>
      </c>
      <c r="GO18" s="38" t="s">
        <v>20</v>
      </c>
      <c r="GP18" s="39">
        <f t="shared" ref="GP18:HB18" si="33">SUM(GP14:GP17)</f>
        <v>123</v>
      </c>
      <c r="GQ18" s="40">
        <f t="shared" si="33"/>
        <v>12</v>
      </c>
      <c r="GR18" s="40">
        <f t="shared" si="33"/>
        <v>1</v>
      </c>
      <c r="GS18" s="40">
        <f t="shared" si="33"/>
        <v>0</v>
      </c>
      <c r="GT18" s="40">
        <f t="shared" si="33"/>
        <v>0</v>
      </c>
      <c r="GU18" s="40">
        <f t="shared" si="33"/>
        <v>0</v>
      </c>
      <c r="GV18" s="40">
        <f t="shared" si="33"/>
        <v>0</v>
      </c>
      <c r="GW18" s="40">
        <f t="shared" si="33"/>
        <v>0</v>
      </c>
      <c r="GX18" s="40">
        <f t="shared" si="33"/>
        <v>5</v>
      </c>
      <c r="GY18" s="40">
        <f t="shared" si="33"/>
        <v>2</v>
      </c>
      <c r="GZ18" s="41">
        <f t="shared" si="33"/>
        <v>47</v>
      </c>
      <c r="HA18" s="42">
        <f t="shared" si="33"/>
        <v>190</v>
      </c>
      <c r="HB18" s="42">
        <f t="shared" si="33"/>
        <v>152.5</v>
      </c>
      <c r="HC18" s="38" t="s">
        <v>20</v>
      </c>
      <c r="HD18" s="39">
        <f t="shared" ref="HD18:HP18" si="34">SUM(HD14:HD17)</f>
        <v>234</v>
      </c>
      <c r="HE18" s="40">
        <f t="shared" si="34"/>
        <v>26</v>
      </c>
      <c r="HF18" s="40">
        <f t="shared" si="34"/>
        <v>4</v>
      </c>
      <c r="HG18" s="40">
        <f t="shared" si="34"/>
        <v>0</v>
      </c>
      <c r="HH18" s="40">
        <f t="shared" si="34"/>
        <v>0</v>
      </c>
      <c r="HI18" s="40">
        <f t="shared" si="34"/>
        <v>0</v>
      </c>
      <c r="HJ18" s="40">
        <f t="shared" si="34"/>
        <v>0</v>
      </c>
      <c r="HK18" s="40">
        <f t="shared" si="34"/>
        <v>0</v>
      </c>
      <c r="HL18" s="40">
        <f t="shared" si="34"/>
        <v>30</v>
      </c>
      <c r="HM18" s="40">
        <f t="shared" si="34"/>
        <v>9</v>
      </c>
      <c r="HN18" s="41">
        <f t="shared" si="34"/>
        <v>69</v>
      </c>
      <c r="HO18" s="42">
        <f t="shared" si="34"/>
        <v>372</v>
      </c>
      <c r="HP18" s="42">
        <f t="shared" si="34"/>
        <v>316.59999999999997</v>
      </c>
      <c r="HQ18" s="38" t="s">
        <v>20</v>
      </c>
      <c r="HR18" s="39">
        <f t="shared" ref="HR18:ID18" si="35">SUM(HR14:HR17)</f>
        <v>274</v>
      </c>
      <c r="HS18" s="40">
        <f t="shared" si="35"/>
        <v>34</v>
      </c>
      <c r="HT18" s="40">
        <f t="shared" si="35"/>
        <v>4</v>
      </c>
      <c r="HU18" s="40">
        <f t="shared" si="35"/>
        <v>0</v>
      </c>
      <c r="HV18" s="40">
        <f t="shared" si="35"/>
        <v>0</v>
      </c>
      <c r="HW18" s="40">
        <f t="shared" si="35"/>
        <v>0</v>
      </c>
      <c r="HX18" s="40">
        <f t="shared" si="35"/>
        <v>0</v>
      </c>
      <c r="HY18" s="40">
        <f t="shared" si="35"/>
        <v>1</v>
      </c>
      <c r="HZ18" s="40">
        <f t="shared" si="35"/>
        <v>13</v>
      </c>
      <c r="IA18" s="40">
        <f t="shared" si="35"/>
        <v>9</v>
      </c>
      <c r="IB18" s="41">
        <f t="shared" si="35"/>
        <v>33</v>
      </c>
      <c r="IC18" s="42">
        <f t="shared" si="35"/>
        <v>368</v>
      </c>
      <c r="ID18" s="42">
        <f t="shared" si="35"/>
        <v>342.4</v>
      </c>
      <c r="IE18" s="74"/>
      <c r="IF18" s="74"/>
      <c r="IG18" s="38"/>
    </row>
    <row r="19" spans="1:241" ht="13.5" customHeight="1" x14ac:dyDescent="0.25">
      <c r="A19" s="13">
        <f>A17+"00:15"</f>
        <v>0.37500000000000017</v>
      </c>
      <c r="B19" s="9">
        <v>3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1">
        <v>0</v>
      </c>
      <c r="M19" s="12">
        <f>SUM(B19:L19)</f>
        <v>3</v>
      </c>
      <c r="N19" s="12">
        <f>SUM(B19,C19,2.3*D19,2.3*E19,2.3*F19,2.3*G19,2*H19,2*I19,J19,0.4*K19,0.2*L19)</f>
        <v>3</v>
      </c>
      <c r="O19" s="13">
        <f>O17+"00:15"</f>
        <v>0.37500000000000017</v>
      </c>
      <c r="P19" s="14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6">
        <v>0</v>
      </c>
      <c r="AA19" s="17">
        <f>SUM(P19:Z19)</f>
        <v>0</v>
      </c>
      <c r="AB19" s="17">
        <f>SUM(P19,Q19,2.3*R19,2.3*S19,2.3*T19,2.3*U19,2*V19,2*W19,X19,0.4*Y19,0.2*Z19)</f>
        <v>0</v>
      </c>
      <c r="AC19" s="13">
        <f>AC17+"00:15"</f>
        <v>0.37500000000000017</v>
      </c>
      <c r="AD19" s="9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1">
        <v>0</v>
      </c>
      <c r="AO19" s="12">
        <f>SUM(AD19:AN19)</f>
        <v>0</v>
      </c>
      <c r="AP19" s="12">
        <f>SUM(AD19,AE19,2.3*AF19,2.3*AG19,2.3*AH19,2.3*AI19,2*AJ19,2*AK19,AL19,0.4*AM19,0.2*AN19)</f>
        <v>0</v>
      </c>
      <c r="AQ19" s="13">
        <f>AQ17+"00:15"</f>
        <v>0.37500000000000017</v>
      </c>
      <c r="AR19" s="9">
        <v>15</v>
      </c>
      <c r="AS19" s="10">
        <v>3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2</v>
      </c>
      <c r="BA19" s="10">
        <v>1</v>
      </c>
      <c r="BB19" s="11">
        <v>1</v>
      </c>
      <c r="BC19" s="12">
        <f>SUM(AR19:BB19)</f>
        <v>22</v>
      </c>
      <c r="BD19" s="12">
        <f>SUM(AR19,AS19,2.3*AT19,2.3*AU19,2.3*AV19,2.3*AW19,2*AX19,2*AY19,AZ19,0.4*BA19,0.2*BB19)</f>
        <v>20.599999999999998</v>
      </c>
      <c r="BE19" s="13">
        <f>BE17+"00:15"</f>
        <v>0.37500000000000017</v>
      </c>
      <c r="BF19" s="9">
        <v>48</v>
      </c>
      <c r="BG19" s="10">
        <v>6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3</v>
      </c>
      <c r="BO19" s="10">
        <v>2</v>
      </c>
      <c r="BP19" s="11">
        <v>4</v>
      </c>
      <c r="BQ19" s="12">
        <f>SUM(BF19:BP19)</f>
        <v>63</v>
      </c>
      <c r="BR19" s="12">
        <f>SUM(BF19,BG19,2.3*BH19,2.3*BI19,2.3*BJ19,2.3*BK19,2*BL19,2*BM19,BN19,0.4*BO19,0.2*BP19)</f>
        <v>58.599999999999994</v>
      </c>
      <c r="BS19" s="13">
        <f>BS17+"00:15"</f>
        <v>0.37500000000000017</v>
      </c>
      <c r="BT19" s="9">
        <v>1</v>
      </c>
      <c r="BU19" s="10">
        <v>1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1</v>
      </c>
      <c r="CC19" s="10">
        <v>0</v>
      </c>
      <c r="CD19" s="11">
        <v>0</v>
      </c>
      <c r="CE19" s="12">
        <f>SUM(BT19:CD19)</f>
        <v>3</v>
      </c>
      <c r="CF19" s="12">
        <f>SUM(BT19,BU19,2.3*BV19,2.3*BW19,2.3*BX19,2.3*BY19,2*BZ19,2*CA19,CB19,0.4*CC19,0.2*CD19)</f>
        <v>3</v>
      </c>
      <c r="CG19" s="13">
        <f>CG17+"00:15"</f>
        <v>0.37500000000000017</v>
      </c>
      <c r="CH19" s="14">
        <v>0</v>
      </c>
      <c r="CI19" s="15">
        <v>0</v>
      </c>
      <c r="CJ19" s="15">
        <v>0</v>
      </c>
      <c r="CK19" s="15">
        <v>0</v>
      </c>
      <c r="CL19" s="15">
        <v>0</v>
      </c>
      <c r="CM19" s="15">
        <v>0</v>
      </c>
      <c r="CN19" s="15">
        <v>0</v>
      </c>
      <c r="CO19" s="15">
        <v>0</v>
      </c>
      <c r="CP19" s="15">
        <v>0</v>
      </c>
      <c r="CQ19" s="15">
        <v>0</v>
      </c>
      <c r="CR19" s="16">
        <v>0</v>
      </c>
      <c r="CS19" s="17">
        <f>SUM(CH19:CR19)</f>
        <v>0</v>
      </c>
      <c r="CT19" s="17">
        <f>SUM(CH19,CI19,2.3*CJ19,2.3*CK19,2.3*CL19,2.3*CM19,2*CN19,2*CO19,CP19,0.4*CQ19,0.2*CR19)</f>
        <v>0</v>
      </c>
      <c r="CU19" s="13">
        <f>'Site 49 - Data'!$A19</f>
        <v>0.37500000000000017</v>
      </c>
      <c r="CV19" s="62">
        <f>SUM('Site 49 - Data'!BF19,'Site 49 - Data'!BT19,'Site 49 - Data'!EZ19,'Site 49 - Data'!IF19,'Site 49 - ARMS'!BT19)</f>
        <v>111</v>
      </c>
      <c r="CW19" s="63">
        <f>SUM('Site 49 - Data'!BG19,'Site 49 - Data'!BU19,'Site 49 - Data'!FA19,'Site 49 - Data'!IG19,'Site 49 - ARMS'!BU19)</f>
        <v>8</v>
      </c>
      <c r="CX19" s="63">
        <f>SUM('Site 49 - Data'!BH19,'Site 49 - Data'!BV19,'Site 49 - Data'!FB19,'Site 49 - Data'!IH19,'Site 49 - ARMS'!BV19)</f>
        <v>0</v>
      </c>
      <c r="CY19" s="63">
        <f>SUM('Site 49 - Data'!BI19,'Site 49 - Data'!BW19,'Site 49 - Data'!FC19,'Site 49 - Data'!II19,'Site 49 - ARMS'!BW19)</f>
        <v>1</v>
      </c>
      <c r="CZ19" s="63">
        <f>SUM('Site 49 - Data'!BJ19,'Site 49 - Data'!BX19,'Site 49 - Data'!FD19,'Site 49 - Data'!IJ19,'Site 49 - ARMS'!BX19)</f>
        <v>0</v>
      </c>
      <c r="DA19" s="63">
        <f>SUM('Site 49 - Data'!BK19,'Site 49 - Data'!BY19,'Site 49 - Data'!FE19,'Site 49 - Data'!IK19,'Site 49 - ARMS'!BY19)</f>
        <v>0</v>
      </c>
      <c r="DB19" s="63">
        <f>SUM('Site 49 - Data'!BL19,'Site 49 - Data'!BZ19,'Site 49 - Data'!FF19,'Site 49 - Data'!IL19,'Site 49 - ARMS'!BZ19)</f>
        <v>0</v>
      </c>
      <c r="DC19" s="63">
        <f>SUM('Site 49 - Data'!BM19,'Site 49 - Data'!CA19,'Site 49 - Data'!FG19,'Site 49 - Data'!IM19,'Site 49 - ARMS'!CA19)</f>
        <v>1</v>
      </c>
      <c r="DD19" s="63">
        <f>SUM('Site 49 - Data'!BN19,'Site 49 - Data'!CB19,'Site 49 - Data'!FH19,'Site 49 - Data'!IN19,'Site 49 - ARMS'!CB19)</f>
        <v>20</v>
      </c>
      <c r="DE19" s="63">
        <f>SUM('Site 49 - Data'!BO19,'Site 49 - Data'!CC19,'Site 49 - Data'!FI19,'Site 49 - Data'!IO19,'Site 49 - ARMS'!CC19)</f>
        <v>7</v>
      </c>
      <c r="DF19" s="64">
        <f>SUM('Site 49 - Data'!BP19,'Site 49 - Data'!CD19,'Site 49 - Data'!FJ19,'Site 49 - Data'!IP19,'Site 49 - ARMS'!CD19)</f>
        <v>32</v>
      </c>
      <c r="DG19" s="12">
        <f>SUM(CV19:DF19)</f>
        <v>180</v>
      </c>
      <c r="DH19" s="12">
        <f>SUM(CV19,CW19,2.3*CX19,2.3*CY19,2.3*CZ19,2.3*DA19,2*DB19,2*DC19,DD19,0.4*DE19,0.2*DF19)</f>
        <v>152.50000000000003</v>
      </c>
      <c r="DI19" s="13">
        <f>'Site 49 - Data'!$A19</f>
        <v>0.37500000000000017</v>
      </c>
      <c r="DJ19" s="62">
        <f>SUM('Site 49 - Data'!B19,'Site 49 - Data'!P19,'Site 49 - Data'!AD19,'Site 49 - Data'!AR19,'Site 49 - Data'!BF19)</f>
        <v>96</v>
      </c>
      <c r="DK19" s="63">
        <f>SUM('Site 49 - Data'!C19,'Site 49 - Data'!Q19,'Site 49 - Data'!AE19,'Site 49 - Data'!AS19,'Site 49 - Data'!BG19)</f>
        <v>7</v>
      </c>
      <c r="DL19" s="63">
        <f>SUM('Site 49 - Data'!D19,'Site 49 - Data'!R19,'Site 49 - Data'!AF19,'Site 49 - Data'!AT19,'Site 49 - Data'!BH19)</f>
        <v>1</v>
      </c>
      <c r="DM19" s="63">
        <f>SUM('Site 49 - Data'!E19,'Site 49 - Data'!S19,'Site 49 - Data'!AG19,'Site 49 - Data'!AU19,'Site 49 - Data'!BI19)</f>
        <v>1</v>
      </c>
      <c r="DN19" s="63">
        <f>SUM('Site 49 - Data'!F19,'Site 49 - Data'!T19,'Site 49 - Data'!AH19,'Site 49 - Data'!AV19,'Site 49 - Data'!BJ19)</f>
        <v>0</v>
      </c>
      <c r="DO19" s="63">
        <f>SUM('Site 49 - Data'!G19,'Site 49 - Data'!U19,'Site 49 - Data'!AI19,'Site 49 - Data'!AW19,'Site 49 - Data'!BK19)</f>
        <v>0</v>
      </c>
      <c r="DP19" s="63">
        <f>SUM('Site 49 - Data'!H19,'Site 49 - Data'!V19,'Site 49 - Data'!AJ19,'Site 49 - Data'!AX19,'Site 49 - Data'!BL19)</f>
        <v>0</v>
      </c>
      <c r="DQ19" s="63">
        <f>SUM('Site 49 - Data'!I19,'Site 49 - Data'!W19,'Site 49 - Data'!AK19,'Site 49 - Data'!AY19,'Site 49 - Data'!BM19)</f>
        <v>0</v>
      </c>
      <c r="DR19" s="63">
        <f>SUM('Site 49 - Data'!J19,'Site 49 - Data'!X19,'Site 49 - Data'!AL19,'Site 49 - Data'!AZ19,'Site 49 - Data'!BN19)</f>
        <v>25</v>
      </c>
      <c r="DS19" s="63">
        <f>SUM('Site 49 - Data'!K19,'Site 49 - Data'!Y19,'Site 49 - Data'!AM19,'Site 49 - Data'!BA19,'Site 49 - Data'!BO19)</f>
        <v>3</v>
      </c>
      <c r="DT19" s="64">
        <f>SUM('Site 49 - Data'!L19,'Site 49 - Data'!Z19,'Site 49 - Data'!AN19,'Site 49 - Data'!BB19,'Site 49 - Data'!BP19)</f>
        <v>13</v>
      </c>
      <c r="DU19" s="12">
        <f>SUM(DJ19:DT19)</f>
        <v>146</v>
      </c>
      <c r="DV19" s="12">
        <f>SUM(DJ19,DK19,2.3*DL19,2.3*DM19,2.3*DN19,2.3*DO19,2*DP19,2*DQ19,DR19,0.4*DS19,0.2*DT19)</f>
        <v>136.39999999999998</v>
      </c>
      <c r="DW19" s="13">
        <f>'Site 49 - Data'!$A19</f>
        <v>0.37500000000000017</v>
      </c>
      <c r="DX19" s="62">
        <f>SUM('Site 49 - Data'!AR19,'Site 49 - Data'!DX19,'Site 49 - Data'!EL19,'Site 49 - Data'!HR19,'Site 49 - ARMS'!BF19)</f>
        <v>77</v>
      </c>
      <c r="DY19" s="63">
        <f>SUM('Site 49 - Data'!AS19,'Site 49 - Data'!DY19,'Site 49 - Data'!EM19,'Site 49 - Data'!HS19,'Site 49 - ARMS'!BG19)</f>
        <v>8</v>
      </c>
      <c r="DZ19" s="63">
        <f>SUM('Site 49 - Data'!AT19,'Site 49 - Data'!DZ19,'Site 49 - Data'!EN19,'Site 49 - Data'!HT19,'Site 49 - ARMS'!BH19)</f>
        <v>0</v>
      </c>
      <c r="EA19" s="63">
        <f>SUM('Site 49 - Data'!AU19,'Site 49 - Data'!EA19,'Site 49 - Data'!EO19,'Site 49 - Data'!HU19,'Site 49 - ARMS'!BI19)</f>
        <v>2</v>
      </c>
      <c r="EB19" s="63">
        <f>SUM('Site 49 - Data'!AV19,'Site 49 - Data'!EB19,'Site 49 - Data'!EP19,'Site 49 - Data'!HV19,'Site 49 - ARMS'!BJ19)</f>
        <v>1</v>
      </c>
      <c r="EC19" s="63">
        <f>SUM('Site 49 - Data'!AW19,'Site 49 - Data'!EC19,'Site 49 - Data'!EQ19,'Site 49 - Data'!HW19,'Site 49 - ARMS'!BK19)</f>
        <v>0</v>
      </c>
      <c r="ED19" s="63">
        <f>SUM('Site 49 - Data'!AX19,'Site 49 - Data'!ED19,'Site 49 - Data'!ER19,'Site 49 - Data'!HX19,'Site 49 - ARMS'!BL19)</f>
        <v>0</v>
      </c>
      <c r="EE19" s="63">
        <f>SUM('Site 49 - Data'!AY19,'Site 49 - Data'!EE19,'Site 49 - Data'!ES19,'Site 49 - Data'!HY19,'Site 49 - ARMS'!BM19)</f>
        <v>0</v>
      </c>
      <c r="EF19" s="63">
        <f>SUM('Site 49 - Data'!AZ19,'Site 49 - Data'!EF19,'Site 49 - Data'!ET19,'Site 49 - Data'!HZ19,'Site 49 - ARMS'!BN19)</f>
        <v>10</v>
      </c>
      <c r="EG19" s="63">
        <f>SUM('Site 49 - Data'!BA19,'Site 49 - Data'!EG19,'Site 49 - Data'!EU19,'Site 49 - Data'!IA19,'Site 49 - ARMS'!BO19)</f>
        <v>2</v>
      </c>
      <c r="EH19" s="64">
        <f>SUM('Site 49 - Data'!BB19,'Site 49 - Data'!EH19,'Site 49 - Data'!EV19,'Site 49 - Data'!IB19,'Site 49 - ARMS'!BP19)</f>
        <v>9</v>
      </c>
      <c r="EI19" s="12">
        <f>SUM(DX19:EH19)</f>
        <v>109</v>
      </c>
      <c r="EJ19" s="12">
        <f>SUM(DX19,DY19,2.3*DZ19,2.3*EA19,2.3*EB19,2.3*EC19,2*ED19,2*EE19,EF19,0.4*EG19,0.2*EH19)</f>
        <v>104.49999999999999</v>
      </c>
      <c r="EK19" s="13">
        <f>'Site 49 - Data'!$A19</f>
        <v>0.37500000000000017</v>
      </c>
      <c r="EL19" s="62">
        <f>SUM('Site 49 - Data'!BT19,'Site 49 - Data'!CH19,'Site 49 - Data'!CV19,'Site 49 - Data'!DJ19,'Site 49 - Data'!DX19)</f>
        <v>67</v>
      </c>
      <c r="EM19" s="63">
        <f>SUM('Site 49 - Data'!BU19,'Site 49 - Data'!CI19,'Site 49 - Data'!CW19,'Site 49 - Data'!DK19,'Site 49 - Data'!DY19)</f>
        <v>0</v>
      </c>
      <c r="EN19" s="63">
        <f>SUM('Site 49 - Data'!BV19,'Site 49 - Data'!CJ19,'Site 49 - Data'!CX19,'Site 49 - Data'!DL19,'Site 49 - Data'!DZ19)</f>
        <v>0</v>
      </c>
      <c r="EO19" s="63">
        <f>SUM('Site 49 - Data'!BW19,'Site 49 - Data'!CK19,'Site 49 - Data'!CY19,'Site 49 - Data'!DM19,'Site 49 - Data'!EA19)</f>
        <v>0</v>
      </c>
      <c r="EP19" s="63">
        <f>SUM('Site 49 - Data'!BX19,'Site 49 - Data'!CL19,'Site 49 - Data'!CZ19,'Site 49 - Data'!DN19,'Site 49 - Data'!EB19)</f>
        <v>0</v>
      </c>
      <c r="EQ19" s="63">
        <f>SUM('Site 49 - Data'!BY19,'Site 49 - Data'!CM19,'Site 49 - Data'!DA19,'Site 49 - Data'!DO19,'Site 49 - Data'!EC19)</f>
        <v>0</v>
      </c>
      <c r="ER19" s="63">
        <f>SUM('Site 49 - Data'!BZ19,'Site 49 - Data'!CN19,'Site 49 - Data'!DB19,'Site 49 - Data'!DP19,'Site 49 - Data'!ED19)</f>
        <v>0</v>
      </c>
      <c r="ES19" s="63">
        <f>SUM('Site 49 - Data'!CA19,'Site 49 - Data'!CO19,'Site 49 - Data'!DC19,'Site 49 - Data'!DQ19,'Site 49 - Data'!EE19)</f>
        <v>0</v>
      </c>
      <c r="ET19" s="63">
        <f>SUM('Site 49 - Data'!CB19,'Site 49 - Data'!CP19,'Site 49 - Data'!DD19,'Site 49 - Data'!DR19,'Site 49 - Data'!EF19)</f>
        <v>10</v>
      </c>
      <c r="EU19" s="63">
        <f>SUM('Site 49 - Data'!CC19,'Site 49 - Data'!CQ19,'Site 49 - Data'!DE19,'Site 49 - Data'!DS19,'Site 49 - Data'!EG19)</f>
        <v>3</v>
      </c>
      <c r="EV19" s="64">
        <f>SUM('Site 49 - Data'!CD19,'Site 49 - Data'!CR19,'Site 49 - Data'!DF19,'Site 49 - Data'!DT19,'Site 49 - Data'!EH19)</f>
        <v>21</v>
      </c>
      <c r="EW19" s="12">
        <f>SUM(EL19:EV19)</f>
        <v>101</v>
      </c>
      <c r="EX19" s="12">
        <f>SUM(EL19,EM19,2.3*EN19,2.3*EO19,2.3*EP19,2.3*EQ19,2*ER19,2*ES19,ET19,0.4*EU19,0.2*EV19)</f>
        <v>82.4</v>
      </c>
      <c r="EY19" s="13">
        <f>'Site 49 - Data'!$A19</f>
        <v>0.37500000000000017</v>
      </c>
      <c r="EZ19" s="62">
        <f>SUM('Site 49 - Data'!AD19,'Site 49 - Data'!DJ19,'Site 49 - Data'!GP19,'Site 49 - Data'!HD19,'Site 49 - ARMS'!AR19)</f>
        <v>97</v>
      </c>
      <c r="FA19" s="63">
        <f>SUM('Site 49 - Data'!AE19,'Site 49 - Data'!DK19,'Site 49 - Data'!GQ19,'Site 49 - Data'!HE19,'Site 49 - ARMS'!AS19)</f>
        <v>8</v>
      </c>
      <c r="FB19" s="63">
        <f>SUM('Site 49 - Data'!AF19,'Site 49 - Data'!DL19,'Site 49 - Data'!GR19,'Site 49 - Data'!HF19,'Site 49 - ARMS'!AT19)</f>
        <v>1</v>
      </c>
      <c r="FC19" s="63">
        <f>SUM('Site 49 - Data'!AG19,'Site 49 - Data'!DM19,'Site 49 - Data'!GS19,'Site 49 - Data'!HG19,'Site 49 - ARMS'!AU19)</f>
        <v>0</v>
      </c>
      <c r="FD19" s="63">
        <f>SUM('Site 49 - Data'!AH19,'Site 49 - Data'!DN19,'Site 49 - Data'!GT19,'Site 49 - Data'!HH19,'Site 49 - ARMS'!AV19)</f>
        <v>0</v>
      </c>
      <c r="FE19" s="63">
        <f>SUM('Site 49 - Data'!AI19,'Site 49 - Data'!DO19,'Site 49 - Data'!GU19,'Site 49 - Data'!HI19,'Site 49 - ARMS'!AW19)</f>
        <v>0</v>
      </c>
      <c r="FF19" s="63">
        <f>SUM('Site 49 - Data'!AJ19,'Site 49 - Data'!DP19,'Site 49 - Data'!GV19,'Site 49 - Data'!HJ19,'Site 49 - ARMS'!AX19)</f>
        <v>0</v>
      </c>
      <c r="FG19" s="63">
        <f>SUM('Site 49 - Data'!AK19,'Site 49 - Data'!DQ19,'Site 49 - Data'!GW19,'Site 49 - Data'!HK19,'Site 49 - ARMS'!AY19)</f>
        <v>0</v>
      </c>
      <c r="FH19" s="63">
        <f>SUM('Site 49 - Data'!AL19,'Site 49 - Data'!DR19,'Site 49 - Data'!GX19,'Site 49 - Data'!HL19,'Site 49 - ARMS'!AZ19)</f>
        <v>18</v>
      </c>
      <c r="FI19" s="63">
        <f>SUM('Site 49 - Data'!AM19,'Site 49 - Data'!DS19,'Site 49 - Data'!GY19,'Site 49 - Data'!HM19,'Site 49 - ARMS'!BA19)</f>
        <v>4</v>
      </c>
      <c r="FJ19" s="64">
        <f>SUM('Site 49 - Data'!AN19,'Site 49 - Data'!DT19,'Site 49 - Data'!GZ19,'Site 49 - Data'!HN19,'Site 49 - ARMS'!BB19)</f>
        <v>16</v>
      </c>
      <c r="FK19" s="12">
        <f>SUM(EZ19:FJ19)</f>
        <v>144</v>
      </c>
      <c r="FL19" s="12">
        <f>SUM(EZ19,FA19,2.3*FB19,2.3*FC19,2.3*FD19,2.3*FE19,2*FF19,2*FG19,FH19,0.4*FI19,0.2*FJ19)</f>
        <v>130.1</v>
      </c>
      <c r="FM19" s="13">
        <f>'Site 49 - Data'!$A19</f>
        <v>0.37500000000000017</v>
      </c>
      <c r="FN19" s="62">
        <f>SUM('Site 49 - Data'!EL19,'Site 49 - Data'!EZ19,'Site 49 - Data'!FN19,'Site 49 - Data'!GB19,'Site 49 - Data'!GP19)</f>
        <v>107</v>
      </c>
      <c r="FO19" s="63">
        <f>SUM('Site 49 - Data'!EM19,'Site 49 - Data'!FA19,'Site 49 - Data'!FO19,'Site 49 - Data'!GC19,'Site 49 - Data'!GQ19)</f>
        <v>7</v>
      </c>
      <c r="FP19" s="63">
        <f>SUM('Site 49 - Data'!EN19,'Site 49 - Data'!FB19,'Site 49 - Data'!FP19,'Site 49 - Data'!GD19,'Site 49 - Data'!GR19)</f>
        <v>0</v>
      </c>
      <c r="FQ19" s="63">
        <f>SUM('Site 49 - Data'!EO19,'Site 49 - Data'!FC19,'Site 49 - Data'!FQ19,'Site 49 - Data'!GE19,'Site 49 - Data'!GS19)</f>
        <v>1</v>
      </c>
      <c r="FR19" s="63">
        <f>SUM('Site 49 - Data'!EP19,'Site 49 - Data'!FD19,'Site 49 - Data'!FR19,'Site 49 - Data'!GF19,'Site 49 - Data'!GT19)</f>
        <v>1</v>
      </c>
      <c r="FS19" s="63">
        <f>SUM('Site 49 - Data'!EQ19,'Site 49 - Data'!FE19,'Site 49 - Data'!FS19,'Site 49 - Data'!GG19,'Site 49 - Data'!GU19)</f>
        <v>0</v>
      </c>
      <c r="FT19" s="63">
        <f>SUM('Site 49 - Data'!ER19,'Site 49 - Data'!FF19,'Site 49 - Data'!FT19,'Site 49 - Data'!GH19,'Site 49 - Data'!GV19)</f>
        <v>0</v>
      </c>
      <c r="FU19" s="63">
        <f>SUM('Site 49 - Data'!ES19,'Site 49 - Data'!FG19,'Site 49 - Data'!FU19,'Site 49 - Data'!GI19,'Site 49 - Data'!GW19)</f>
        <v>1</v>
      </c>
      <c r="FV19" s="63">
        <f>SUM('Site 49 - Data'!ET19,'Site 49 - Data'!FH19,'Site 49 - Data'!FV19,'Site 49 - Data'!GJ19,'Site 49 - Data'!GX19)</f>
        <v>19</v>
      </c>
      <c r="FW19" s="63">
        <f>SUM('Site 49 - Data'!EU19,'Site 49 - Data'!FI19,'Site 49 - Data'!FW19,'Site 49 - Data'!GK19,'Site 49 - Data'!GY19)</f>
        <v>4</v>
      </c>
      <c r="FX19" s="64">
        <f>SUM('Site 49 - Data'!EV19,'Site 49 - Data'!FJ19,'Site 49 - Data'!FX19,'Site 49 - Data'!GL19,'Site 49 - Data'!GZ19)</f>
        <v>19</v>
      </c>
      <c r="FY19" s="12">
        <f>SUM(FN19:FX19)</f>
        <v>159</v>
      </c>
      <c r="FZ19" s="12">
        <f>SUM(FN19,FO19,2.3*FP19,2.3*FQ19,2.3*FR19,2.3*FS19,2*FT19,2*FU19,FV19,0.4*FW19,0.2*FX19)</f>
        <v>145</v>
      </c>
      <c r="GA19" s="13">
        <f>'Site 49 - Data'!$A19</f>
        <v>0.37500000000000017</v>
      </c>
      <c r="GB19" s="62">
        <f>SUM('Site 49 - Data'!P19,'Site 49 - Data'!CV19,'Site 49 - Data'!GB19,'Site 49 - ARMS'!P19,'Site 49 - ARMS'!AD19)</f>
        <v>7</v>
      </c>
      <c r="GC19" s="63">
        <f>SUM('Site 49 - Data'!Q19,'Site 49 - Data'!CW19,'Site 49 - Data'!GC19,'Site 49 - ARMS'!Q19,'Site 49 - ARMS'!AE19)</f>
        <v>0</v>
      </c>
      <c r="GD19" s="63">
        <f>SUM('Site 49 - Data'!R19,'Site 49 - Data'!CX19,'Site 49 - Data'!GD19,'Site 49 - ARMS'!R19,'Site 49 - ARMS'!AF19)</f>
        <v>0</v>
      </c>
      <c r="GE19" s="63">
        <f>SUM('Site 49 - Data'!S19,'Site 49 - Data'!CY19,'Site 49 - Data'!GE19,'Site 49 - ARMS'!S19,'Site 49 - ARMS'!AG19)</f>
        <v>0</v>
      </c>
      <c r="GF19" s="63">
        <f>SUM('Site 49 - Data'!T19,'Site 49 - Data'!CZ19,'Site 49 - Data'!GF19,'Site 49 - ARMS'!T19,'Site 49 - ARMS'!AH19)</f>
        <v>0</v>
      </c>
      <c r="GG19" s="63">
        <f>SUM('Site 49 - Data'!U19,'Site 49 - Data'!DA19,'Site 49 - Data'!GG19,'Site 49 - ARMS'!U19,'Site 49 - ARMS'!AI19)</f>
        <v>0</v>
      </c>
      <c r="GH19" s="63">
        <f>SUM('Site 49 - Data'!V19,'Site 49 - Data'!DB19,'Site 49 - Data'!GH19,'Site 49 - ARMS'!V19,'Site 49 - ARMS'!AJ19)</f>
        <v>0</v>
      </c>
      <c r="GI19" s="63">
        <f>SUM('Site 49 - Data'!W19,'Site 49 - Data'!DC19,'Site 49 - Data'!GI19,'Site 49 - ARMS'!W19,'Site 49 - ARMS'!AK19)</f>
        <v>0</v>
      </c>
      <c r="GJ19" s="63">
        <f>SUM('Site 49 - Data'!X19,'Site 49 - Data'!DD19,'Site 49 - Data'!GJ19,'Site 49 - ARMS'!X19,'Site 49 - ARMS'!AL19)</f>
        <v>4</v>
      </c>
      <c r="GK19" s="63">
        <f>SUM('Site 49 - Data'!Y19,'Site 49 - Data'!DE19,'Site 49 - Data'!GK19,'Site 49 - ARMS'!Y19,'Site 49 - ARMS'!AM19)</f>
        <v>0</v>
      </c>
      <c r="GL19" s="64">
        <f>SUM('Site 49 - Data'!Z19,'Site 49 - Data'!DF19,'Site 49 - Data'!GL19,'Site 49 - ARMS'!Z19,'Site 49 - ARMS'!AN19)</f>
        <v>1</v>
      </c>
      <c r="GM19" s="12">
        <f>SUM(GB19:GL19)</f>
        <v>12</v>
      </c>
      <c r="GN19" s="12">
        <f>SUM(GB19,GC19,2.3*GD19,2.3*GE19,2.3*GF19,2.3*GG19,2*GH19,2*GI19,GJ19,0.4*GK19,0.2*GL19)</f>
        <v>11.2</v>
      </c>
      <c r="GO19" s="13">
        <f>'Site 49 - Data'!$A19</f>
        <v>0.37500000000000017</v>
      </c>
      <c r="GP19" s="62">
        <f>SUM('Site 49 - Data'!HD19,'Site 49 - Data'!HR19,'Site 49 - Data'!IF19,'Site 49 - ARMS'!B19,'Site 49 - ARMS'!P19)</f>
        <v>20</v>
      </c>
      <c r="GQ19" s="63">
        <f>SUM('Site 49 - Data'!HE19,'Site 49 - Data'!HS19,'Site 49 - Data'!IG19,'Site 49 - ARMS'!C19,'Site 49 - ARMS'!Q19)</f>
        <v>0</v>
      </c>
      <c r="GR19" s="63">
        <f>SUM('Site 49 - Data'!HF19,'Site 49 - Data'!HT19,'Site 49 - Data'!IH19,'Site 49 - ARMS'!D19,'Site 49 - ARMS'!R19)</f>
        <v>0</v>
      </c>
      <c r="GS19" s="63">
        <f>SUM('Site 49 - Data'!HG19,'Site 49 - Data'!HU19,'Site 49 - Data'!II19,'Site 49 - ARMS'!E19,'Site 49 - ARMS'!S19)</f>
        <v>1</v>
      </c>
      <c r="GT19" s="63">
        <f>SUM('Site 49 - Data'!HH19,'Site 49 - Data'!HV19,'Site 49 - Data'!IJ19,'Site 49 - ARMS'!F19,'Site 49 - ARMS'!T19)</f>
        <v>0</v>
      </c>
      <c r="GU19" s="63">
        <f>SUM('Site 49 - Data'!HI19,'Site 49 - Data'!HW19,'Site 49 - Data'!IK19,'Site 49 - ARMS'!G19,'Site 49 - ARMS'!U19)</f>
        <v>0</v>
      </c>
      <c r="GV19" s="63">
        <f>SUM('Site 49 - Data'!HJ19,'Site 49 - Data'!HX19,'Site 49 - Data'!IL19,'Site 49 - ARMS'!H19,'Site 49 - ARMS'!V19)</f>
        <v>0</v>
      </c>
      <c r="GW19" s="63">
        <f>SUM('Site 49 - Data'!HK19,'Site 49 - Data'!HY19,'Site 49 - Data'!IM19,'Site 49 - ARMS'!I19,'Site 49 - ARMS'!W19)</f>
        <v>0</v>
      </c>
      <c r="GX19" s="63">
        <f>SUM('Site 49 - Data'!HL19,'Site 49 - Data'!HZ19,'Site 49 - Data'!IN19,'Site 49 - ARMS'!J19,'Site 49 - ARMS'!X19)</f>
        <v>4</v>
      </c>
      <c r="GY19" s="63">
        <f>SUM('Site 49 - Data'!HM19,'Site 49 - Data'!IA19,'Site 49 - Data'!IO19,'Site 49 - ARMS'!K19,'Site 49 - ARMS'!Y19)</f>
        <v>0</v>
      </c>
      <c r="GZ19" s="64">
        <f>SUM('Site 49 - Data'!HN19,'Site 49 - Data'!IB19,'Site 49 - Data'!IP19,'Site 49 - ARMS'!L19,'Site 49 - ARMS'!Z19)</f>
        <v>13</v>
      </c>
      <c r="HA19" s="12">
        <f>SUM(GP19:GZ19)</f>
        <v>38</v>
      </c>
      <c r="HB19" s="12">
        <f>SUM(GP19,GQ19,2.3*GR19,2.3*GS19,2.3*GT19,2.3*GU19,2*GV19,2*GW19,GX19,0.4*GY19,0.2*GZ19)</f>
        <v>28.900000000000002</v>
      </c>
      <c r="HC19" s="13">
        <f>'Site 49 - Data'!$A19</f>
        <v>0.37500000000000017</v>
      </c>
      <c r="HD19" s="62">
        <f>SUM('Site 49 - Data'!B19,'Site 49 - Data'!CH19,'Site 49 - Data'!FN19,'Site 49 - ARMS'!B19,'Site 49 - ARMS'!CH19)</f>
        <v>62</v>
      </c>
      <c r="HE19" s="63">
        <f>SUM('Site 49 - Data'!C19,'Site 49 - Data'!CI19,'Site 49 - Data'!FO19,'Site 49 - ARMS'!C19,'Site 49 - ARMS'!CI19)</f>
        <v>0</v>
      </c>
      <c r="HF19" s="63">
        <f>SUM('Site 49 - Data'!D19,'Site 49 - Data'!CJ19,'Site 49 - Data'!FP19,'Site 49 - ARMS'!D19,'Site 49 - ARMS'!CJ19)</f>
        <v>0</v>
      </c>
      <c r="HG19" s="63">
        <f>SUM('Site 49 - Data'!E19,'Site 49 - Data'!CK19,'Site 49 - Data'!FQ19,'Site 49 - ARMS'!E19,'Site 49 - ARMS'!CK19)</f>
        <v>0</v>
      </c>
      <c r="HH19" s="63">
        <f>SUM('Site 49 - Data'!F19,'Site 49 - Data'!CL19,'Site 49 - Data'!FR19,'Site 49 - ARMS'!F19,'Site 49 - ARMS'!CL19)</f>
        <v>0</v>
      </c>
      <c r="HI19" s="63">
        <f>SUM('Site 49 - Data'!G19,'Site 49 - Data'!CM19,'Site 49 - Data'!FS19,'Site 49 - ARMS'!G19,'Site 49 - ARMS'!CM19)</f>
        <v>0</v>
      </c>
      <c r="HJ19" s="63">
        <f>SUM('Site 49 - Data'!H19,'Site 49 - Data'!CN19,'Site 49 - Data'!FT19,'Site 49 - ARMS'!H19,'Site 49 - ARMS'!CN19)</f>
        <v>0</v>
      </c>
      <c r="HK19" s="63">
        <f>SUM('Site 49 - Data'!I19,'Site 49 - Data'!CO19,'Site 49 - Data'!FU19,'Site 49 - ARMS'!I19,'Site 49 - ARMS'!CO19)</f>
        <v>0</v>
      </c>
      <c r="HL19" s="63">
        <f>SUM('Site 49 - Data'!J19,'Site 49 - Data'!CP19,'Site 49 - Data'!FV19,'Site 49 - ARMS'!J19,'Site 49 - ARMS'!CP19)</f>
        <v>12</v>
      </c>
      <c r="HM19" s="63">
        <f>SUM('Site 49 - Data'!K19,'Site 49 - Data'!CQ19,'Site 49 - Data'!FW19,'Site 49 - ARMS'!K19,'Site 49 - ARMS'!CQ19)</f>
        <v>0</v>
      </c>
      <c r="HN19" s="64">
        <f>SUM('Site 49 - Data'!L19,'Site 49 - Data'!CR19,'Site 49 - Data'!FX19,'Site 49 - ARMS'!L19,'Site 49 - ARMS'!CR19)</f>
        <v>13</v>
      </c>
      <c r="HO19" s="12">
        <f>SUM(HD19:HN19)</f>
        <v>87</v>
      </c>
      <c r="HP19" s="12">
        <f>SUM(HD19,HE19,2.3*HF19,2.3*HG19,2.3*HH19,2.3*HI19,2*HJ19,2*HK19,HL19,0.4*HM19,0.2*HN19)</f>
        <v>76.599999999999994</v>
      </c>
      <c r="HQ19" s="13">
        <f>'Site 49 - Data'!$A19</f>
        <v>0.37500000000000017</v>
      </c>
      <c r="HR19" s="62">
        <f t="shared" ref="HR19:IB22" si="36">SUM(AD19,AR19,BF19,BT19,CH19)</f>
        <v>64</v>
      </c>
      <c r="HS19" s="63">
        <f t="shared" si="36"/>
        <v>10</v>
      </c>
      <c r="HT19" s="63">
        <f t="shared" si="36"/>
        <v>0</v>
      </c>
      <c r="HU19" s="63">
        <f t="shared" si="36"/>
        <v>0</v>
      </c>
      <c r="HV19" s="63">
        <f t="shared" si="36"/>
        <v>0</v>
      </c>
      <c r="HW19" s="63">
        <f t="shared" si="36"/>
        <v>0</v>
      </c>
      <c r="HX19" s="63">
        <f t="shared" si="36"/>
        <v>0</v>
      </c>
      <c r="HY19" s="63">
        <f t="shared" si="36"/>
        <v>0</v>
      </c>
      <c r="HZ19" s="63">
        <f t="shared" si="36"/>
        <v>6</v>
      </c>
      <c r="IA19" s="63">
        <f t="shared" si="36"/>
        <v>3</v>
      </c>
      <c r="IB19" s="64">
        <f t="shared" si="36"/>
        <v>5</v>
      </c>
      <c r="IC19" s="12">
        <f>SUM(HR19:IB19)</f>
        <v>88</v>
      </c>
      <c r="ID19" s="12">
        <f>SUM(HR19,HS19,2.3*HT19,2.3*HU19,2.3*HV19,2.3*HW19,2*HX19,2*HY19,HZ19,0.4*IA19,0.2*IB19)</f>
        <v>82.2</v>
      </c>
      <c r="IE19" s="65">
        <f>SUM(EI19,FK19,GM19,HO19)</f>
        <v>352</v>
      </c>
      <c r="IF19" s="65">
        <f>SUM(IE19:IE22)</f>
        <v>1256</v>
      </c>
      <c r="IG19" s="13">
        <v>0.37500000000000017</v>
      </c>
    </row>
    <row r="20" spans="1:241" ht="13.5" customHeight="1" x14ac:dyDescent="0.25">
      <c r="A20" s="19">
        <f>A19+"00:15"</f>
        <v>0.38541666666666685</v>
      </c>
      <c r="B20" s="20">
        <v>2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2">
        <v>0</v>
      </c>
      <c r="M20" s="23">
        <f>SUM(B20:L20)</f>
        <v>2</v>
      </c>
      <c r="N20" s="23">
        <f>SUM(B20,C20,2.3*D20,2.3*E20,2.3*F20,2.3*G20,2*H20,2*I20,J20,0.4*K20,0.2*L20)</f>
        <v>2</v>
      </c>
      <c r="O20" s="19">
        <f>O19+"00:15"</f>
        <v>0.38541666666666685</v>
      </c>
      <c r="P20" s="24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6">
        <v>0</v>
      </c>
      <c r="AA20" s="27">
        <f>SUM(P20:Z20)</f>
        <v>0</v>
      </c>
      <c r="AB20" s="27">
        <f>SUM(P20,Q20,2.3*R20,2.3*S20,2.3*T20,2.3*U20,2*V20,2*W20,X20,0.4*Y20,0.2*Z20)</f>
        <v>0</v>
      </c>
      <c r="AC20" s="19">
        <f>AC19+"00:15"</f>
        <v>0.38541666666666685</v>
      </c>
      <c r="AD20" s="20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2">
        <v>0</v>
      </c>
      <c r="AO20" s="23">
        <f>SUM(AD20:AN20)</f>
        <v>0</v>
      </c>
      <c r="AP20" s="23">
        <f>SUM(AD20,AE20,2.3*AF20,2.3*AG20,2.3*AH20,2.3*AI20,2*AJ20,2*AK20,AL20,0.4*AM20,0.2*AN20)</f>
        <v>0</v>
      </c>
      <c r="AQ20" s="19">
        <f>AQ19+"00:15"</f>
        <v>0.38541666666666685</v>
      </c>
      <c r="AR20" s="20">
        <v>10</v>
      </c>
      <c r="AS20" s="21">
        <v>2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2</v>
      </c>
      <c r="BA20" s="21">
        <v>0</v>
      </c>
      <c r="BB20" s="22">
        <v>1</v>
      </c>
      <c r="BC20" s="23">
        <f>SUM(AR20:BB20)</f>
        <v>15</v>
      </c>
      <c r="BD20" s="23">
        <f>SUM(AR20,AS20,2.3*AT20,2.3*AU20,2.3*AV20,2.3*AW20,2*AX20,2*AY20,AZ20,0.4*BA20,0.2*BB20)</f>
        <v>14.2</v>
      </c>
      <c r="BE20" s="19">
        <f>BE19+"00:15"</f>
        <v>0.38541666666666685</v>
      </c>
      <c r="BF20" s="20">
        <v>28</v>
      </c>
      <c r="BG20" s="21">
        <v>9</v>
      </c>
      <c r="BH20" s="21">
        <v>3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2</v>
      </c>
      <c r="BO20" s="21">
        <v>0</v>
      </c>
      <c r="BP20" s="22">
        <v>5</v>
      </c>
      <c r="BQ20" s="23">
        <f>SUM(BF20:BP20)</f>
        <v>47</v>
      </c>
      <c r="BR20" s="23">
        <f>SUM(BF20,BG20,2.3*BH20,2.3*BI20,2.3*BJ20,2.3*BK20,2*BL20,2*BM20,BN20,0.4*BO20,0.2*BP20)</f>
        <v>46.9</v>
      </c>
      <c r="BS20" s="19">
        <f>BS19+"00:15"</f>
        <v>0.38541666666666685</v>
      </c>
      <c r="BT20" s="20">
        <v>4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2">
        <v>1</v>
      </c>
      <c r="CE20" s="23">
        <f>SUM(BT20:CD20)</f>
        <v>5</v>
      </c>
      <c r="CF20" s="23">
        <f>SUM(BT20,BU20,2.3*BV20,2.3*BW20,2.3*BX20,2.3*BY20,2*BZ20,2*CA20,CB20,0.4*CC20,0.2*CD20)</f>
        <v>4.2</v>
      </c>
      <c r="CG20" s="19">
        <f>CG19+"00:15"</f>
        <v>0.38541666666666685</v>
      </c>
      <c r="CH20" s="24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6">
        <v>0</v>
      </c>
      <c r="CS20" s="27">
        <f>SUM(CH20:CR20)</f>
        <v>0</v>
      </c>
      <c r="CT20" s="27">
        <f>SUM(CH20,CI20,2.3*CJ20,2.3*CK20,2.3*CL20,2.3*CM20,2*CN20,2*CO20,CP20,0.4*CQ20,0.2*CR20)</f>
        <v>0</v>
      </c>
      <c r="CU20" s="13">
        <f>'Site 49 - Data'!$A20</f>
        <v>0.38541666666666685</v>
      </c>
      <c r="CV20" s="67">
        <f>SUM('Site 49 - Data'!BF20,'Site 49 - Data'!BT20,'Site 49 - Data'!EZ20,'Site 49 - Data'!IF20,'Site 49 - ARMS'!BT20)</f>
        <v>122</v>
      </c>
      <c r="CW20" s="68">
        <f>SUM('Site 49 - Data'!BG20,'Site 49 - Data'!BU20,'Site 49 - Data'!FA20,'Site 49 - Data'!IG20,'Site 49 - ARMS'!BU20)</f>
        <v>13</v>
      </c>
      <c r="CX20" s="68">
        <f>SUM('Site 49 - Data'!BH20,'Site 49 - Data'!BV20,'Site 49 - Data'!FB20,'Site 49 - Data'!IH20,'Site 49 - ARMS'!BV20)</f>
        <v>4</v>
      </c>
      <c r="CY20" s="68">
        <f>SUM('Site 49 - Data'!BI20,'Site 49 - Data'!BW20,'Site 49 - Data'!FC20,'Site 49 - Data'!II20,'Site 49 - ARMS'!BW20)</f>
        <v>0</v>
      </c>
      <c r="CZ20" s="68">
        <f>SUM('Site 49 - Data'!BJ20,'Site 49 - Data'!BX20,'Site 49 - Data'!FD20,'Site 49 - Data'!IJ20,'Site 49 - ARMS'!BX20)</f>
        <v>0</v>
      </c>
      <c r="DA20" s="68">
        <f>SUM('Site 49 - Data'!BK20,'Site 49 - Data'!BY20,'Site 49 - Data'!FE20,'Site 49 - Data'!IK20,'Site 49 - ARMS'!BY20)</f>
        <v>0</v>
      </c>
      <c r="DB20" s="68">
        <f>SUM('Site 49 - Data'!BL20,'Site 49 - Data'!BZ20,'Site 49 - Data'!FF20,'Site 49 - Data'!IL20,'Site 49 - ARMS'!BZ20)</f>
        <v>0</v>
      </c>
      <c r="DC20" s="68">
        <f>SUM('Site 49 - Data'!BM20,'Site 49 - Data'!CA20,'Site 49 - Data'!FG20,'Site 49 - Data'!IM20,'Site 49 - ARMS'!CA20)</f>
        <v>0</v>
      </c>
      <c r="DD20" s="68">
        <f>SUM('Site 49 - Data'!BN20,'Site 49 - Data'!CB20,'Site 49 - Data'!FH20,'Site 49 - Data'!IN20,'Site 49 - ARMS'!CB20)</f>
        <v>27</v>
      </c>
      <c r="DE20" s="68">
        <f>SUM('Site 49 - Data'!BO20,'Site 49 - Data'!CC20,'Site 49 - Data'!FI20,'Site 49 - Data'!IO20,'Site 49 - ARMS'!CC20)</f>
        <v>6</v>
      </c>
      <c r="DF20" s="69">
        <f>SUM('Site 49 - Data'!BP20,'Site 49 - Data'!CD20,'Site 49 - Data'!FJ20,'Site 49 - Data'!IP20,'Site 49 - ARMS'!CD20)</f>
        <v>14</v>
      </c>
      <c r="DG20" s="23">
        <f>SUM(CV20:DF20)</f>
        <v>186</v>
      </c>
      <c r="DH20" s="23">
        <f>SUM(CV20,CW20,2.3*CX20,2.3*CY20,2.3*CZ20,2.3*DA20,2*DB20,2*DC20,DD20,0.4*DE20,0.2*DF20)</f>
        <v>176.4</v>
      </c>
      <c r="DI20" s="13">
        <f>'Site 49 - Data'!$A20</f>
        <v>0.38541666666666685</v>
      </c>
      <c r="DJ20" s="67">
        <f>SUM('Site 49 - Data'!B20,'Site 49 - Data'!P20,'Site 49 - Data'!AD20,'Site 49 - Data'!AR20,'Site 49 - Data'!BF20)</f>
        <v>84</v>
      </c>
      <c r="DK20" s="68">
        <f>SUM('Site 49 - Data'!C20,'Site 49 - Data'!Q20,'Site 49 - Data'!AE20,'Site 49 - Data'!AS20,'Site 49 - Data'!BG20)</f>
        <v>16</v>
      </c>
      <c r="DL20" s="68">
        <f>SUM('Site 49 - Data'!D20,'Site 49 - Data'!R20,'Site 49 - Data'!AF20,'Site 49 - Data'!AT20,'Site 49 - Data'!BH20)</f>
        <v>2</v>
      </c>
      <c r="DM20" s="68">
        <f>SUM('Site 49 - Data'!E20,'Site 49 - Data'!S20,'Site 49 - Data'!AG20,'Site 49 - Data'!AU20,'Site 49 - Data'!BI20)</f>
        <v>0</v>
      </c>
      <c r="DN20" s="68">
        <f>SUM('Site 49 - Data'!F20,'Site 49 - Data'!T20,'Site 49 - Data'!AH20,'Site 49 - Data'!AV20,'Site 49 - Data'!BJ20)</f>
        <v>0</v>
      </c>
      <c r="DO20" s="68">
        <f>SUM('Site 49 - Data'!G20,'Site 49 - Data'!U20,'Site 49 - Data'!AI20,'Site 49 - Data'!AW20,'Site 49 - Data'!BK20)</f>
        <v>0</v>
      </c>
      <c r="DP20" s="68">
        <f>SUM('Site 49 - Data'!H20,'Site 49 - Data'!V20,'Site 49 - Data'!AJ20,'Site 49 - Data'!AX20,'Site 49 - Data'!BL20)</f>
        <v>0</v>
      </c>
      <c r="DQ20" s="68">
        <f>SUM('Site 49 - Data'!I20,'Site 49 - Data'!W20,'Site 49 - Data'!AK20,'Site 49 - Data'!AY20,'Site 49 - Data'!BM20)</f>
        <v>1</v>
      </c>
      <c r="DR20" s="68">
        <f>SUM('Site 49 - Data'!J20,'Site 49 - Data'!X20,'Site 49 - Data'!AL20,'Site 49 - Data'!AZ20,'Site 49 - Data'!BN20)</f>
        <v>35</v>
      </c>
      <c r="DS20" s="68">
        <f>SUM('Site 49 - Data'!K20,'Site 49 - Data'!Y20,'Site 49 - Data'!AM20,'Site 49 - Data'!BA20,'Site 49 - Data'!BO20)</f>
        <v>5</v>
      </c>
      <c r="DT20" s="69">
        <f>SUM('Site 49 - Data'!L20,'Site 49 - Data'!Z20,'Site 49 - Data'!AN20,'Site 49 - Data'!BB20,'Site 49 - Data'!BP20)</f>
        <v>11</v>
      </c>
      <c r="DU20" s="23">
        <f>SUM(DJ20:DT20)</f>
        <v>154</v>
      </c>
      <c r="DV20" s="23">
        <f>SUM(DJ20,DK20,2.3*DL20,2.3*DM20,2.3*DN20,2.3*DO20,2*DP20,2*DQ20,DR20,0.4*DS20,0.2*DT20)</f>
        <v>145.79999999999998</v>
      </c>
      <c r="DW20" s="13">
        <f>'Site 49 - Data'!$A20</f>
        <v>0.38541666666666685</v>
      </c>
      <c r="DX20" s="67">
        <f>SUM('Site 49 - Data'!AR20,'Site 49 - Data'!DX20,'Site 49 - Data'!EL20,'Site 49 - Data'!HR20,'Site 49 - ARMS'!BF20)</f>
        <v>51</v>
      </c>
      <c r="DY20" s="68">
        <f>SUM('Site 49 - Data'!AS20,'Site 49 - Data'!DY20,'Site 49 - Data'!EM20,'Site 49 - Data'!HS20,'Site 49 - ARMS'!BG20)</f>
        <v>13</v>
      </c>
      <c r="DZ20" s="68">
        <f>SUM('Site 49 - Data'!AT20,'Site 49 - Data'!DZ20,'Site 49 - Data'!EN20,'Site 49 - Data'!HT20,'Site 49 - ARMS'!BH20)</f>
        <v>5</v>
      </c>
      <c r="EA20" s="68">
        <f>SUM('Site 49 - Data'!AU20,'Site 49 - Data'!EA20,'Site 49 - Data'!EO20,'Site 49 - Data'!HU20,'Site 49 - ARMS'!BI20)</f>
        <v>0</v>
      </c>
      <c r="EB20" s="68">
        <f>SUM('Site 49 - Data'!AV20,'Site 49 - Data'!EB20,'Site 49 - Data'!EP20,'Site 49 - Data'!HV20,'Site 49 - ARMS'!BJ20)</f>
        <v>0</v>
      </c>
      <c r="EC20" s="68">
        <f>SUM('Site 49 - Data'!AW20,'Site 49 - Data'!EC20,'Site 49 - Data'!EQ20,'Site 49 - Data'!HW20,'Site 49 - ARMS'!BK20)</f>
        <v>0</v>
      </c>
      <c r="ED20" s="68">
        <f>SUM('Site 49 - Data'!AX20,'Site 49 - Data'!ED20,'Site 49 - Data'!ER20,'Site 49 - Data'!HX20,'Site 49 - ARMS'!BL20)</f>
        <v>0</v>
      </c>
      <c r="EE20" s="68">
        <f>SUM('Site 49 - Data'!AY20,'Site 49 - Data'!EE20,'Site 49 - Data'!ES20,'Site 49 - Data'!HY20,'Site 49 - ARMS'!BM20)</f>
        <v>1</v>
      </c>
      <c r="EF20" s="68">
        <f>SUM('Site 49 - Data'!AZ20,'Site 49 - Data'!EF20,'Site 49 - Data'!ET20,'Site 49 - Data'!HZ20,'Site 49 - ARMS'!BN20)</f>
        <v>6</v>
      </c>
      <c r="EG20" s="68">
        <f>SUM('Site 49 - Data'!BA20,'Site 49 - Data'!EG20,'Site 49 - Data'!EU20,'Site 49 - Data'!IA20,'Site 49 - ARMS'!BO20)</f>
        <v>1</v>
      </c>
      <c r="EH20" s="69">
        <f>SUM('Site 49 - Data'!BB20,'Site 49 - Data'!EH20,'Site 49 - Data'!EV20,'Site 49 - Data'!IB20,'Site 49 - ARMS'!BP20)</f>
        <v>7</v>
      </c>
      <c r="EI20" s="23">
        <f>SUM(DX20:EH20)</f>
        <v>84</v>
      </c>
      <c r="EJ20" s="23">
        <f>SUM(DX20,DY20,2.3*DZ20,2.3*EA20,2.3*EB20,2.3*EC20,2*ED20,2*EE20,EF20,0.4*EG20,0.2*EH20)</f>
        <v>85.300000000000011</v>
      </c>
      <c r="EK20" s="13">
        <f>'Site 49 - Data'!$A20</f>
        <v>0.38541666666666685</v>
      </c>
      <c r="EL20" s="67">
        <f>SUM('Site 49 - Data'!BT20,'Site 49 - Data'!CH20,'Site 49 - Data'!CV20,'Site 49 - Data'!DJ20,'Site 49 - Data'!DX20)</f>
        <v>57</v>
      </c>
      <c r="EM20" s="68">
        <f>SUM('Site 49 - Data'!BU20,'Site 49 - Data'!CI20,'Site 49 - Data'!CW20,'Site 49 - Data'!DK20,'Site 49 - Data'!DY20)</f>
        <v>10</v>
      </c>
      <c r="EN20" s="68">
        <f>SUM('Site 49 - Data'!BV20,'Site 49 - Data'!CJ20,'Site 49 - Data'!CX20,'Site 49 - Data'!DL20,'Site 49 - Data'!DZ20)</f>
        <v>1</v>
      </c>
      <c r="EO20" s="68">
        <f>SUM('Site 49 - Data'!BW20,'Site 49 - Data'!CK20,'Site 49 - Data'!CY20,'Site 49 - Data'!DM20,'Site 49 - Data'!EA20)</f>
        <v>0</v>
      </c>
      <c r="EP20" s="68">
        <f>SUM('Site 49 - Data'!BX20,'Site 49 - Data'!CL20,'Site 49 - Data'!CZ20,'Site 49 - Data'!DN20,'Site 49 - Data'!EB20)</f>
        <v>0</v>
      </c>
      <c r="EQ20" s="68">
        <f>SUM('Site 49 - Data'!BY20,'Site 49 - Data'!CM20,'Site 49 - Data'!DA20,'Site 49 - Data'!DO20,'Site 49 - Data'!EC20)</f>
        <v>0</v>
      </c>
      <c r="ER20" s="68">
        <f>SUM('Site 49 - Data'!BZ20,'Site 49 - Data'!CN20,'Site 49 - Data'!DB20,'Site 49 - Data'!DP20,'Site 49 - Data'!ED20)</f>
        <v>0</v>
      </c>
      <c r="ES20" s="68">
        <f>SUM('Site 49 - Data'!CA20,'Site 49 - Data'!CO20,'Site 49 - Data'!DC20,'Site 49 - Data'!DQ20,'Site 49 - Data'!EE20)</f>
        <v>0</v>
      </c>
      <c r="ET20" s="68">
        <f>SUM('Site 49 - Data'!CB20,'Site 49 - Data'!CP20,'Site 49 - Data'!DD20,'Site 49 - Data'!DR20,'Site 49 - Data'!EF20)</f>
        <v>11</v>
      </c>
      <c r="EU20" s="68">
        <f>SUM('Site 49 - Data'!CC20,'Site 49 - Data'!CQ20,'Site 49 - Data'!DE20,'Site 49 - Data'!DS20,'Site 49 - Data'!EG20)</f>
        <v>3</v>
      </c>
      <c r="EV20" s="69">
        <f>SUM('Site 49 - Data'!CD20,'Site 49 - Data'!CR20,'Site 49 - Data'!DF20,'Site 49 - Data'!DT20,'Site 49 - Data'!EH20)</f>
        <v>8</v>
      </c>
      <c r="EW20" s="23">
        <f>SUM(EL20:EV20)</f>
        <v>90</v>
      </c>
      <c r="EX20" s="23">
        <f>SUM(EL20,EM20,2.3*EN20,2.3*EO20,2.3*EP20,2.3*EQ20,2*ER20,2*ES20,ET20,0.4*EU20,0.2*EV20)</f>
        <v>83.1</v>
      </c>
      <c r="EY20" s="13">
        <f>'Site 49 - Data'!$A20</f>
        <v>0.38541666666666685</v>
      </c>
      <c r="EZ20" s="67">
        <f>SUM('Site 49 - Data'!AD20,'Site 49 - Data'!DJ20,'Site 49 - Data'!GP20,'Site 49 - Data'!HD20,'Site 49 - ARMS'!AR20)</f>
        <v>83</v>
      </c>
      <c r="FA20" s="68">
        <f>SUM('Site 49 - Data'!AE20,'Site 49 - Data'!DK20,'Site 49 - Data'!GQ20,'Site 49 - Data'!HE20,'Site 49 - ARMS'!AS20)</f>
        <v>12</v>
      </c>
      <c r="FB20" s="68">
        <f>SUM('Site 49 - Data'!AF20,'Site 49 - Data'!DL20,'Site 49 - Data'!GR20,'Site 49 - Data'!HF20,'Site 49 - ARMS'!AT20)</f>
        <v>1</v>
      </c>
      <c r="FC20" s="68">
        <f>SUM('Site 49 - Data'!AG20,'Site 49 - Data'!DM20,'Site 49 - Data'!GS20,'Site 49 - Data'!HG20,'Site 49 - ARMS'!AU20)</f>
        <v>0</v>
      </c>
      <c r="FD20" s="68">
        <f>SUM('Site 49 - Data'!AH20,'Site 49 - Data'!DN20,'Site 49 - Data'!GT20,'Site 49 - Data'!HH20,'Site 49 - ARMS'!AV20)</f>
        <v>0</v>
      </c>
      <c r="FE20" s="68">
        <f>SUM('Site 49 - Data'!AI20,'Site 49 - Data'!DO20,'Site 49 - Data'!GU20,'Site 49 - Data'!HI20,'Site 49 - ARMS'!AW20)</f>
        <v>0</v>
      </c>
      <c r="FF20" s="68">
        <f>SUM('Site 49 - Data'!AJ20,'Site 49 - Data'!DP20,'Site 49 - Data'!GV20,'Site 49 - Data'!HJ20,'Site 49 - ARMS'!AX20)</f>
        <v>0</v>
      </c>
      <c r="FG20" s="68">
        <f>SUM('Site 49 - Data'!AK20,'Site 49 - Data'!DQ20,'Site 49 - Data'!GW20,'Site 49 - Data'!HK20,'Site 49 - ARMS'!AY20)</f>
        <v>0</v>
      </c>
      <c r="FH20" s="68">
        <f>SUM('Site 49 - Data'!AL20,'Site 49 - Data'!DR20,'Site 49 - Data'!GX20,'Site 49 - Data'!HL20,'Site 49 - ARMS'!AZ20)</f>
        <v>30</v>
      </c>
      <c r="FI20" s="68">
        <f>SUM('Site 49 - Data'!AM20,'Site 49 - Data'!DS20,'Site 49 - Data'!GY20,'Site 49 - Data'!HM20,'Site 49 - ARMS'!BA20)</f>
        <v>5</v>
      </c>
      <c r="FJ20" s="69">
        <f>SUM('Site 49 - Data'!AN20,'Site 49 - Data'!DT20,'Site 49 - Data'!GZ20,'Site 49 - Data'!HN20,'Site 49 - ARMS'!BB20)</f>
        <v>13</v>
      </c>
      <c r="FK20" s="23">
        <f>SUM(EZ20:FJ20)</f>
        <v>144</v>
      </c>
      <c r="FL20" s="23">
        <f>SUM(EZ20,FA20,2.3*FB20,2.3*FC20,2.3*FD20,2.3*FE20,2*FF20,2*FG20,FH20,0.4*FI20,0.2*FJ20)</f>
        <v>131.9</v>
      </c>
      <c r="FM20" s="13">
        <f>'Site 49 - Data'!$A20</f>
        <v>0.38541666666666685</v>
      </c>
      <c r="FN20" s="67">
        <f>SUM('Site 49 - Data'!EL20,'Site 49 - Data'!EZ20,'Site 49 - Data'!FN20,'Site 49 - Data'!GB20,'Site 49 - Data'!GP20)</f>
        <v>113</v>
      </c>
      <c r="FO20" s="68">
        <f>SUM('Site 49 - Data'!EM20,'Site 49 - Data'!FA20,'Site 49 - Data'!FO20,'Site 49 - Data'!GC20,'Site 49 - Data'!GQ20)</f>
        <v>14</v>
      </c>
      <c r="FP20" s="68">
        <f>SUM('Site 49 - Data'!EN20,'Site 49 - Data'!FB20,'Site 49 - Data'!FP20,'Site 49 - Data'!GD20,'Site 49 - Data'!GR20)</f>
        <v>3</v>
      </c>
      <c r="FQ20" s="68">
        <f>SUM('Site 49 - Data'!EO20,'Site 49 - Data'!FC20,'Site 49 - Data'!FQ20,'Site 49 - Data'!GE20,'Site 49 - Data'!GS20)</f>
        <v>0</v>
      </c>
      <c r="FR20" s="68">
        <f>SUM('Site 49 - Data'!EP20,'Site 49 - Data'!FD20,'Site 49 - Data'!FR20,'Site 49 - Data'!GF20,'Site 49 - Data'!GT20)</f>
        <v>0</v>
      </c>
      <c r="FS20" s="68">
        <f>SUM('Site 49 - Data'!EQ20,'Site 49 - Data'!FE20,'Site 49 - Data'!FS20,'Site 49 - Data'!GG20,'Site 49 - Data'!GU20)</f>
        <v>0</v>
      </c>
      <c r="FT20" s="68">
        <f>SUM('Site 49 - Data'!ER20,'Site 49 - Data'!FF20,'Site 49 - Data'!FT20,'Site 49 - Data'!GH20,'Site 49 - Data'!GV20)</f>
        <v>0</v>
      </c>
      <c r="FU20" s="68">
        <f>SUM('Site 49 - Data'!ES20,'Site 49 - Data'!FG20,'Site 49 - Data'!FU20,'Site 49 - Data'!GI20,'Site 49 - Data'!GW20)</f>
        <v>0</v>
      </c>
      <c r="FV20" s="68">
        <f>SUM('Site 49 - Data'!ET20,'Site 49 - Data'!FH20,'Site 49 - Data'!FV20,'Site 49 - Data'!GJ20,'Site 49 - Data'!GX20)</f>
        <v>22</v>
      </c>
      <c r="FW20" s="68">
        <f>SUM('Site 49 - Data'!EU20,'Site 49 - Data'!FI20,'Site 49 - Data'!FW20,'Site 49 - Data'!GK20,'Site 49 - Data'!GY20)</f>
        <v>5</v>
      </c>
      <c r="FX20" s="69">
        <f>SUM('Site 49 - Data'!EV20,'Site 49 - Data'!FJ20,'Site 49 - Data'!FX20,'Site 49 - Data'!GL20,'Site 49 - Data'!GZ20)</f>
        <v>13</v>
      </c>
      <c r="FY20" s="23">
        <f>SUM(FN20:FX20)</f>
        <v>170</v>
      </c>
      <c r="FZ20" s="23">
        <f>SUM(FN20,FO20,2.3*FP20,2.3*FQ20,2.3*FR20,2.3*FS20,2*FT20,2*FU20,FV20,0.4*FW20,0.2*FX20)</f>
        <v>160.5</v>
      </c>
      <c r="GA20" s="13">
        <f>'Site 49 - Data'!$A20</f>
        <v>0.38541666666666685</v>
      </c>
      <c r="GB20" s="67">
        <f>SUM('Site 49 - Data'!P20,'Site 49 - Data'!CV20,'Site 49 - Data'!GB20,'Site 49 - ARMS'!P20,'Site 49 - ARMS'!AD20)</f>
        <v>6</v>
      </c>
      <c r="GC20" s="68">
        <f>SUM('Site 49 - Data'!Q20,'Site 49 - Data'!CW20,'Site 49 - Data'!GC20,'Site 49 - ARMS'!Q20,'Site 49 - ARMS'!AE20)</f>
        <v>1</v>
      </c>
      <c r="GD20" s="68">
        <f>SUM('Site 49 - Data'!R20,'Site 49 - Data'!CX20,'Site 49 - Data'!GD20,'Site 49 - ARMS'!R20,'Site 49 - ARMS'!AF20)</f>
        <v>0</v>
      </c>
      <c r="GE20" s="68">
        <f>SUM('Site 49 - Data'!S20,'Site 49 - Data'!CY20,'Site 49 - Data'!GE20,'Site 49 - ARMS'!S20,'Site 49 - ARMS'!AG20)</f>
        <v>0</v>
      </c>
      <c r="GF20" s="68">
        <f>SUM('Site 49 - Data'!T20,'Site 49 - Data'!CZ20,'Site 49 - Data'!GF20,'Site 49 - ARMS'!T20,'Site 49 - ARMS'!AH20)</f>
        <v>0</v>
      </c>
      <c r="GG20" s="68">
        <f>SUM('Site 49 - Data'!U20,'Site 49 - Data'!DA20,'Site 49 - Data'!GG20,'Site 49 - ARMS'!U20,'Site 49 - ARMS'!AI20)</f>
        <v>0</v>
      </c>
      <c r="GH20" s="68">
        <f>SUM('Site 49 - Data'!V20,'Site 49 - Data'!DB20,'Site 49 - Data'!GH20,'Site 49 - ARMS'!V20,'Site 49 - ARMS'!AJ20)</f>
        <v>0</v>
      </c>
      <c r="GI20" s="68">
        <f>SUM('Site 49 - Data'!W20,'Site 49 - Data'!DC20,'Site 49 - Data'!GI20,'Site 49 - ARMS'!W20,'Site 49 - ARMS'!AK20)</f>
        <v>0</v>
      </c>
      <c r="GJ20" s="68">
        <f>SUM('Site 49 - Data'!X20,'Site 49 - Data'!DD20,'Site 49 - Data'!GJ20,'Site 49 - ARMS'!X20,'Site 49 - ARMS'!AL20)</f>
        <v>1</v>
      </c>
      <c r="GK20" s="68">
        <f>SUM('Site 49 - Data'!Y20,'Site 49 - Data'!DE20,'Site 49 - Data'!GK20,'Site 49 - ARMS'!Y20,'Site 49 - ARMS'!AM20)</f>
        <v>0</v>
      </c>
      <c r="GL20" s="69">
        <f>SUM('Site 49 - Data'!Z20,'Site 49 - Data'!DF20,'Site 49 - Data'!GL20,'Site 49 - ARMS'!Z20,'Site 49 - ARMS'!AN20)</f>
        <v>0</v>
      </c>
      <c r="GM20" s="23">
        <f>SUM(GB20:GL20)</f>
        <v>8</v>
      </c>
      <c r="GN20" s="23">
        <f>SUM(GB20,GC20,2.3*GD20,2.3*GE20,2.3*GF20,2.3*GG20,2*GH20,2*GI20,GJ20,0.4*GK20,0.2*GL20)</f>
        <v>8</v>
      </c>
      <c r="GO20" s="13">
        <f>'Site 49 - Data'!$A20</f>
        <v>0.38541666666666685</v>
      </c>
      <c r="GP20" s="67">
        <f>SUM('Site 49 - Data'!HD20,'Site 49 - Data'!HR20,'Site 49 - Data'!IF20,'Site 49 - ARMS'!B20,'Site 49 - ARMS'!P20)</f>
        <v>9</v>
      </c>
      <c r="GQ20" s="68">
        <f>SUM('Site 49 - Data'!HE20,'Site 49 - Data'!HS20,'Site 49 - Data'!IG20,'Site 49 - ARMS'!C20,'Site 49 - ARMS'!Q20)</f>
        <v>1</v>
      </c>
      <c r="GR20" s="68">
        <f>SUM('Site 49 - Data'!HF20,'Site 49 - Data'!HT20,'Site 49 - Data'!IH20,'Site 49 - ARMS'!D20,'Site 49 - ARMS'!R20)</f>
        <v>1</v>
      </c>
      <c r="GS20" s="68">
        <f>SUM('Site 49 - Data'!HG20,'Site 49 - Data'!HU20,'Site 49 - Data'!II20,'Site 49 - ARMS'!E20,'Site 49 - ARMS'!S20)</f>
        <v>0</v>
      </c>
      <c r="GT20" s="68">
        <f>SUM('Site 49 - Data'!HH20,'Site 49 - Data'!HV20,'Site 49 - Data'!IJ20,'Site 49 - ARMS'!F20,'Site 49 - ARMS'!T20)</f>
        <v>0</v>
      </c>
      <c r="GU20" s="68">
        <f>SUM('Site 49 - Data'!HI20,'Site 49 - Data'!HW20,'Site 49 - Data'!IK20,'Site 49 - ARMS'!G20,'Site 49 - ARMS'!U20)</f>
        <v>0</v>
      </c>
      <c r="GV20" s="68">
        <f>SUM('Site 49 - Data'!HJ20,'Site 49 - Data'!HX20,'Site 49 - Data'!IL20,'Site 49 - ARMS'!H20,'Site 49 - ARMS'!V20)</f>
        <v>0</v>
      </c>
      <c r="GW20" s="68">
        <f>SUM('Site 49 - Data'!HK20,'Site 49 - Data'!HY20,'Site 49 - Data'!IM20,'Site 49 - ARMS'!I20,'Site 49 - ARMS'!W20)</f>
        <v>0</v>
      </c>
      <c r="GX20" s="68">
        <f>SUM('Site 49 - Data'!HL20,'Site 49 - Data'!HZ20,'Site 49 - Data'!IN20,'Site 49 - ARMS'!J20,'Site 49 - ARMS'!X20)</f>
        <v>1</v>
      </c>
      <c r="GY20" s="68">
        <f>SUM('Site 49 - Data'!HM20,'Site 49 - Data'!IA20,'Site 49 - Data'!IO20,'Site 49 - ARMS'!K20,'Site 49 - ARMS'!Y20)</f>
        <v>1</v>
      </c>
      <c r="GZ20" s="69">
        <f>SUM('Site 49 - Data'!HN20,'Site 49 - Data'!IB20,'Site 49 - Data'!IP20,'Site 49 - ARMS'!L20,'Site 49 - ARMS'!Z20)</f>
        <v>2</v>
      </c>
      <c r="HA20" s="23">
        <f>SUM(GP20:GZ20)</f>
        <v>15</v>
      </c>
      <c r="HB20" s="23">
        <f>SUM(GP20,GQ20,2.3*GR20,2.3*GS20,2.3*GT20,2.3*GU20,2*GV20,2*GW20,GX20,0.4*GY20,0.2*GZ20)</f>
        <v>14.100000000000001</v>
      </c>
      <c r="HC20" s="13">
        <f>'Site 49 - Data'!$A20</f>
        <v>0.38541666666666685</v>
      </c>
      <c r="HD20" s="67">
        <f>SUM('Site 49 - Data'!B20,'Site 49 - Data'!CH20,'Site 49 - Data'!FN20,'Site 49 - ARMS'!B20,'Site 49 - ARMS'!CH20)</f>
        <v>43</v>
      </c>
      <c r="HE20" s="68">
        <f>SUM('Site 49 - Data'!C20,'Site 49 - Data'!CI20,'Site 49 - Data'!FO20,'Site 49 - ARMS'!C20,'Site 49 - ARMS'!CI20)</f>
        <v>13</v>
      </c>
      <c r="HF20" s="68">
        <f>SUM('Site 49 - Data'!D20,'Site 49 - Data'!CJ20,'Site 49 - Data'!FP20,'Site 49 - ARMS'!D20,'Site 49 - ARMS'!CJ20)</f>
        <v>0</v>
      </c>
      <c r="HG20" s="68">
        <f>SUM('Site 49 - Data'!E20,'Site 49 - Data'!CK20,'Site 49 - Data'!FQ20,'Site 49 - ARMS'!E20,'Site 49 - ARMS'!CK20)</f>
        <v>0</v>
      </c>
      <c r="HH20" s="68">
        <f>SUM('Site 49 - Data'!F20,'Site 49 - Data'!CL20,'Site 49 - Data'!FR20,'Site 49 - ARMS'!F20,'Site 49 - ARMS'!CL20)</f>
        <v>0</v>
      </c>
      <c r="HI20" s="68">
        <f>SUM('Site 49 - Data'!G20,'Site 49 - Data'!CM20,'Site 49 - Data'!FS20,'Site 49 - ARMS'!G20,'Site 49 - ARMS'!CM20)</f>
        <v>0</v>
      </c>
      <c r="HJ20" s="68">
        <f>SUM('Site 49 - Data'!H20,'Site 49 - Data'!CN20,'Site 49 - Data'!FT20,'Site 49 - ARMS'!H20,'Site 49 - ARMS'!CN20)</f>
        <v>0</v>
      </c>
      <c r="HK20" s="68">
        <f>SUM('Site 49 - Data'!I20,'Site 49 - Data'!CO20,'Site 49 - Data'!FU20,'Site 49 - ARMS'!I20,'Site 49 - ARMS'!CO20)</f>
        <v>0</v>
      </c>
      <c r="HL20" s="68">
        <f>SUM('Site 49 - Data'!J20,'Site 49 - Data'!CP20,'Site 49 - Data'!FV20,'Site 49 - ARMS'!J20,'Site 49 - ARMS'!CP20)</f>
        <v>9</v>
      </c>
      <c r="HM20" s="68">
        <f>SUM('Site 49 - Data'!K20,'Site 49 - Data'!CQ20,'Site 49 - Data'!FW20,'Site 49 - ARMS'!K20,'Site 49 - ARMS'!CQ20)</f>
        <v>2</v>
      </c>
      <c r="HN20" s="69">
        <f>SUM('Site 49 - Data'!L20,'Site 49 - Data'!CR20,'Site 49 - Data'!FX20,'Site 49 - ARMS'!L20,'Site 49 - ARMS'!CR20)</f>
        <v>7</v>
      </c>
      <c r="HO20" s="23">
        <f>SUM(HD20:HN20)</f>
        <v>74</v>
      </c>
      <c r="HP20" s="23">
        <f>SUM(HD20,HE20,2.3*HF20,2.3*HG20,2.3*HH20,2.3*HI20,2*HJ20,2*HK20,HL20,0.4*HM20,0.2*HN20)</f>
        <v>67.2</v>
      </c>
      <c r="HQ20" s="13">
        <f>'Site 49 - Data'!$A20</f>
        <v>0.38541666666666685</v>
      </c>
      <c r="HR20" s="67">
        <f t="shared" si="36"/>
        <v>42</v>
      </c>
      <c r="HS20" s="68">
        <f t="shared" si="36"/>
        <v>11</v>
      </c>
      <c r="HT20" s="68">
        <f t="shared" si="36"/>
        <v>3</v>
      </c>
      <c r="HU20" s="68">
        <f t="shared" si="36"/>
        <v>0</v>
      </c>
      <c r="HV20" s="68">
        <f t="shared" si="36"/>
        <v>0</v>
      </c>
      <c r="HW20" s="68">
        <f t="shared" si="36"/>
        <v>0</v>
      </c>
      <c r="HX20" s="68">
        <f t="shared" si="36"/>
        <v>0</v>
      </c>
      <c r="HY20" s="68">
        <f t="shared" si="36"/>
        <v>0</v>
      </c>
      <c r="HZ20" s="68">
        <f t="shared" si="36"/>
        <v>4</v>
      </c>
      <c r="IA20" s="68">
        <f t="shared" si="36"/>
        <v>0</v>
      </c>
      <c r="IB20" s="69">
        <f t="shared" si="36"/>
        <v>7</v>
      </c>
      <c r="IC20" s="23">
        <f>SUM(HR20:IB20)</f>
        <v>67</v>
      </c>
      <c r="ID20" s="23">
        <f>SUM(HR20,HS20,2.3*HT20,2.3*HU20,2.3*HV20,2.3*HW20,2*HX20,2*HY20,HZ20,0.4*IA20,0.2*IB20)</f>
        <v>65.3</v>
      </c>
      <c r="IE20" s="65">
        <f>SUM(EI20,FK20,GM20,HO20)</f>
        <v>310</v>
      </c>
      <c r="IF20" s="65">
        <f>SUM(IE20:IE25)</f>
        <v>1182</v>
      </c>
      <c r="IG20" s="13">
        <v>0.38541666666666685</v>
      </c>
    </row>
    <row r="21" spans="1:241" ht="13.5" customHeight="1" x14ac:dyDescent="0.25">
      <c r="A21" s="19">
        <f>A20+"00:15"</f>
        <v>0.39583333333333354</v>
      </c>
      <c r="B21" s="20">
        <v>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1</v>
      </c>
      <c r="K21" s="21">
        <v>0</v>
      </c>
      <c r="L21" s="22">
        <v>0</v>
      </c>
      <c r="M21" s="23">
        <f>SUM(B21:L21)</f>
        <v>2</v>
      </c>
      <c r="N21" s="23">
        <f>SUM(B21,C21,2.3*D21,2.3*E21,2.3*F21,2.3*G21,2*H21,2*I21,J21,0.4*K21,0.2*L21)</f>
        <v>2</v>
      </c>
      <c r="O21" s="19">
        <f>O20+"00:15"</f>
        <v>0.39583333333333354</v>
      </c>
      <c r="P21" s="24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6">
        <v>0</v>
      </c>
      <c r="AA21" s="27">
        <f>SUM(P21:Z21)</f>
        <v>0</v>
      </c>
      <c r="AB21" s="27">
        <f>SUM(P21,Q21,2.3*R21,2.3*S21,2.3*T21,2.3*U21,2*V21,2*W21,X21,0.4*Y21,0.2*Z21)</f>
        <v>0</v>
      </c>
      <c r="AC21" s="19">
        <f>AC20+"00:15"</f>
        <v>0.39583333333333354</v>
      </c>
      <c r="AD21" s="20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2">
        <v>0</v>
      </c>
      <c r="AO21" s="23">
        <f>SUM(AD21:AN21)</f>
        <v>0</v>
      </c>
      <c r="AP21" s="23">
        <f>SUM(AD21,AE21,2.3*AF21,2.3*AG21,2.3*AH21,2.3*AI21,2*AJ21,2*AK21,AL21,0.4*AM21,0.2*AN21)</f>
        <v>0</v>
      </c>
      <c r="AQ21" s="19">
        <f>AQ20+"00:15"</f>
        <v>0.39583333333333354</v>
      </c>
      <c r="AR21" s="20">
        <v>14</v>
      </c>
      <c r="AS21" s="21">
        <v>4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2</v>
      </c>
      <c r="BA21" s="21">
        <v>1</v>
      </c>
      <c r="BB21" s="22">
        <v>2</v>
      </c>
      <c r="BC21" s="23">
        <f>SUM(AR21:BB21)</f>
        <v>23</v>
      </c>
      <c r="BD21" s="23">
        <f>SUM(AR21,AS21,2.3*AT21,2.3*AU21,2.3*AV21,2.3*AW21,2*AX21,2*AY21,AZ21,0.4*BA21,0.2*BB21)</f>
        <v>20.799999999999997</v>
      </c>
      <c r="BE21" s="19">
        <f>BE20+"00:15"</f>
        <v>0.39583333333333354</v>
      </c>
      <c r="BF21" s="20">
        <v>23</v>
      </c>
      <c r="BG21" s="21">
        <v>5</v>
      </c>
      <c r="BH21" s="21">
        <v>6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2</v>
      </c>
      <c r="BO21" s="21">
        <v>0</v>
      </c>
      <c r="BP21" s="22">
        <v>0</v>
      </c>
      <c r="BQ21" s="23">
        <f>SUM(BF21:BP21)</f>
        <v>36</v>
      </c>
      <c r="BR21" s="23">
        <f>SUM(BF21,BG21,2.3*BH21,2.3*BI21,2.3*BJ21,2.3*BK21,2*BL21,2*BM21,BN21,0.4*BO21,0.2*BP21)</f>
        <v>43.8</v>
      </c>
      <c r="BS21" s="19">
        <f>BS20+"00:15"</f>
        <v>0.39583333333333354</v>
      </c>
      <c r="BT21" s="20">
        <v>2</v>
      </c>
      <c r="BU21" s="21">
        <v>1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2">
        <v>0</v>
      </c>
      <c r="CE21" s="23">
        <f>SUM(BT21:CD21)</f>
        <v>3</v>
      </c>
      <c r="CF21" s="23">
        <f>SUM(BT21,BU21,2.3*BV21,2.3*BW21,2.3*BX21,2.3*BY21,2*BZ21,2*CA21,CB21,0.4*CC21,0.2*CD21)</f>
        <v>3</v>
      </c>
      <c r="CG21" s="19">
        <f>CG20+"00:15"</f>
        <v>0.39583333333333354</v>
      </c>
      <c r="CH21" s="24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6">
        <v>0</v>
      </c>
      <c r="CS21" s="27">
        <f>SUM(CH21:CR21)</f>
        <v>0</v>
      </c>
      <c r="CT21" s="27">
        <f>SUM(CH21,CI21,2.3*CJ21,2.3*CK21,2.3*CL21,2.3*CM21,2*CN21,2*CO21,CP21,0.4*CQ21,0.2*CR21)</f>
        <v>0</v>
      </c>
      <c r="CU21" s="13">
        <f>'Site 49 - Data'!$A21</f>
        <v>0.39583333333333354</v>
      </c>
      <c r="CV21" s="67">
        <f>SUM('Site 49 - Data'!BF21,'Site 49 - Data'!BT21,'Site 49 - Data'!EZ21,'Site 49 - Data'!IF21,'Site 49 - ARMS'!BT21)</f>
        <v>85</v>
      </c>
      <c r="CW21" s="68">
        <f>SUM('Site 49 - Data'!BG21,'Site 49 - Data'!BU21,'Site 49 - Data'!FA21,'Site 49 - Data'!IG21,'Site 49 - ARMS'!BU21)</f>
        <v>13</v>
      </c>
      <c r="CX21" s="68">
        <f>SUM('Site 49 - Data'!BH21,'Site 49 - Data'!BV21,'Site 49 - Data'!FB21,'Site 49 - Data'!IH21,'Site 49 - ARMS'!BV21)</f>
        <v>0</v>
      </c>
      <c r="CY21" s="68">
        <f>SUM('Site 49 - Data'!BI21,'Site 49 - Data'!BW21,'Site 49 - Data'!FC21,'Site 49 - Data'!II21,'Site 49 - ARMS'!BW21)</f>
        <v>0</v>
      </c>
      <c r="CZ21" s="68">
        <f>SUM('Site 49 - Data'!BJ21,'Site 49 - Data'!BX21,'Site 49 - Data'!FD21,'Site 49 - Data'!IJ21,'Site 49 - ARMS'!BX21)</f>
        <v>1</v>
      </c>
      <c r="DA21" s="68">
        <f>SUM('Site 49 - Data'!BK21,'Site 49 - Data'!BY21,'Site 49 - Data'!FE21,'Site 49 - Data'!IK21,'Site 49 - ARMS'!BY21)</f>
        <v>0</v>
      </c>
      <c r="DB21" s="68">
        <f>SUM('Site 49 - Data'!BL21,'Site 49 - Data'!BZ21,'Site 49 - Data'!FF21,'Site 49 - Data'!IL21,'Site 49 - ARMS'!BZ21)</f>
        <v>0</v>
      </c>
      <c r="DC21" s="68">
        <f>SUM('Site 49 - Data'!BM21,'Site 49 - Data'!CA21,'Site 49 - Data'!FG21,'Site 49 - Data'!IM21,'Site 49 - ARMS'!CA21)</f>
        <v>2</v>
      </c>
      <c r="DD21" s="68">
        <f>SUM('Site 49 - Data'!BN21,'Site 49 - Data'!CB21,'Site 49 - Data'!FH21,'Site 49 - Data'!IN21,'Site 49 - ARMS'!CB21)</f>
        <v>17</v>
      </c>
      <c r="DE21" s="68">
        <f>SUM('Site 49 - Data'!BO21,'Site 49 - Data'!CC21,'Site 49 - Data'!FI21,'Site 49 - Data'!IO21,'Site 49 - ARMS'!CC21)</f>
        <v>3</v>
      </c>
      <c r="DF21" s="69">
        <f>SUM('Site 49 - Data'!BP21,'Site 49 - Data'!CD21,'Site 49 - Data'!FJ21,'Site 49 - Data'!IP21,'Site 49 - ARMS'!CD21)</f>
        <v>11</v>
      </c>
      <c r="DG21" s="23">
        <f>SUM(CV21:DF21)</f>
        <v>132</v>
      </c>
      <c r="DH21" s="23">
        <f>SUM(CV21,CW21,2.3*CX21,2.3*CY21,2.3*CZ21,2.3*DA21,2*DB21,2*DC21,DD21,0.4*DE21,0.2*DF21)</f>
        <v>124.7</v>
      </c>
      <c r="DI21" s="13">
        <f>'Site 49 - Data'!$A21</f>
        <v>0.39583333333333354</v>
      </c>
      <c r="DJ21" s="67">
        <f>SUM('Site 49 - Data'!B21,'Site 49 - Data'!P21,'Site 49 - Data'!AD21,'Site 49 - Data'!AR21,'Site 49 - Data'!BF21)</f>
        <v>65</v>
      </c>
      <c r="DK21" s="68">
        <f>SUM('Site 49 - Data'!C21,'Site 49 - Data'!Q21,'Site 49 - Data'!AE21,'Site 49 - Data'!AS21,'Site 49 - Data'!BG21)</f>
        <v>11</v>
      </c>
      <c r="DL21" s="68">
        <f>SUM('Site 49 - Data'!D21,'Site 49 - Data'!R21,'Site 49 - Data'!AF21,'Site 49 - Data'!AT21,'Site 49 - Data'!BH21)</f>
        <v>0</v>
      </c>
      <c r="DM21" s="68">
        <f>SUM('Site 49 - Data'!E21,'Site 49 - Data'!S21,'Site 49 - Data'!AG21,'Site 49 - Data'!AU21,'Site 49 - Data'!BI21)</f>
        <v>0</v>
      </c>
      <c r="DN21" s="68">
        <f>SUM('Site 49 - Data'!F21,'Site 49 - Data'!T21,'Site 49 - Data'!AH21,'Site 49 - Data'!AV21,'Site 49 - Data'!BJ21)</f>
        <v>0</v>
      </c>
      <c r="DO21" s="68">
        <f>SUM('Site 49 - Data'!G21,'Site 49 - Data'!U21,'Site 49 - Data'!AI21,'Site 49 - Data'!AW21,'Site 49 - Data'!BK21)</f>
        <v>0</v>
      </c>
      <c r="DP21" s="68">
        <f>SUM('Site 49 - Data'!H21,'Site 49 - Data'!V21,'Site 49 - Data'!AJ21,'Site 49 - Data'!AX21,'Site 49 - Data'!BL21)</f>
        <v>0</v>
      </c>
      <c r="DQ21" s="68">
        <f>SUM('Site 49 - Data'!I21,'Site 49 - Data'!W21,'Site 49 - Data'!AK21,'Site 49 - Data'!AY21,'Site 49 - Data'!BM21)</f>
        <v>0</v>
      </c>
      <c r="DR21" s="68">
        <f>SUM('Site 49 - Data'!J21,'Site 49 - Data'!X21,'Site 49 - Data'!AL21,'Site 49 - Data'!AZ21,'Site 49 - Data'!BN21)</f>
        <v>28</v>
      </c>
      <c r="DS21" s="68">
        <f>SUM('Site 49 - Data'!K21,'Site 49 - Data'!Y21,'Site 49 - Data'!AM21,'Site 49 - Data'!BA21,'Site 49 - Data'!BO21)</f>
        <v>3</v>
      </c>
      <c r="DT21" s="69">
        <f>SUM('Site 49 - Data'!L21,'Site 49 - Data'!Z21,'Site 49 - Data'!AN21,'Site 49 - Data'!BB21,'Site 49 - Data'!BP21)</f>
        <v>3</v>
      </c>
      <c r="DU21" s="23">
        <f>SUM(DJ21:DT21)</f>
        <v>110</v>
      </c>
      <c r="DV21" s="23">
        <f>SUM(DJ21,DK21,2.3*DL21,2.3*DM21,2.3*DN21,2.3*DO21,2*DP21,2*DQ21,DR21,0.4*DS21,0.2*DT21)</f>
        <v>105.8</v>
      </c>
      <c r="DW21" s="13">
        <f>'Site 49 - Data'!$A21</f>
        <v>0.39583333333333354</v>
      </c>
      <c r="DX21" s="67">
        <f>SUM('Site 49 - Data'!AR21,'Site 49 - Data'!DX21,'Site 49 - Data'!EL21,'Site 49 - Data'!HR21,'Site 49 - ARMS'!BF21)</f>
        <v>44</v>
      </c>
      <c r="DY21" s="68">
        <f>SUM('Site 49 - Data'!AS21,'Site 49 - Data'!DY21,'Site 49 - Data'!EM21,'Site 49 - Data'!HS21,'Site 49 - ARMS'!BG21)</f>
        <v>12</v>
      </c>
      <c r="DZ21" s="68">
        <f>SUM('Site 49 - Data'!AT21,'Site 49 - Data'!DZ21,'Site 49 - Data'!EN21,'Site 49 - Data'!HT21,'Site 49 - ARMS'!BH21)</f>
        <v>6</v>
      </c>
      <c r="EA21" s="68">
        <f>SUM('Site 49 - Data'!AU21,'Site 49 - Data'!EA21,'Site 49 - Data'!EO21,'Site 49 - Data'!HU21,'Site 49 - ARMS'!BI21)</f>
        <v>0</v>
      </c>
      <c r="EB21" s="68">
        <f>SUM('Site 49 - Data'!AV21,'Site 49 - Data'!EB21,'Site 49 - Data'!EP21,'Site 49 - Data'!HV21,'Site 49 - ARMS'!BJ21)</f>
        <v>0</v>
      </c>
      <c r="EC21" s="68">
        <f>SUM('Site 49 - Data'!AW21,'Site 49 - Data'!EC21,'Site 49 - Data'!EQ21,'Site 49 - Data'!HW21,'Site 49 - ARMS'!BK21)</f>
        <v>0</v>
      </c>
      <c r="ED21" s="68">
        <f>SUM('Site 49 - Data'!AX21,'Site 49 - Data'!ED21,'Site 49 - Data'!ER21,'Site 49 - Data'!HX21,'Site 49 - ARMS'!BL21)</f>
        <v>0</v>
      </c>
      <c r="EE21" s="68">
        <f>SUM('Site 49 - Data'!AY21,'Site 49 - Data'!EE21,'Site 49 - Data'!ES21,'Site 49 - Data'!HY21,'Site 49 - ARMS'!BM21)</f>
        <v>0</v>
      </c>
      <c r="EF21" s="68">
        <f>SUM('Site 49 - Data'!AZ21,'Site 49 - Data'!EF21,'Site 49 - Data'!ET21,'Site 49 - Data'!HZ21,'Site 49 - ARMS'!BN21)</f>
        <v>6</v>
      </c>
      <c r="EG21" s="68">
        <f>SUM('Site 49 - Data'!BA21,'Site 49 - Data'!EG21,'Site 49 - Data'!EU21,'Site 49 - Data'!IA21,'Site 49 - ARMS'!BO21)</f>
        <v>1</v>
      </c>
      <c r="EH21" s="69">
        <f>SUM('Site 49 - Data'!BB21,'Site 49 - Data'!EH21,'Site 49 - Data'!EV21,'Site 49 - Data'!IB21,'Site 49 - ARMS'!BP21)</f>
        <v>1</v>
      </c>
      <c r="EI21" s="23">
        <f>SUM(DX21:EH21)</f>
        <v>70</v>
      </c>
      <c r="EJ21" s="23">
        <f>SUM(DX21,DY21,2.3*DZ21,2.3*EA21,2.3*EB21,2.3*EC21,2*ED21,2*EE21,EF21,0.4*EG21,0.2*EH21)</f>
        <v>76.400000000000006</v>
      </c>
      <c r="EK21" s="13">
        <f>'Site 49 - Data'!$A21</f>
        <v>0.39583333333333354</v>
      </c>
      <c r="EL21" s="67">
        <f>SUM('Site 49 - Data'!BT21,'Site 49 - Data'!CH21,'Site 49 - Data'!CV21,'Site 49 - Data'!DJ21,'Site 49 - Data'!DX21)</f>
        <v>57</v>
      </c>
      <c r="EM21" s="68">
        <f>SUM('Site 49 - Data'!BU21,'Site 49 - Data'!CI21,'Site 49 - Data'!CW21,'Site 49 - Data'!DK21,'Site 49 - Data'!DY21)</f>
        <v>10</v>
      </c>
      <c r="EN21" s="68">
        <f>SUM('Site 49 - Data'!BV21,'Site 49 - Data'!CJ21,'Site 49 - Data'!CX21,'Site 49 - Data'!DL21,'Site 49 - Data'!DZ21)</f>
        <v>3</v>
      </c>
      <c r="EO21" s="68">
        <f>SUM('Site 49 - Data'!BW21,'Site 49 - Data'!CK21,'Site 49 - Data'!CY21,'Site 49 - Data'!DM21,'Site 49 - Data'!EA21)</f>
        <v>0</v>
      </c>
      <c r="EP21" s="68">
        <f>SUM('Site 49 - Data'!BX21,'Site 49 - Data'!CL21,'Site 49 - Data'!CZ21,'Site 49 - Data'!DN21,'Site 49 - Data'!EB21)</f>
        <v>1</v>
      </c>
      <c r="EQ21" s="68">
        <f>SUM('Site 49 - Data'!BY21,'Site 49 - Data'!CM21,'Site 49 - Data'!DA21,'Site 49 - Data'!DO21,'Site 49 - Data'!EC21)</f>
        <v>0</v>
      </c>
      <c r="ER21" s="68">
        <f>SUM('Site 49 - Data'!BZ21,'Site 49 - Data'!CN21,'Site 49 - Data'!DB21,'Site 49 - Data'!DP21,'Site 49 - Data'!ED21)</f>
        <v>0</v>
      </c>
      <c r="ES21" s="68">
        <f>SUM('Site 49 - Data'!CA21,'Site 49 - Data'!CO21,'Site 49 - Data'!DC21,'Site 49 - Data'!DQ21,'Site 49 - Data'!EE21)</f>
        <v>1</v>
      </c>
      <c r="ET21" s="68">
        <f>SUM('Site 49 - Data'!CB21,'Site 49 - Data'!CP21,'Site 49 - Data'!DD21,'Site 49 - Data'!DR21,'Site 49 - Data'!EF21)</f>
        <v>12</v>
      </c>
      <c r="EU21" s="68">
        <f>SUM('Site 49 - Data'!CC21,'Site 49 - Data'!CQ21,'Site 49 - Data'!DE21,'Site 49 - Data'!DS21,'Site 49 - Data'!EG21)</f>
        <v>2</v>
      </c>
      <c r="EV21" s="69">
        <f>SUM('Site 49 - Data'!CD21,'Site 49 - Data'!CR21,'Site 49 - Data'!DF21,'Site 49 - Data'!DT21,'Site 49 - Data'!EH21)</f>
        <v>7</v>
      </c>
      <c r="EW21" s="23">
        <f>SUM(EL21:EV21)</f>
        <v>93</v>
      </c>
      <c r="EX21" s="23">
        <f>SUM(EL21,EM21,2.3*EN21,2.3*EO21,2.3*EP21,2.3*EQ21,2*ER21,2*ES21,ET21,0.4*EU21,0.2*EV21)</f>
        <v>92.4</v>
      </c>
      <c r="EY21" s="13">
        <f>'Site 49 - Data'!$A21</f>
        <v>0.39583333333333354</v>
      </c>
      <c r="EZ21" s="67">
        <f>SUM('Site 49 - Data'!AD21,'Site 49 - Data'!DJ21,'Site 49 - Data'!GP21,'Site 49 - Data'!HD21,'Site 49 - ARMS'!AR21)</f>
        <v>71</v>
      </c>
      <c r="FA21" s="68">
        <f>SUM('Site 49 - Data'!AE21,'Site 49 - Data'!DK21,'Site 49 - Data'!GQ21,'Site 49 - Data'!HE21,'Site 49 - ARMS'!AS21)</f>
        <v>8</v>
      </c>
      <c r="FB21" s="68">
        <f>SUM('Site 49 - Data'!AF21,'Site 49 - Data'!DL21,'Site 49 - Data'!GR21,'Site 49 - Data'!HF21,'Site 49 - ARMS'!AT21)</f>
        <v>2</v>
      </c>
      <c r="FC21" s="68">
        <f>SUM('Site 49 - Data'!AG21,'Site 49 - Data'!DM21,'Site 49 - Data'!GS21,'Site 49 - Data'!HG21,'Site 49 - ARMS'!AU21)</f>
        <v>0</v>
      </c>
      <c r="FD21" s="68">
        <f>SUM('Site 49 - Data'!AH21,'Site 49 - Data'!DN21,'Site 49 - Data'!GT21,'Site 49 - Data'!HH21,'Site 49 - ARMS'!AV21)</f>
        <v>0</v>
      </c>
      <c r="FE21" s="68">
        <f>SUM('Site 49 - Data'!AI21,'Site 49 - Data'!DO21,'Site 49 - Data'!GU21,'Site 49 - Data'!HI21,'Site 49 - ARMS'!AW21)</f>
        <v>0</v>
      </c>
      <c r="FF21" s="68">
        <f>SUM('Site 49 - Data'!AJ21,'Site 49 - Data'!DP21,'Site 49 - Data'!GV21,'Site 49 - Data'!HJ21,'Site 49 - ARMS'!AX21)</f>
        <v>0</v>
      </c>
      <c r="FG21" s="68">
        <f>SUM('Site 49 - Data'!AK21,'Site 49 - Data'!DQ21,'Site 49 - Data'!GW21,'Site 49 - Data'!HK21,'Site 49 - ARMS'!AY21)</f>
        <v>0</v>
      </c>
      <c r="FH21" s="68">
        <f>SUM('Site 49 - Data'!AL21,'Site 49 - Data'!DR21,'Site 49 - Data'!GX21,'Site 49 - Data'!HL21,'Site 49 - ARMS'!AZ21)</f>
        <v>25</v>
      </c>
      <c r="FI21" s="68">
        <f>SUM('Site 49 - Data'!AM21,'Site 49 - Data'!DS21,'Site 49 - Data'!GY21,'Site 49 - Data'!HM21,'Site 49 - ARMS'!BA21)</f>
        <v>4</v>
      </c>
      <c r="FJ21" s="69">
        <f>SUM('Site 49 - Data'!AN21,'Site 49 - Data'!DT21,'Site 49 - Data'!GZ21,'Site 49 - Data'!HN21,'Site 49 - ARMS'!BB21)</f>
        <v>5</v>
      </c>
      <c r="FK21" s="23">
        <f>SUM(EZ21:FJ21)</f>
        <v>115</v>
      </c>
      <c r="FL21" s="23">
        <f>SUM(EZ21,FA21,2.3*FB21,2.3*FC21,2.3*FD21,2.3*FE21,2*FF21,2*FG21,FH21,0.4*FI21,0.2*FJ21)</f>
        <v>111.19999999999999</v>
      </c>
      <c r="FM21" s="13">
        <f>'Site 49 - Data'!$A21</f>
        <v>0.39583333333333354</v>
      </c>
      <c r="FN21" s="67">
        <f>SUM('Site 49 - Data'!EL21,'Site 49 - Data'!EZ21,'Site 49 - Data'!FN21,'Site 49 - Data'!GB21,'Site 49 - Data'!GP21)</f>
        <v>72</v>
      </c>
      <c r="FO21" s="68">
        <f>SUM('Site 49 - Data'!EM21,'Site 49 - Data'!FA21,'Site 49 - Data'!FO21,'Site 49 - Data'!GC21,'Site 49 - Data'!GQ21)</f>
        <v>10</v>
      </c>
      <c r="FP21" s="68">
        <f>SUM('Site 49 - Data'!EN21,'Site 49 - Data'!FB21,'Site 49 - Data'!FP21,'Site 49 - Data'!GD21,'Site 49 - Data'!GR21)</f>
        <v>0</v>
      </c>
      <c r="FQ21" s="68">
        <f>SUM('Site 49 - Data'!EO21,'Site 49 - Data'!FC21,'Site 49 - Data'!FQ21,'Site 49 - Data'!GE21,'Site 49 - Data'!GS21)</f>
        <v>0</v>
      </c>
      <c r="FR21" s="68">
        <f>SUM('Site 49 - Data'!EP21,'Site 49 - Data'!FD21,'Site 49 - Data'!FR21,'Site 49 - Data'!GF21,'Site 49 - Data'!GT21)</f>
        <v>0</v>
      </c>
      <c r="FS21" s="68">
        <f>SUM('Site 49 - Data'!EQ21,'Site 49 - Data'!FE21,'Site 49 - Data'!FS21,'Site 49 - Data'!GG21,'Site 49 - Data'!GU21)</f>
        <v>0</v>
      </c>
      <c r="FT21" s="68">
        <f>SUM('Site 49 - Data'!ER21,'Site 49 - Data'!FF21,'Site 49 - Data'!FT21,'Site 49 - Data'!GH21,'Site 49 - Data'!GV21)</f>
        <v>0</v>
      </c>
      <c r="FU21" s="68">
        <f>SUM('Site 49 - Data'!ES21,'Site 49 - Data'!FG21,'Site 49 - Data'!FU21,'Site 49 - Data'!GI21,'Site 49 - Data'!GW21)</f>
        <v>1</v>
      </c>
      <c r="FV21" s="68">
        <f>SUM('Site 49 - Data'!ET21,'Site 49 - Data'!FH21,'Site 49 - Data'!FV21,'Site 49 - Data'!GJ21,'Site 49 - Data'!GX21)</f>
        <v>15</v>
      </c>
      <c r="FW21" s="68">
        <f>SUM('Site 49 - Data'!EU21,'Site 49 - Data'!FI21,'Site 49 - Data'!FW21,'Site 49 - Data'!GK21,'Site 49 - Data'!GY21)</f>
        <v>3</v>
      </c>
      <c r="FX21" s="69">
        <f>SUM('Site 49 - Data'!EV21,'Site 49 - Data'!FJ21,'Site 49 - Data'!FX21,'Site 49 - Data'!GL21,'Site 49 - Data'!GZ21)</f>
        <v>13</v>
      </c>
      <c r="FY21" s="23">
        <f>SUM(FN21:FX21)</f>
        <v>114</v>
      </c>
      <c r="FZ21" s="23">
        <f>SUM(FN21,FO21,2.3*FP21,2.3*FQ21,2.3*FR21,2.3*FS21,2*FT21,2*FU21,FV21,0.4*FW21,0.2*FX21)</f>
        <v>102.8</v>
      </c>
      <c r="GA21" s="13">
        <f>'Site 49 - Data'!$A21</f>
        <v>0.39583333333333354</v>
      </c>
      <c r="GB21" s="67">
        <f>SUM('Site 49 - Data'!P21,'Site 49 - Data'!CV21,'Site 49 - Data'!GB21,'Site 49 - ARMS'!P21,'Site 49 - ARMS'!AD21)</f>
        <v>6</v>
      </c>
      <c r="GC21" s="68">
        <f>SUM('Site 49 - Data'!Q21,'Site 49 - Data'!CW21,'Site 49 - Data'!GC21,'Site 49 - ARMS'!Q21,'Site 49 - ARMS'!AE21)</f>
        <v>2</v>
      </c>
      <c r="GD21" s="68">
        <f>SUM('Site 49 - Data'!R21,'Site 49 - Data'!CX21,'Site 49 - Data'!GD21,'Site 49 - ARMS'!R21,'Site 49 - ARMS'!AF21)</f>
        <v>2</v>
      </c>
      <c r="GE21" s="68">
        <f>SUM('Site 49 - Data'!S21,'Site 49 - Data'!CY21,'Site 49 - Data'!GE21,'Site 49 - ARMS'!S21,'Site 49 - ARMS'!AG21)</f>
        <v>0</v>
      </c>
      <c r="GF21" s="68">
        <f>SUM('Site 49 - Data'!T21,'Site 49 - Data'!CZ21,'Site 49 - Data'!GF21,'Site 49 - ARMS'!T21,'Site 49 - ARMS'!AH21)</f>
        <v>0</v>
      </c>
      <c r="GG21" s="68">
        <f>SUM('Site 49 - Data'!U21,'Site 49 - Data'!DA21,'Site 49 - Data'!GG21,'Site 49 - ARMS'!U21,'Site 49 - ARMS'!AI21)</f>
        <v>0</v>
      </c>
      <c r="GH21" s="68">
        <f>SUM('Site 49 - Data'!V21,'Site 49 - Data'!DB21,'Site 49 - Data'!GH21,'Site 49 - ARMS'!V21,'Site 49 - ARMS'!AJ21)</f>
        <v>0</v>
      </c>
      <c r="GI21" s="68">
        <f>SUM('Site 49 - Data'!W21,'Site 49 - Data'!DC21,'Site 49 - Data'!GI21,'Site 49 - ARMS'!W21,'Site 49 - ARMS'!AK21)</f>
        <v>0</v>
      </c>
      <c r="GJ21" s="68">
        <f>SUM('Site 49 - Data'!X21,'Site 49 - Data'!DD21,'Site 49 - Data'!GJ21,'Site 49 - ARMS'!X21,'Site 49 - ARMS'!AL21)</f>
        <v>1</v>
      </c>
      <c r="GK21" s="68">
        <f>SUM('Site 49 - Data'!Y21,'Site 49 - Data'!DE21,'Site 49 - Data'!GK21,'Site 49 - ARMS'!Y21,'Site 49 - ARMS'!AM21)</f>
        <v>0</v>
      </c>
      <c r="GL21" s="69">
        <f>SUM('Site 49 - Data'!Z21,'Site 49 - Data'!DF21,'Site 49 - Data'!GL21,'Site 49 - ARMS'!Z21,'Site 49 - ARMS'!AN21)</f>
        <v>2</v>
      </c>
      <c r="GM21" s="23">
        <f>SUM(GB21:GL21)</f>
        <v>13</v>
      </c>
      <c r="GN21" s="23">
        <f>SUM(GB21,GC21,2.3*GD21,2.3*GE21,2.3*GF21,2.3*GG21,2*GH21,2*GI21,GJ21,0.4*GK21,0.2*GL21)</f>
        <v>14</v>
      </c>
      <c r="GO21" s="13">
        <f>'Site 49 - Data'!$A21</f>
        <v>0.39583333333333354</v>
      </c>
      <c r="GP21" s="67">
        <f>SUM('Site 49 - Data'!HD21,'Site 49 - Data'!HR21,'Site 49 - Data'!IF21,'Site 49 - ARMS'!B21,'Site 49 - ARMS'!P21)</f>
        <v>14</v>
      </c>
      <c r="GQ21" s="68">
        <f>SUM('Site 49 - Data'!HE21,'Site 49 - Data'!HS21,'Site 49 - Data'!IG21,'Site 49 - ARMS'!C21,'Site 49 - ARMS'!Q21)</f>
        <v>2</v>
      </c>
      <c r="GR21" s="68">
        <f>SUM('Site 49 - Data'!HF21,'Site 49 - Data'!HT21,'Site 49 - Data'!IH21,'Site 49 - ARMS'!D21,'Site 49 - ARMS'!R21)</f>
        <v>2</v>
      </c>
      <c r="GS21" s="68">
        <f>SUM('Site 49 - Data'!HG21,'Site 49 - Data'!HU21,'Site 49 - Data'!II21,'Site 49 - ARMS'!E21,'Site 49 - ARMS'!S21)</f>
        <v>0</v>
      </c>
      <c r="GT21" s="68">
        <f>SUM('Site 49 - Data'!HH21,'Site 49 - Data'!HV21,'Site 49 - Data'!IJ21,'Site 49 - ARMS'!F21,'Site 49 - ARMS'!T21)</f>
        <v>0</v>
      </c>
      <c r="GU21" s="68">
        <f>SUM('Site 49 - Data'!HI21,'Site 49 - Data'!HW21,'Site 49 - Data'!IK21,'Site 49 - ARMS'!G21,'Site 49 - ARMS'!U21)</f>
        <v>0</v>
      </c>
      <c r="GV21" s="68">
        <f>SUM('Site 49 - Data'!HJ21,'Site 49 - Data'!HX21,'Site 49 - Data'!IL21,'Site 49 - ARMS'!H21,'Site 49 - ARMS'!V21)</f>
        <v>0</v>
      </c>
      <c r="GW21" s="68">
        <f>SUM('Site 49 - Data'!HK21,'Site 49 - Data'!HY21,'Site 49 - Data'!IM21,'Site 49 - ARMS'!I21,'Site 49 - ARMS'!W21)</f>
        <v>0</v>
      </c>
      <c r="GX21" s="68">
        <f>SUM('Site 49 - Data'!HL21,'Site 49 - Data'!HZ21,'Site 49 - Data'!IN21,'Site 49 - ARMS'!J21,'Site 49 - ARMS'!X21)</f>
        <v>6</v>
      </c>
      <c r="GY21" s="68">
        <f>SUM('Site 49 - Data'!HM21,'Site 49 - Data'!IA21,'Site 49 - Data'!IO21,'Site 49 - ARMS'!K21,'Site 49 - ARMS'!Y21)</f>
        <v>1</v>
      </c>
      <c r="GZ21" s="69">
        <f>SUM('Site 49 - Data'!HN21,'Site 49 - Data'!IB21,'Site 49 - Data'!IP21,'Site 49 - ARMS'!L21,'Site 49 - ARMS'!Z21)</f>
        <v>0</v>
      </c>
      <c r="HA21" s="23">
        <f>SUM(GP21:GZ21)</f>
        <v>25</v>
      </c>
      <c r="HB21" s="23">
        <f>SUM(GP21,GQ21,2.3*GR21,2.3*GS21,2.3*GT21,2.3*GU21,2*GV21,2*GW21,GX21,0.4*GY21,0.2*GZ21)</f>
        <v>27</v>
      </c>
      <c r="HC21" s="13">
        <f>'Site 49 - Data'!$A21</f>
        <v>0.39583333333333354</v>
      </c>
      <c r="HD21" s="67">
        <f>SUM('Site 49 - Data'!B21,'Site 49 - Data'!CH21,'Site 49 - Data'!FN21,'Site 49 - ARMS'!B21,'Site 49 - ARMS'!CH21)</f>
        <v>41</v>
      </c>
      <c r="HE21" s="68">
        <f>SUM('Site 49 - Data'!C21,'Site 49 - Data'!CI21,'Site 49 - Data'!FO21,'Site 49 - ARMS'!C21,'Site 49 - ARMS'!CI21)</f>
        <v>8</v>
      </c>
      <c r="HF21" s="68">
        <f>SUM('Site 49 - Data'!D21,'Site 49 - Data'!CJ21,'Site 49 - Data'!FP21,'Site 49 - ARMS'!D21,'Site 49 - ARMS'!CJ21)</f>
        <v>1</v>
      </c>
      <c r="HG21" s="68">
        <f>SUM('Site 49 - Data'!E21,'Site 49 - Data'!CK21,'Site 49 - Data'!FQ21,'Site 49 - ARMS'!E21,'Site 49 - ARMS'!CK21)</f>
        <v>0</v>
      </c>
      <c r="HH21" s="68">
        <f>SUM('Site 49 - Data'!F21,'Site 49 - Data'!CL21,'Site 49 - Data'!FR21,'Site 49 - ARMS'!F21,'Site 49 - ARMS'!CL21)</f>
        <v>0</v>
      </c>
      <c r="HI21" s="68">
        <f>SUM('Site 49 - Data'!G21,'Site 49 - Data'!CM21,'Site 49 - Data'!FS21,'Site 49 - ARMS'!G21,'Site 49 - ARMS'!CM21)</f>
        <v>0</v>
      </c>
      <c r="HJ21" s="68">
        <f>SUM('Site 49 - Data'!H21,'Site 49 - Data'!CN21,'Site 49 - Data'!FT21,'Site 49 - ARMS'!H21,'Site 49 - ARMS'!CN21)</f>
        <v>0</v>
      </c>
      <c r="HK21" s="68">
        <f>SUM('Site 49 - Data'!I21,'Site 49 - Data'!CO21,'Site 49 - Data'!FU21,'Site 49 - ARMS'!I21,'Site 49 - ARMS'!CO21)</f>
        <v>0</v>
      </c>
      <c r="HL21" s="68">
        <f>SUM('Site 49 - Data'!J21,'Site 49 - Data'!CP21,'Site 49 - Data'!FV21,'Site 49 - ARMS'!J21,'Site 49 - ARMS'!CP21)</f>
        <v>16</v>
      </c>
      <c r="HM21" s="68">
        <f>SUM('Site 49 - Data'!K21,'Site 49 - Data'!CQ21,'Site 49 - Data'!FW21,'Site 49 - ARMS'!K21,'Site 49 - ARMS'!CQ21)</f>
        <v>2</v>
      </c>
      <c r="HN21" s="69">
        <f>SUM('Site 49 - Data'!L21,'Site 49 - Data'!CR21,'Site 49 - Data'!FX21,'Site 49 - ARMS'!L21,'Site 49 - ARMS'!CR21)</f>
        <v>6</v>
      </c>
      <c r="HO21" s="23">
        <f>SUM(HD21:HN21)</f>
        <v>74</v>
      </c>
      <c r="HP21" s="23">
        <f>SUM(HD21,HE21,2.3*HF21,2.3*HG21,2.3*HH21,2.3*HI21,2*HJ21,2*HK21,HL21,0.4*HM21,0.2*HN21)</f>
        <v>69.3</v>
      </c>
      <c r="HQ21" s="13">
        <f>'Site 49 - Data'!$A21</f>
        <v>0.39583333333333354</v>
      </c>
      <c r="HR21" s="67">
        <f t="shared" si="36"/>
        <v>39</v>
      </c>
      <c r="HS21" s="68">
        <f t="shared" si="36"/>
        <v>10</v>
      </c>
      <c r="HT21" s="68">
        <f t="shared" si="36"/>
        <v>6</v>
      </c>
      <c r="HU21" s="68">
        <f t="shared" si="36"/>
        <v>0</v>
      </c>
      <c r="HV21" s="68">
        <f t="shared" si="36"/>
        <v>0</v>
      </c>
      <c r="HW21" s="68">
        <f t="shared" si="36"/>
        <v>0</v>
      </c>
      <c r="HX21" s="68">
        <f t="shared" si="36"/>
        <v>0</v>
      </c>
      <c r="HY21" s="68">
        <f t="shared" si="36"/>
        <v>0</v>
      </c>
      <c r="HZ21" s="68">
        <f t="shared" si="36"/>
        <v>4</v>
      </c>
      <c r="IA21" s="68">
        <f t="shared" si="36"/>
        <v>1</v>
      </c>
      <c r="IB21" s="69">
        <f t="shared" si="36"/>
        <v>2</v>
      </c>
      <c r="IC21" s="23">
        <f>SUM(HR21:IB21)</f>
        <v>62</v>
      </c>
      <c r="ID21" s="23">
        <f>SUM(HR21,HS21,2.3*HT21,2.3*HU21,2.3*HV21,2.3*HW21,2*HX21,2*HY21,HZ21,0.4*IA21,0.2*IB21)</f>
        <v>67.600000000000009</v>
      </c>
      <c r="IE21" s="65">
        <f>SUM(EI21,FK21,GM21,HO21)</f>
        <v>272</v>
      </c>
      <c r="IF21" s="65">
        <f>SUM(IE21:IE26)</f>
        <v>1116</v>
      </c>
      <c r="IG21" s="13">
        <v>0.39583333333333354</v>
      </c>
    </row>
    <row r="22" spans="1:241" ht="13.5" customHeight="1" x14ac:dyDescent="0.25">
      <c r="A22" s="28">
        <f>A21+"00:15"</f>
        <v>0.40625000000000022</v>
      </c>
      <c r="B22" s="29">
        <v>2</v>
      </c>
      <c r="C22" s="30">
        <v>0</v>
      </c>
      <c r="D22" s="30">
        <v>1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1">
        <v>0</v>
      </c>
      <c r="M22" s="32">
        <f>SUM(B22:L22)</f>
        <v>3</v>
      </c>
      <c r="N22" s="32">
        <f>SUM(B22,C22,2.3*D22,2.3*E22,2.3*F22,2.3*G22,2*H22,2*I22,J22,0.4*K22,0.2*L22)</f>
        <v>4.3</v>
      </c>
      <c r="O22" s="28">
        <f>O21+"00:15"</f>
        <v>0.40625000000000022</v>
      </c>
      <c r="P22" s="34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6">
        <v>0</v>
      </c>
      <c r="AA22" s="37">
        <f>SUM(P22:Z22)</f>
        <v>0</v>
      </c>
      <c r="AB22" s="37">
        <f>SUM(P22,Q22,2.3*R22,2.3*S22,2.3*T22,2.3*U22,2*V22,2*W22,X22,0.4*Y22,0.2*Z22)</f>
        <v>0</v>
      </c>
      <c r="AC22" s="28">
        <f>AC21+"00:15"</f>
        <v>0.40625000000000022</v>
      </c>
      <c r="AD22" s="29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0">
        <v>0</v>
      </c>
      <c r="AK22" s="30">
        <v>0</v>
      </c>
      <c r="AL22" s="30">
        <v>0</v>
      </c>
      <c r="AM22" s="30">
        <v>0</v>
      </c>
      <c r="AN22" s="31">
        <v>0</v>
      </c>
      <c r="AO22" s="32">
        <f>SUM(AD22:AN22)</f>
        <v>0</v>
      </c>
      <c r="AP22" s="32">
        <f>SUM(AD22,AE22,2.3*AF22,2.3*AG22,2.3*AH22,2.3*AI22,2*AJ22,2*AK22,AL22,0.4*AM22,0.2*AN22)</f>
        <v>0</v>
      </c>
      <c r="AQ22" s="28">
        <f>AQ21+"00:15"</f>
        <v>0.40625000000000022</v>
      </c>
      <c r="AR22" s="29">
        <v>9</v>
      </c>
      <c r="AS22" s="30">
        <v>1</v>
      </c>
      <c r="AT22" s="30">
        <v>0</v>
      </c>
      <c r="AU22" s="30">
        <v>0</v>
      </c>
      <c r="AV22" s="30">
        <v>0</v>
      </c>
      <c r="AW22" s="30">
        <v>0</v>
      </c>
      <c r="AX22" s="30">
        <v>0</v>
      </c>
      <c r="AY22" s="30">
        <v>0</v>
      </c>
      <c r="AZ22" s="30">
        <v>4</v>
      </c>
      <c r="BA22" s="30">
        <v>0</v>
      </c>
      <c r="BB22" s="31">
        <v>1</v>
      </c>
      <c r="BC22" s="32">
        <f>SUM(AR22:BB22)</f>
        <v>15</v>
      </c>
      <c r="BD22" s="32">
        <f>SUM(AR22,AS22,2.3*AT22,2.3*AU22,2.3*AV22,2.3*AW22,2*AX22,2*AY22,AZ22,0.4*BA22,0.2*BB22)</f>
        <v>14.2</v>
      </c>
      <c r="BE22" s="28">
        <f>BE21+"00:15"</f>
        <v>0.40625000000000022</v>
      </c>
      <c r="BF22" s="29">
        <v>26</v>
      </c>
      <c r="BG22" s="30">
        <v>3</v>
      </c>
      <c r="BH22" s="30">
        <v>1</v>
      </c>
      <c r="BI22" s="30">
        <v>0</v>
      </c>
      <c r="BJ22" s="30">
        <v>0</v>
      </c>
      <c r="BK22" s="30">
        <v>0</v>
      </c>
      <c r="BL22" s="30">
        <v>0</v>
      </c>
      <c r="BM22" s="30">
        <v>0</v>
      </c>
      <c r="BN22" s="30">
        <v>6</v>
      </c>
      <c r="BO22" s="30">
        <v>3</v>
      </c>
      <c r="BP22" s="31">
        <v>1</v>
      </c>
      <c r="BQ22" s="32">
        <f>SUM(BF22:BP22)</f>
        <v>40</v>
      </c>
      <c r="BR22" s="32">
        <f>SUM(BF22,BG22,2.3*BH22,2.3*BI22,2.3*BJ22,2.3*BK22,2*BL22,2*BM22,BN22,0.4*BO22,0.2*BP22)</f>
        <v>38.700000000000003</v>
      </c>
      <c r="BS22" s="28">
        <f>BS21+"00:15"</f>
        <v>0.40625000000000022</v>
      </c>
      <c r="BT22" s="29">
        <v>2</v>
      </c>
      <c r="BU22" s="30">
        <v>0</v>
      </c>
      <c r="BV22" s="30">
        <v>0</v>
      </c>
      <c r="BW22" s="30">
        <v>0</v>
      </c>
      <c r="BX22" s="30">
        <v>0</v>
      </c>
      <c r="BY22" s="30">
        <v>0</v>
      </c>
      <c r="BZ22" s="30">
        <v>0</v>
      </c>
      <c r="CA22" s="30">
        <v>0</v>
      </c>
      <c r="CB22" s="30">
        <v>0</v>
      </c>
      <c r="CC22" s="30">
        <v>0</v>
      </c>
      <c r="CD22" s="31">
        <v>0</v>
      </c>
      <c r="CE22" s="32">
        <f>SUM(BT22:CD22)</f>
        <v>2</v>
      </c>
      <c r="CF22" s="32">
        <f>SUM(BT22,BU22,2.3*BV22,2.3*BW22,2.3*BX22,2.3*BY22,2*BZ22,2*CA22,CB22,0.4*CC22,0.2*CD22)</f>
        <v>2</v>
      </c>
      <c r="CG22" s="28">
        <f>CG21+"00:15"</f>
        <v>0.40625000000000022</v>
      </c>
      <c r="CH22" s="34">
        <v>0</v>
      </c>
      <c r="CI22" s="35">
        <v>0</v>
      </c>
      <c r="CJ22" s="35">
        <v>0</v>
      </c>
      <c r="CK22" s="35">
        <v>0</v>
      </c>
      <c r="CL22" s="35">
        <v>0</v>
      </c>
      <c r="CM22" s="35">
        <v>0</v>
      </c>
      <c r="CN22" s="35">
        <v>0</v>
      </c>
      <c r="CO22" s="35">
        <v>0</v>
      </c>
      <c r="CP22" s="35">
        <v>0</v>
      </c>
      <c r="CQ22" s="35">
        <v>0</v>
      </c>
      <c r="CR22" s="36">
        <v>0</v>
      </c>
      <c r="CS22" s="37">
        <f>SUM(CH22:CR22)</f>
        <v>0</v>
      </c>
      <c r="CT22" s="37">
        <f>SUM(CH22,CI22,2.3*CJ22,2.3*CK22,2.3*CL22,2.3*CM22,2*CN22,2*CO22,CP22,0.4*CQ22,0.2*CR22)</f>
        <v>0</v>
      </c>
      <c r="CU22" s="33">
        <f>'Site 49 - Data'!$A22</f>
        <v>0.40625000000000022</v>
      </c>
      <c r="CV22" s="70">
        <f>SUM('Site 49 - Data'!BF22,'Site 49 - Data'!BT22,'Site 49 - Data'!EZ22,'Site 49 - Data'!IF22,'Site 49 - ARMS'!BT22)</f>
        <v>94</v>
      </c>
      <c r="CW22" s="71">
        <f>SUM('Site 49 - Data'!BG22,'Site 49 - Data'!BU22,'Site 49 - Data'!FA22,'Site 49 - Data'!IG22,'Site 49 - ARMS'!BU22)</f>
        <v>10</v>
      </c>
      <c r="CX22" s="71">
        <f>SUM('Site 49 - Data'!BH22,'Site 49 - Data'!BV22,'Site 49 - Data'!FB22,'Site 49 - Data'!IH22,'Site 49 - ARMS'!BV22)</f>
        <v>4</v>
      </c>
      <c r="CY22" s="71">
        <f>SUM('Site 49 - Data'!BI22,'Site 49 - Data'!BW22,'Site 49 - Data'!FC22,'Site 49 - Data'!II22,'Site 49 - ARMS'!BW22)</f>
        <v>0</v>
      </c>
      <c r="CZ22" s="71">
        <f>SUM('Site 49 - Data'!BJ22,'Site 49 - Data'!BX22,'Site 49 - Data'!FD22,'Site 49 - Data'!IJ22,'Site 49 - ARMS'!BX22)</f>
        <v>0</v>
      </c>
      <c r="DA22" s="71">
        <f>SUM('Site 49 - Data'!BK22,'Site 49 - Data'!BY22,'Site 49 - Data'!FE22,'Site 49 - Data'!IK22,'Site 49 - ARMS'!BY22)</f>
        <v>0</v>
      </c>
      <c r="DB22" s="71">
        <f>SUM('Site 49 - Data'!BL22,'Site 49 - Data'!BZ22,'Site 49 - Data'!FF22,'Site 49 - Data'!IL22,'Site 49 - ARMS'!BZ22)</f>
        <v>0</v>
      </c>
      <c r="DC22" s="71">
        <f>SUM('Site 49 - Data'!BM22,'Site 49 - Data'!CA22,'Site 49 - Data'!FG22,'Site 49 - Data'!IM22,'Site 49 - ARMS'!CA22)</f>
        <v>1</v>
      </c>
      <c r="DD22" s="71">
        <f>SUM('Site 49 - Data'!BN22,'Site 49 - Data'!CB22,'Site 49 - Data'!FH22,'Site 49 - Data'!IN22,'Site 49 - ARMS'!CB22)</f>
        <v>21</v>
      </c>
      <c r="DE22" s="71">
        <f>SUM('Site 49 - Data'!BO22,'Site 49 - Data'!CC22,'Site 49 - Data'!FI22,'Site 49 - Data'!IO22,'Site 49 - ARMS'!CC22)</f>
        <v>4</v>
      </c>
      <c r="DF22" s="72">
        <f>SUM('Site 49 - Data'!BP22,'Site 49 - Data'!CD22,'Site 49 - Data'!FJ22,'Site 49 - Data'!IP22,'Site 49 - ARMS'!CD22)</f>
        <v>17</v>
      </c>
      <c r="DG22" s="32">
        <f>SUM(CV22:DF22)</f>
        <v>151</v>
      </c>
      <c r="DH22" s="32">
        <f>SUM(CV22,CW22,2.3*CX22,2.3*CY22,2.3*CZ22,2.3*DA22,2*DB22,2*DC22,DD22,0.4*DE22,0.2*DF22)</f>
        <v>141.19999999999999</v>
      </c>
      <c r="DI22" s="33">
        <f>'Site 49 - Data'!$A22</f>
        <v>0.40625000000000022</v>
      </c>
      <c r="DJ22" s="70">
        <f>SUM('Site 49 - Data'!B22,'Site 49 - Data'!P22,'Site 49 - Data'!AD22,'Site 49 - Data'!AR22,'Site 49 - Data'!BF22)</f>
        <v>90</v>
      </c>
      <c r="DK22" s="71">
        <f>SUM('Site 49 - Data'!C22,'Site 49 - Data'!Q22,'Site 49 - Data'!AE22,'Site 49 - Data'!AS22,'Site 49 - Data'!BG22)</f>
        <v>11</v>
      </c>
      <c r="DL22" s="71">
        <f>SUM('Site 49 - Data'!D22,'Site 49 - Data'!R22,'Site 49 - Data'!AF22,'Site 49 - Data'!AT22,'Site 49 - Data'!BH22)</f>
        <v>1</v>
      </c>
      <c r="DM22" s="71">
        <f>SUM('Site 49 - Data'!E22,'Site 49 - Data'!S22,'Site 49 - Data'!AG22,'Site 49 - Data'!AU22,'Site 49 - Data'!BI22)</f>
        <v>0</v>
      </c>
      <c r="DN22" s="71">
        <f>SUM('Site 49 - Data'!F22,'Site 49 - Data'!T22,'Site 49 - Data'!AH22,'Site 49 - Data'!AV22,'Site 49 - Data'!BJ22)</f>
        <v>1</v>
      </c>
      <c r="DO22" s="71">
        <f>SUM('Site 49 - Data'!G22,'Site 49 - Data'!U22,'Site 49 - Data'!AI22,'Site 49 - Data'!AW22,'Site 49 - Data'!BK22)</f>
        <v>0</v>
      </c>
      <c r="DP22" s="71">
        <f>SUM('Site 49 - Data'!H22,'Site 49 - Data'!V22,'Site 49 - Data'!AJ22,'Site 49 - Data'!AX22,'Site 49 - Data'!BL22)</f>
        <v>0</v>
      </c>
      <c r="DQ22" s="71">
        <f>SUM('Site 49 - Data'!I22,'Site 49 - Data'!W22,'Site 49 - Data'!AK22,'Site 49 - Data'!AY22,'Site 49 - Data'!BM22)</f>
        <v>1</v>
      </c>
      <c r="DR22" s="71">
        <f>SUM('Site 49 - Data'!J22,'Site 49 - Data'!X22,'Site 49 - Data'!AL22,'Site 49 - Data'!AZ22,'Site 49 - Data'!BN22)</f>
        <v>34</v>
      </c>
      <c r="DS22" s="71">
        <f>SUM('Site 49 - Data'!K22,'Site 49 - Data'!Y22,'Site 49 - Data'!AM22,'Site 49 - Data'!BA22,'Site 49 - Data'!BO22)</f>
        <v>1</v>
      </c>
      <c r="DT22" s="72">
        <f>SUM('Site 49 - Data'!L22,'Site 49 - Data'!Z22,'Site 49 - Data'!AN22,'Site 49 - Data'!BB22,'Site 49 - Data'!BP22)</f>
        <v>8</v>
      </c>
      <c r="DU22" s="32">
        <f>SUM(DJ22:DT22)</f>
        <v>147</v>
      </c>
      <c r="DV22" s="32">
        <f>SUM(DJ22,DK22,2.3*DL22,2.3*DM22,2.3*DN22,2.3*DO22,2*DP22,2*DQ22,DR22,0.4*DS22,0.2*DT22)</f>
        <v>143.6</v>
      </c>
      <c r="DW22" s="33">
        <f>'Site 49 - Data'!$A22</f>
        <v>0.40625000000000022</v>
      </c>
      <c r="DX22" s="70">
        <f>SUM('Site 49 - Data'!AR22,'Site 49 - Data'!DX22,'Site 49 - Data'!EL22,'Site 49 - Data'!HR22,'Site 49 - ARMS'!BF22)</f>
        <v>49</v>
      </c>
      <c r="DY22" s="71">
        <f>SUM('Site 49 - Data'!AS22,'Site 49 - Data'!DY22,'Site 49 - Data'!EM22,'Site 49 - Data'!HS22,'Site 49 - ARMS'!BG22)</f>
        <v>8</v>
      </c>
      <c r="DZ22" s="71">
        <f>SUM('Site 49 - Data'!AT22,'Site 49 - Data'!DZ22,'Site 49 - Data'!EN22,'Site 49 - Data'!HT22,'Site 49 - ARMS'!BH22)</f>
        <v>2</v>
      </c>
      <c r="EA22" s="71">
        <f>SUM('Site 49 - Data'!AU22,'Site 49 - Data'!EA22,'Site 49 - Data'!EO22,'Site 49 - Data'!HU22,'Site 49 - ARMS'!BI22)</f>
        <v>0</v>
      </c>
      <c r="EB22" s="71">
        <f>SUM('Site 49 - Data'!AV22,'Site 49 - Data'!EB22,'Site 49 - Data'!EP22,'Site 49 - Data'!HV22,'Site 49 - ARMS'!BJ22)</f>
        <v>1</v>
      </c>
      <c r="EC22" s="71">
        <f>SUM('Site 49 - Data'!AW22,'Site 49 - Data'!EC22,'Site 49 - Data'!EQ22,'Site 49 - Data'!HW22,'Site 49 - ARMS'!BK22)</f>
        <v>0</v>
      </c>
      <c r="ED22" s="71">
        <f>SUM('Site 49 - Data'!AX22,'Site 49 - Data'!ED22,'Site 49 - Data'!ER22,'Site 49 - Data'!HX22,'Site 49 - ARMS'!BL22)</f>
        <v>1</v>
      </c>
      <c r="EE22" s="71">
        <f>SUM('Site 49 - Data'!AY22,'Site 49 - Data'!EE22,'Site 49 - Data'!ES22,'Site 49 - Data'!HY22,'Site 49 - ARMS'!BM22)</f>
        <v>0</v>
      </c>
      <c r="EF22" s="71">
        <f>SUM('Site 49 - Data'!AZ22,'Site 49 - Data'!EF22,'Site 49 - Data'!ET22,'Site 49 - Data'!HZ22,'Site 49 - ARMS'!BN22)</f>
        <v>11</v>
      </c>
      <c r="EG22" s="71">
        <f>SUM('Site 49 - Data'!BA22,'Site 49 - Data'!EG22,'Site 49 - Data'!EU22,'Site 49 - Data'!IA22,'Site 49 - ARMS'!BO22)</f>
        <v>3</v>
      </c>
      <c r="EH22" s="72">
        <f>SUM('Site 49 - Data'!BB22,'Site 49 - Data'!EH22,'Site 49 - Data'!EV22,'Site 49 - Data'!IB22,'Site 49 - ARMS'!BP22)</f>
        <v>4</v>
      </c>
      <c r="EI22" s="32">
        <f>SUM(DX22:EH22)</f>
        <v>79</v>
      </c>
      <c r="EJ22" s="32">
        <f>SUM(DX22,DY22,2.3*DZ22,2.3*EA22,2.3*EB22,2.3*EC22,2*ED22,2*EE22,EF22,0.4*EG22,0.2*EH22)</f>
        <v>78.900000000000006</v>
      </c>
      <c r="EK22" s="33">
        <f>'Site 49 - Data'!$A22</f>
        <v>0.40625000000000022</v>
      </c>
      <c r="EL22" s="70">
        <f>SUM('Site 49 - Data'!BT22,'Site 49 - Data'!CH22,'Site 49 - Data'!CV22,'Site 49 - Data'!DJ22,'Site 49 - Data'!DX22)</f>
        <v>49</v>
      </c>
      <c r="EM22" s="71">
        <f>SUM('Site 49 - Data'!BU22,'Site 49 - Data'!CI22,'Site 49 - Data'!CW22,'Site 49 - Data'!DK22,'Site 49 - Data'!DY22)</f>
        <v>7</v>
      </c>
      <c r="EN22" s="71">
        <f>SUM('Site 49 - Data'!BV22,'Site 49 - Data'!CJ22,'Site 49 - Data'!CX22,'Site 49 - Data'!DL22,'Site 49 - Data'!DZ22)</f>
        <v>2</v>
      </c>
      <c r="EO22" s="71">
        <f>SUM('Site 49 - Data'!BW22,'Site 49 - Data'!CK22,'Site 49 - Data'!CY22,'Site 49 - Data'!DM22,'Site 49 - Data'!EA22)</f>
        <v>0</v>
      </c>
      <c r="EP22" s="71">
        <f>SUM('Site 49 - Data'!BX22,'Site 49 - Data'!CL22,'Site 49 - Data'!CZ22,'Site 49 - Data'!DN22,'Site 49 - Data'!EB22)</f>
        <v>0</v>
      </c>
      <c r="EQ22" s="71">
        <f>SUM('Site 49 - Data'!BY22,'Site 49 - Data'!CM22,'Site 49 - Data'!DA22,'Site 49 - Data'!DO22,'Site 49 - Data'!EC22)</f>
        <v>0</v>
      </c>
      <c r="ER22" s="71">
        <f>SUM('Site 49 - Data'!BZ22,'Site 49 - Data'!CN22,'Site 49 - Data'!DB22,'Site 49 - Data'!DP22,'Site 49 - Data'!ED22)</f>
        <v>0</v>
      </c>
      <c r="ES22" s="71">
        <f>SUM('Site 49 - Data'!CA22,'Site 49 - Data'!CO22,'Site 49 - Data'!DC22,'Site 49 - Data'!DQ22,'Site 49 - Data'!EE22)</f>
        <v>1</v>
      </c>
      <c r="ET22" s="71">
        <f>SUM('Site 49 - Data'!CB22,'Site 49 - Data'!CP22,'Site 49 - Data'!DD22,'Site 49 - Data'!DR22,'Site 49 - Data'!EF22)</f>
        <v>9</v>
      </c>
      <c r="EU22" s="71">
        <f>SUM('Site 49 - Data'!CC22,'Site 49 - Data'!CQ22,'Site 49 - Data'!DE22,'Site 49 - Data'!DS22,'Site 49 - Data'!EG22)</f>
        <v>2</v>
      </c>
      <c r="EV22" s="72">
        <f>SUM('Site 49 - Data'!CD22,'Site 49 - Data'!CR22,'Site 49 - Data'!DF22,'Site 49 - Data'!DT22,'Site 49 - Data'!EH22)</f>
        <v>13</v>
      </c>
      <c r="EW22" s="32">
        <f>SUM(EL22:EV22)</f>
        <v>83</v>
      </c>
      <c r="EX22" s="32">
        <f>SUM(EL22,EM22,2.3*EN22,2.3*EO22,2.3*EP22,2.3*EQ22,2*ER22,2*ES22,ET22,0.4*EU22,0.2*EV22)</f>
        <v>74.999999999999986</v>
      </c>
      <c r="EY22" s="33">
        <f>'Site 49 - Data'!$A22</f>
        <v>0.40625000000000022</v>
      </c>
      <c r="EZ22" s="70">
        <f>SUM('Site 49 - Data'!AD22,'Site 49 - Data'!DJ22,'Site 49 - Data'!GP22,'Site 49 - Data'!HD22,'Site 49 - ARMS'!AR22)</f>
        <v>95</v>
      </c>
      <c r="FA22" s="71">
        <f>SUM('Site 49 - Data'!AE22,'Site 49 - Data'!DK22,'Site 49 - Data'!GQ22,'Site 49 - Data'!HE22,'Site 49 - ARMS'!AS22)</f>
        <v>11</v>
      </c>
      <c r="FB22" s="71">
        <f>SUM('Site 49 - Data'!AF22,'Site 49 - Data'!DL22,'Site 49 - Data'!GR22,'Site 49 - Data'!HF22,'Site 49 - ARMS'!AT22)</f>
        <v>1</v>
      </c>
      <c r="FC22" s="71">
        <f>SUM('Site 49 - Data'!AG22,'Site 49 - Data'!DM22,'Site 49 - Data'!GS22,'Site 49 - Data'!HG22,'Site 49 - ARMS'!AU22)</f>
        <v>0</v>
      </c>
      <c r="FD22" s="71">
        <f>SUM('Site 49 - Data'!AH22,'Site 49 - Data'!DN22,'Site 49 - Data'!GT22,'Site 49 - Data'!HH22,'Site 49 - ARMS'!AV22)</f>
        <v>0</v>
      </c>
      <c r="FE22" s="71">
        <f>SUM('Site 49 - Data'!AI22,'Site 49 - Data'!DO22,'Site 49 - Data'!GU22,'Site 49 - Data'!HI22,'Site 49 - ARMS'!AW22)</f>
        <v>0</v>
      </c>
      <c r="FF22" s="71">
        <f>SUM('Site 49 - Data'!AJ22,'Site 49 - Data'!DP22,'Site 49 - Data'!GV22,'Site 49 - Data'!HJ22,'Site 49 - ARMS'!AX22)</f>
        <v>0</v>
      </c>
      <c r="FG22" s="71">
        <f>SUM('Site 49 - Data'!AK22,'Site 49 - Data'!DQ22,'Site 49 - Data'!GW22,'Site 49 - Data'!HK22,'Site 49 - ARMS'!AY22)</f>
        <v>1</v>
      </c>
      <c r="FH22" s="71">
        <f>SUM('Site 49 - Data'!AL22,'Site 49 - Data'!DR22,'Site 49 - Data'!GX22,'Site 49 - Data'!HL22,'Site 49 - ARMS'!AZ22)</f>
        <v>30</v>
      </c>
      <c r="FI22" s="71">
        <f>SUM('Site 49 - Data'!AM22,'Site 49 - Data'!DS22,'Site 49 - Data'!GY22,'Site 49 - Data'!HM22,'Site 49 - ARMS'!BA22)</f>
        <v>1</v>
      </c>
      <c r="FJ22" s="72">
        <f>SUM('Site 49 - Data'!AN22,'Site 49 - Data'!DT22,'Site 49 - Data'!GZ22,'Site 49 - Data'!HN22,'Site 49 - ARMS'!BB22)</f>
        <v>11</v>
      </c>
      <c r="FK22" s="32">
        <f>SUM(EZ22:FJ22)</f>
        <v>150</v>
      </c>
      <c r="FL22" s="32">
        <f>SUM(EZ22,FA22,2.3*FB22,2.3*FC22,2.3*FD22,2.3*FE22,2*FF22,2*FG22,FH22,0.4*FI22,0.2*FJ22)</f>
        <v>142.9</v>
      </c>
      <c r="FM22" s="33">
        <f>'Site 49 - Data'!$A22</f>
        <v>0.40625000000000022</v>
      </c>
      <c r="FN22" s="70">
        <f>SUM('Site 49 - Data'!EL22,'Site 49 - Data'!EZ22,'Site 49 - Data'!FN22,'Site 49 - Data'!GB22,'Site 49 - Data'!GP22)</f>
        <v>103</v>
      </c>
      <c r="FO22" s="71">
        <f>SUM('Site 49 - Data'!EM22,'Site 49 - Data'!FA22,'Site 49 - Data'!FO22,'Site 49 - Data'!GC22,'Site 49 - Data'!GQ22)</f>
        <v>12</v>
      </c>
      <c r="FP22" s="71">
        <f>SUM('Site 49 - Data'!EN22,'Site 49 - Data'!FB22,'Site 49 - Data'!FP22,'Site 49 - Data'!GD22,'Site 49 - Data'!GR22)</f>
        <v>6</v>
      </c>
      <c r="FQ22" s="71">
        <f>SUM('Site 49 - Data'!EO22,'Site 49 - Data'!FC22,'Site 49 - Data'!FQ22,'Site 49 - Data'!GE22,'Site 49 - Data'!GS22)</f>
        <v>0</v>
      </c>
      <c r="FR22" s="71">
        <f>SUM('Site 49 - Data'!EP22,'Site 49 - Data'!FD22,'Site 49 - Data'!FR22,'Site 49 - Data'!GF22,'Site 49 - Data'!GT22)</f>
        <v>0</v>
      </c>
      <c r="FS22" s="71">
        <f>SUM('Site 49 - Data'!EQ22,'Site 49 - Data'!FE22,'Site 49 - Data'!FS22,'Site 49 - Data'!GG22,'Site 49 - Data'!GU22)</f>
        <v>0</v>
      </c>
      <c r="FT22" s="71">
        <f>SUM('Site 49 - Data'!ER22,'Site 49 - Data'!FF22,'Site 49 - Data'!FT22,'Site 49 - Data'!GH22,'Site 49 - Data'!GV22)</f>
        <v>1</v>
      </c>
      <c r="FU22" s="71">
        <f>SUM('Site 49 - Data'!ES22,'Site 49 - Data'!FG22,'Site 49 - Data'!FU22,'Site 49 - Data'!GI22,'Site 49 - Data'!GW22)</f>
        <v>0</v>
      </c>
      <c r="FV22" s="71">
        <f>SUM('Site 49 - Data'!ET22,'Site 49 - Data'!FH22,'Site 49 - Data'!FV22,'Site 49 - Data'!GJ22,'Site 49 - Data'!GX22)</f>
        <v>18</v>
      </c>
      <c r="FW22" s="71">
        <f>SUM('Site 49 - Data'!EU22,'Site 49 - Data'!FI22,'Site 49 - Data'!FW22,'Site 49 - Data'!GK22,'Site 49 - Data'!GY22)</f>
        <v>4</v>
      </c>
      <c r="FX22" s="72">
        <f>SUM('Site 49 - Data'!EV22,'Site 49 - Data'!FJ22,'Site 49 - Data'!FX22,'Site 49 - Data'!GL22,'Site 49 - Data'!GZ22)</f>
        <v>14</v>
      </c>
      <c r="FY22" s="32">
        <f>SUM(FN22:FX22)</f>
        <v>158</v>
      </c>
      <c r="FZ22" s="32">
        <f>SUM(FN22,FO22,2.3*FP22,2.3*FQ22,2.3*FR22,2.3*FS22,2*FT22,2*FU22,FV22,0.4*FW22,0.2*FX22)</f>
        <v>153.20000000000002</v>
      </c>
      <c r="GA22" s="33">
        <f>'Site 49 - Data'!$A22</f>
        <v>0.40625000000000022</v>
      </c>
      <c r="GB22" s="70">
        <f>SUM('Site 49 - Data'!P22,'Site 49 - Data'!CV22,'Site 49 - Data'!GB22,'Site 49 - ARMS'!P22,'Site 49 - ARMS'!AD22)</f>
        <v>8</v>
      </c>
      <c r="GC22" s="71">
        <f>SUM('Site 49 - Data'!Q22,'Site 49 - Data'!CW22,'Site 49 - Data'!GC22,'Site 49 - ARMS'!Q22,'Site 49 - ARMS'!AE22)</f>
        <v>1</v>
      </c>
      <c r="GD22" s="71">
        <f>SUM('Site 49 - Data'!R22,'Site 49 - Data'!CX22,'Site 49 - Data'!GD22,'Site 49 - ARMS'!R22,'Site 49 - ARMS'!AF22)</f>
        <v>2</v>
      </c>
      <c r="GE22" s="71">
        <f>SUM('Site 49 - Data'!S22,'Site 49 - Data'!CY22,'Site 49 - Data'!GE22,'Site 49 - ARMS'!S22,'Site 49 - ARMS'!AG22)</f>
        <v>0</v>
      </c>
      <c r="GF22" s="71">
        <f>SUM('Site 49 - Data'!T22,'Site 49 - Data'!CZ22,'Site 49 - Data'!GF22,'Site 49 - ARMS'!T22,'Site 49 - ARMS'!AH22)</f>
        <v>0</v>
      </c>
      <c r="GG22" s="71">
        <f>SUM('Site 49 - Data'!U22,'Site 49 - Data'!DA22,'Site 49 - Data'!GG22,'Site 49 - ARMS'!U22,'Site 49 - ARMS'!AI22)</f>
        <v>0</v>
      </c>
      <c r="GH22" s="71">
        <f>SUM('Site 49 - Data'!V22,'Site 49 - Data'!DB22,'Site 49 - Data'!GH22,'Site 49 - ARMS'!V22,'Site 49 - ARMS'!AJ22)</f>
        <v>0</v>
      </c>
      <c r="GI22" s="71">
        <f>SUM('Site 49 - Data'!W22,'Site 49 - Data'!DC22,'Site 49 - Data'!GI22,'Site 49 - ARMS'!W22,'Site 49 - ARMS'!AK22)</f>
        <v>0</v>
      </c>
      <c r="GJ22" s="71">
        <f>SUM('Site 49 - Data'!X22,'Site 49 - Data'!DD22,'Site 49 - Data'!GJ22,'Site 49 - ARMS'!X22,'Site 49 - ARMS'!AL22)</f>
        <v>1</v>
      </c>
      <c r="GK22" s="71">
        <f>SUM('Site 49 - Data'!Y22,'Site 49 - Data'!DE22,'Site 49 - Data'!GK22,'Site 49 - ARMS'!Y22,'Site 49 - ARMS'!AM22)</f>
        <v>1</v>
      </c>
      <c r="GL22" s="72">
        <f>SUM('Site 49 - Data'!Z22,'Site 49 - Data'!DF22,'Site 49 - Data'!GL22,'Site 49 - ARMS'!Z22,'Site 49 - ARMS'!AN22)</f>
        <v>4</v>
      </c>
      <c r="GM22" s="32">
        <f>SUM(GB22:GL22)</f>
        <v>17</v>
      </c>
      <c r="GN22" s="32">
        <f>SUM(GB22,GC22,2.3*GD22,2.3*GE22,2.3*GF22,2.3*GG22,2*GH22,2*GI22,GJ22,0.4*GK22,0.2*GL22)</f>
        <v>15.8</v>
      </c>
      <c r="GO22" s="33">
        <f>'Site 49 - Data'!$A22</f>
        <v>0.40625000000000022</v>
      </c>
      <c r="GP22" s="70">
        <f>SUM('Site 49 - Data'!HD22,'Site 49 - Data'!HR22,'Site 49 - Data'!IF22,'Site 49 - ARMS'!B22,'Site 49 - ARMS'!P22)</f>
        <v>18</v>
      </c>
      <c r="GQ22" s="71">
        <f>SUM('Site 49 - Data'!HE22,'Site 49 - Data'!HS22,'Site 49 - Data'!IG22,'Site 49 - ARMS'!C22,'Site 49 - ARMS'!Q22)</f>
        <v>2</v>
      </c>
      <c r="GR22" s="71">
        <f>SUM('Site 49 - Data'!HF22,'Site 49 - Data'!HT22,'Site 49 - Data'!IH22,'Site 49 - ARMS'!D22,'Site 49 - ARMS'!R22)</f>
        <v>1</v>
      </c>
      <c r="GS22" s="71">
        <f>SUM('Site 49 - Data'!HG22,'Site 49 - Data'!HU22,'Site 49 - Data'!II22,'Site 49 - ARMS'!E22,'Site 49 - ARMS'!S22)</f>
        <v>0</v>
      </c>
      <c r="GT22" s="71">
        <f>SUM('Site 49 - Data'!HH22,'Site 49 - Data'!HV22,'Site 49 - Data'!IJ22,'Site 49 - ARMS'!F22,'Site 49 - ARMS'!T22)</f>
        <v>0</v>
      </c>
      <c r="GU22" s="71">
        <f>SUM('Site 49 - Data'!HI22,'Site 49 - Data'!HW22,'Site 49 - Data'!IK22,'Site 49 - ARMS'!G22,'Site 49 - ARMS'!U22)</f>
        <v>0</v>
      </c>
      <c r="GV22" s="71">
        <f>SUM('Site 49 - Data'!HJ22,'Site 49 - Data'!HX22,'Site 49 - Data'!IL22,'Site 49 - ARMS'!H22,'Site 49 - ARMS'!V22)</f>
        <v>0</v>
      </c>
      <c r="GW22" s="71">
        <f>SUM('Site 49 - Data'!HK22,'Site 49 - Data'!HY22,'Site 49 - Data'!IM22,'Site 49 - ARMS'!I22,'Site 49 - ARMS'!W22)</f>
        <v>0</v>
      </c>
      <c r="GX22" s="71">
        <f>SUM('Site 49 - Data'!HL22,'Site 49 - Data'!HZ22,'Site 49 - Data'!IN22,'Site 49 - ARMS'!J22,'Site 49 - ARMS'!X22)</f>
        <v>1</v>
      </c>
      <c r="GY22" s="71">
        <f>SUM('Site 49 - Data'!HM22,'Site 49 - Data'!IA22,'Site 49 - Data'!IO22,'Site 49 - ARMS'!K22,'Site 49 - ARMS'!Y22)</f>
        <v>0</v>
      </c>
      <c r="GZ22" s="72">
        <f>SUM('Site 49 - Data'!HN22,'Site 49 - Data'!IB22,'Site 49 - Data'!IP22,'Site 49 - ARMS'!L22,'Site 49 - ARMS'!Z22)</f>
        <v>6</v>
      </c>
      <c r="HA22" s="32">
        <f>SUM(GP22:GZ22)</f>
        <v>28</v>
      </c>
      <c r="HB22" s="32">
        <f>SUM(GP22,GQ22,2.3*GR22,2.3*GS22,2.3*GT22,2.3*GU22,2*GV22,2*GW22,GX22,0.4*GY22,0.2*GZ22)</f>
        <v>24.5</v>
      </c>
      <c r="HC22" s="33">
        <f>'Site 49 - Data'!$A22</f>
        <v>0.40625000000000022</v>
      </c>
      <c r="HD22" s="70">
        <f>SUM('Site 49 - Data'!B22,'Site 49 - Data'!CH22,'Site 49 - Data'!FN22,'Site 49 - ARMS'!B22,'Site 49 - ARMS'!CH22)</f>
        <v>51</v>
      </c>
      <c r="HE22" s="71">
        <f>SUM('Site 49 - Data'!C22,'Site 49 - Data'!CI22,'Site 49 - Data'!FO22,'Site 49 - ARMS'!C22,'Site 49 - ARMS'!CI22)</f>
        <v>6</v>
      </c>
      <c r="HF22" s="71">
        <f>SUM('Site 49 - Data'!D22,'Site 49 - Data'!CJ22,'Site 49 - Data'!FP22,'Site 49 - ARMS'!D22,'Site 49 - ARMS'!CJ22)</f>
        <v>2</v>
      </c>
      <c r="HG22" s="71">
        <f>SUM('Site 49 - Data'!E22,'Site 49 - Data'!CK22,'Site 49 - Data'!FQ22,'Site 49 - ARMS'!E22,'Site 49 - ARMS'!CK22)</f>
        <v>0</v>
      </c>
      <c r="HH22" s="71">
        <f>SUM('Site 49 - Data'!F22,'Site 49 - Data'!CL22,'Site 49 - Data'!FR22,'Site 49 - ARMS'!F22,'Site 49 - ARMS'!CL22)</f>
        <v>0</v>
      </c>
      <c r="HI22" s="71">
        <f>SUM('Site 49 - Data'!G22,'Site 49 - Data'!CM22,'Site 49 - Data'!FS22,'Site 49 - ARMS'!G22,'Site 49 - ARMS'!CM22)</f>
        <v>0</v>
      </c>
      <c r="HJ22" s="71">
        <f>SUM('Site 49 - Data'!H22,'Site 49 - Data'!CN22,'Site 49 - Data'!FT22,'Site 49 - ARMS'!H22,'Site 49 - ARMS'!CN22)</f>
        <v>0</v>
      </c>
      <c r="HK22" s="71">
        <f>SUM('Site 49 - Data'!I22,'Site 49 - Data'!CO22,'Site 49 - Data'!FU22,'Site 49 - ARMS'!I22,'Site 49 - ARMS'!CO22)</f>
        <v>0</v>
      </c>
      <c r="HL22" s="71">
        <f>SUM('Site 49 - Data'!J22,'Site 49 - Data'!CP22,'Site 49 - Data'!FV22,'Site 49 - ARMS'!J22,'Site 49 - ARMS'!CP22)</f>
        <v>9</v>
      </c>
      <c r="HM22" s="71">
        <f>SUM('Site 49 - Data'!K22,'Site 49 - Data'!CQ22,'Site 49 - Data'!FW22,'Site 49 - ARMS'!K22,'Site 49 - ARMS'!CQ22)</f>
        <v>1</v>
      </c>
      <c r="HN22" s="72">
        <f>SUM('Site 49 - Data'!L22,'Site 49 - Data'!CR22,'Site 49 - Data'!FX22,'Site 49 - ARMS'!L22,'Site 49 - ARMS'!CR22)</f>
        <v>7</v>
      </c>
      <c r="HO22" s="32">
        <f>SUM(HD22:HN22)</f>
        <v>76</v>
      </c>
      <c r="HP22" s="32">
        <f>SUM(HD22,HE22,2.3*HF22,2.3*HG22,2.3*HH22,2.3*HI22,2*HJ22,2*HK22,HL22,0.4*HM22,0.2*HN22)</f>
        <v>72.400000000000006</v>
      </c>
      <c r="HQ22" s="33">
        <f>'Site 49 - Data'!$A22</f>
        <v>0.40625000000000022</v>
      </c>
      <c r="HR22" s="70">
        <f t="shared" si="36"/>
        <v>37</v>
      </c>
      <c r="HS22" s="71">
        <f t="shared" si="36"/>
        <v>4</v>
      </c>
      <c r="HT22" s="71">
        <f t="shared" si="36"/>
        <v>1</v>
      </c>
      <c r="HU22" s="71">
        <f t="shared" si="36"/>
        <v>0</v>
      </c>
      <c r="HV22" s="71">
        <f t="shared" si="36"/>
        <v>0</v>
      </c>
      <c r="HW22" s="71">
        <f t="shared" si="36"/>
        <v>0</v>
      </c>
      <c r="HX22" s="71">
        <f t="shared" si="36"/>
        <v>0</v>
      </c>
      <c r="HY22" s="71">
        <f t="shared" si="36"/>
        <v>0</v>
      </c>
      <c r="HZ22" s="71">
        <f t="shared" si="36"/>
        <v>10</v>
      </c>
      <c r="IA22" s="71">
        <f t="shared" si="36"/>
        <v>3</v>
      </c>
      <c r="IB22" s="72">
        <f t="shared" si="36"/>
        <v>2</v>
      </c>
      <c r="IC22" s="32">
        <f>SUM(HR22:IB22)</f>
        <v>57</v>
      </c>
      <c r="ID22" s="32">
        <f>SUM(HR22,HS22,2.3*HT22,2.3*HU22,2.3*HV22,2.3*HW22,2*HX22,2*HY22,HZ22,0.4*IA22,0.2*IB22)</f>
        <v>54.9</v>
      </c>
      <c r="IE22" s="73">
        <f>SUM(EI22,FK22,GM22,HO22)</f>
        <v>322</v>
      </c>
      <c r="IF22" s="73">
        <f>SUM(IE22:IE27)</f>
        <v>1102</v>
      </c>
      <c r="IG22" s="33">
        <v>0.40625000000000022</v>
      </c>
    </row>
    <row r="23" spans="1:241" s="47" customFormat="1" ht="12" customHeight="1" x14ac:dyDescent="0.4">
      <c r="A23" s="38" t="s">
        <v>20</v>
      </c>
      <c r="B23" s="39">
        <f t="shared" ref="B23:N23" si="37">SUM(B19:B22)</f>
        <v>8</v>
      </c>
      <c r="C23" s="40">
        <f t="shared" si="37"/>
        <v>0</v>
      </c>
      <c r="D23" s="40">
        <f t="shared" si="37"/>
        <v>1</v>
      </c>
      <c r="E23" s="40">
        <f t="shared" si="37"/>
        <v>0</v>
      </c>
      <c r="F23" s="40">
        <f t="shared" si="37"/>
        <v>0</v>
      </c>
      <c r="G23" s="40">
        <f t="shared" si="37"/>
        <v>0</v>
      </c>
      <c r="H23" s="40">
        <f t="shared" si="37"/>
        <v>0</v>
      </c>
      <c r="I23" s="40">
        <f t="shared" si="37"/>
        <v>0</v>
      </c>
      <c r="J23" s="40">
        <f t="shared" si="37"/>
        <v>1</v>
      </c>
      <c r="K23" s="40">
        <f t="shared" si="37"/>
        <v>0</v>
      </c>
      <c r="L23" s="41">
        <f t="shared" si="37"/>
        <v>0</v>
      </c>
      <c r="M23" s="42">
        <f t="shared" si="37"/>
        <v>10</v>
      </c>
      <c r="N23" s="42">
        <f t="shared" si="37"/>
        <v>11.3</v>
      </c>
      <c r="O23" s="38" t="s">
        <v>20</v>
      </c>
      <c r="P23" s="43">
        <f t="shared" ref="P23:AB23" si="38">SUM(P19:P22)</f>
        <v>0</v>
      </c>
      <c r="Q23" s="44">
        <f t="shared" si="38"/>
        <v>0</v>
      </c>
      <c r="R23" s="44">
        <f t="shared" si="38"/>
        <v>0</v>
      </c>
      <c r="S23" s="44">
        <f t="shared" si="38"/>
        <v>0</v>
      </c>
      <c r="T23" s="44">
        <f t="shared" si="38"/>
        <v>0</v>
      </c>
      <c r="U23" s="44">
        <f t="shared" si="38"/>
        <v>0</v>
      </c>
      <c r="V23" s="44">
        <f t="shared" si="38"/>
        <v>0</v>
      </c>
      <c r="W23" s="44">
        <f t="shared" si="38"/>
        <v>0</v>
      </c>
      <c r="X23" s="44">
        <f t="shared" si="38"/>
        <v>0</v>
      </c>
      <c r="Y23" s="44">
        <f t="shared" si="38"/>
        <v>0</v>
      </c>
      <c r="Z23" s="45">
        <f t="shared" si="38"/>
        <v>0</v>
      </c>
      <c r="AA23" s="46">
        <f t="shared" si="38"/>
        <v>0</v>
      </c>
      <c r="AB23" s="46">
        <f t="shared" si="38"/>
        <v>0</v>
      </c>
      <c r="AC23" s="38" t="s">
        <v>20</v>
      </c>
      <c r="AD23" s="39">
        <f t="shared" ref="AD23:AP23" si="39">SUM(AD19:AD22)</f>
        <v>0</v>
      </c>
      <c r="AE23" s="40">
        <f t="shared" si="39"/>
        <v>0</v>
      </c>
      <c r="AF23" s="40">
        <f t="shared" si="39"/>
        <v>0</v>
      </c>
      <c r="AG23" s="40">
        <f t="shared" si="39"/>
        <v>0</v>
      </c>
      <c r="AH23" s="40">
        <f t="shared" si="39"/>
        <v>0</v>
      </c>
      <c r="AI23" s="40">
        <f t="shared" si="39"/>
        <v>0</v>
      </c>
      <c r="AJ23" s="40">
        <f t="shared" si="39"/>
        <v>0</v>
      </c>
      <c r="AK23" s="40">
        <f t="shared" si="39"/>
        <v>0</v>
      </c>
      <c r="AL23" s="40">
        <f t="shared" si="39"/>
        <v>0</v>
      </c>
      <c r="AM23" s="40">
        <f t="shared" si="39"/>
        <v>0</v>
      </c>
      <c r="AN23" s="41">
        <f t="shared" si="39"/>
        <v>0</v>
      </c>
      <c r="AO23" s="42">
        <f t="shared" si="39"/>
        <v>0</v>
      </c>
      <c r="AP23" s="42">
        <f t="shared" si="39"/>
        <v>0</v>
      </c>
      <c r="AQ23" s="38" t="s">
        <v>20</v>
      </c>
      <c r="AR23" s="39">
        <f t="shared" ref="AR23:BD23" si="40">SUM(AR19:AR22)</f>
        <v>48</v>
      </c>
      <c r="AS23" s="40">
        <f t="shared" si="40"/>
        <v>10</v>
      </c>
      <c r="AT23" s="40">
        <f t="shared" si="40"/>
        <v>0</v>
      </c>
      <c r="AU23" s="40">
        <f t="shared" si="40"/>
        <v>0</v>
      </c>
      <c r="AV23" s="40">
        <f t="shared" si="40"/>
        <v>0</v>
      </c>
      <c r="AW23" s="40">
        <f t="shared" si="40"/>
        <v>0</v>
      </c>
      <c r="AX23" s="40">
        <f t="shared" si="40"/>
        <v>0</v>
      </c>
      <c r="AY23" s="40">
        <f t="shared" si="40"/>
        <v>0</v>
      </c>
      <c r="AZ23" s="40">
        <f t="shared" si="40"/>
        <v>10</v>
      </c>
      <c r="BA23" s="40">
        <f t="shared" si="40"/>
        <v>2</v>
      </c>
      <c r="BB23" s="41">
        <f t="shared" si="40"/>
        <v>5</v>
      </c>
      <c r="BC23" s="42">
        <f t="shared" si="40"/>
        <v>75</v>
      </c>
      <c r="BD23" s="42">
        <f t="shared" si="40"/>
        <v>69.8</v>
      </c>
      <c r="BE23" s="38" t="s">
        <v>20</v>
      </c>
      <c r="BF23" s="39">
        <f t="shared" ref="BF23:BR23" si="41">SUM(BF19:BF22)</f>
        <v>125</v>
      </c>
      <c r="BG23" s="40">
        <f t="shared" si="41"/>
        <v>23</v>
      </c>
      <c r="BH23" s="40">
        <f t="shared" si="41"/>
        <v>10</v>
      </c>
      <c r="BI23" s="40">
        <f t="shared" si="41"/>
        <v>0</v>
      </c>
      <c r="BJ23" s="40">
        <f t="shared" si="41"/>
        <v>0</v>
      </c>
      <c r="BK23" s="40">
        <f t="shared" si="41"/>
        <v>0</v>
      </c>
      <c r="BL23" s="40">
        <f t="shared" si="41"/>
        <v>0</v>
      </c>
      <c r="BM23" s="40">
        <f t="shared" si="41"/>
        <v>0</v>
      </c>
      <c r="BN23" s="40">
        <f t="shared" si="41"/>
        <v>13</v>
      </c>
      <c r="BO23" s="40">
        <f t="shared" si="41"/>
        <v>5</v>
      </c>
      <c r="BP23" s="41">
        <f t="shared" si="41"/>
        <v>10</v>
      </c>
      <c r="BQ23" s="42">
        <f t="shared" si="41"/>
        <v>186</v>
      </c>
      <c r="BR23" s="42">
        <f t="shared" si="41"/>
        <v>188</v>
      </c>
      <c r="BS23" s="38" t="s">
        <v>20</v>
      </c>
      <c r="BT23" s="39">
        <f t="shared" ref="BT23:CF23" si="42">SUM(BT19:BT22)</f>
        <v>9</v>
      </c>
      <c r="BU23" s="40">
        <f t="shared" si="42"/>
        <v>2</v>
      </c>
      <c r="BV23" s="40">
        <f t="shared" si="42"/>
        <v>0</v>
      </c>
      <c r="BW23" s="40">
        <f t="shared" si="42"/>
        <v>0</v>
      </c>
      <c r="BX23" s="40">
        <f t="shared" si="42"/>
        <v>0</v>
      </c>
      <c r="BY23" s="40">
        <f t="shared" si="42"/>
        <v>0</v>
      </c>
      <c r="BZ23" s="40">
        <f t="shared" si="42"/>
        <v>0</v>
      </c>
      <c r="CA23" s="40">
        <f t="shared" si="42"/>
        <v>0</v>
      </c>
      <c r="CB23" s="40">
        <f t="shared" si="42"/>
        <v>1</v>
      </c>
      <c r="CC23" s="40">
        <f t="shared" si="42"/>
        <v>0</v>
      </c>
      <c r="CD23" s="41">
        <f t="shared" si="42"/>
        <v>1</v>
      </c>
      <c r="CE23" s="42">
        <f t="shared" si="42"/>
        <v>13</v>
      </c>
      <c r="CF23" s="42">
        <f t="shared" si="42"/>
        <v>12.2</v>
      </c>
      <c r="CG23" s="38" t="s">
        <v>20</v>
      </c>
      <c r="CH23" s="43">
        <f t="shared" ref="CH23:CT23" si="43">SUM(CH19:CH22)</f>
        <v>0</v>
      </c>
      <c r="CI23" s="44">
        <f t="shared" si="43"/>
        <v>0</v>
      </c>
      <c r="CJ23" s="44">
        <f t="shared" si="43"/>
        <v>0</v>
      </c>
      <c r="CK23" s="44">
        <f t="shared" si="43"/>
        <v>0</v>
      </c>
      <c r="CL23" s="44">
        <f t="shared" si="43"/>
        <v>0</v>
      </c>
      <c r="CM23" s="44">
        <f t="shared" si="43"/>
        <v>0</v>
      </c>
      <c r="CN23" s="44">
        <f t="shared" si="43"/>
        <v>0</v>
      </c>
      <c r="CO23" s="44">
        <f t="shared" si="43"/>
        <v>0</v>
      </c>
      <c r="CP23" s="44">
        <f t="shared" si="43"/>
        <v>0</v>
      </c>
      <c r="CQ23" s="44">
        <f t="shared" si="43"/>
        <v>0</v>
      </c>
      <c r="CR23" s="45">
        <f t="shared" si="43"/>
        <v>0</v>
      </c>
      <c r="CS23" s="46">
        <f t="shared" si="43"/>
        <v>0</v>
      </c>
      <c r="CT23" s="46">
        <f t="shared" si="43"/>
        <v>0</v>
      </c>
      <c r="CU23" s="38" t="s">
        <v>20</v>
      </c>
      <c r="CV23" s="39">
        <f t="shared" ref="CV23:DH23" si="44">SUM(CV19:CV22)</f>
        <v>412</v>
      </c>
      <c r="CW23" s="40">
        <f t="shared" si="44"/>
        <v>44</v>
      </c>
      <c r="CX23" s="40">
        <f t="shared" si="44"/>
        <v>8</v>
      </c>
      <c r="CY23" s="40">
        <f t="shared" si="44"/>
        <v>1</v>
      </c>
      <c r="CZ23" s="40">
        <f t="shared" si="44"/>
        <v>1</v>
      </c>
      <c r="DA23" s="40">
        <f t="shared" si="44"/>
        <v>0</v>
      </c>
      <c r="DB23" s="40">
        <f t="shared" si="44"/>
        <v>0</v>
      </c>
      <c r="DC23" s="40">
        <f t="shared" si="44"/>
        <v>4</v>
      </c>
      <c r="DD23" s="40">
        <f t="shared" si="44"/>
        <v>85</v>
      </c>
      <c r="DE23" s="40">
        <f t="shared" si="44"/>
        <v>20</v>
      </c>
      <c r="DF23" s="41">
        <f t="shared" si="44"/>
        <v>74</v>
      </c>
      <c r="DG23" s="42">
        <f t="shared" si="44"/>
        <v>649</v>
      </c>
      <c r="DH23" s="42">
        <f t="shared" si="44"/>
        <v>594.79999999999995</v>
      </c>
      <c r="DI23" s="38" t="s">
        <v>20</v>
      </c>
      <c r="DJ23" s="39">
        <f t="shared" ref="DJ23:DV23" si="45">SUM(DJ19:DJ22)</f>
        <v>335</v>
      </c>
      <c r="DK23" s="40">
        <f t="shared" si="45"/>
        <v>45</v>
      </c>
      <c r="DL23" s="40">
        <f t="shared" si="45"/>
        <v>4</v>
      </c>
      <c r="DM23" s="40">
        <f t="shared" si="45"/>
        <v>1</v>
      </c>
      <c r="DN23" s="40">
        <f t="shared" si="45"/>
        <v>1</v>
      </c>
      <c r="DO23" s="40">
        <f t="shared" si="45"/>
        <v>0</v>
      </c>
      <c r="DP23" s="40">
        <f t="shared" si="45"/>
        <v>0</v>
      </c>
      <c r="DQ23" s="40">
        <f t="shared" si="45"/>
        <v>2</v>
      </c>
      <c r="DR23" s="40">
        <f t="shared" si="45"/>
        <v>122</v>
      </c>
      <c r="DS23" s="40">
        <f t="shared" si="45"/>
        <v>12</v>
      </c>
      <c r="DT23" s="41">
        <f t="shared" si="45"/>
        <v>35</v>
      </c>
      <c r="DU23" s="42">
        <f t="shared" si="45"/>
        <v>557</v>
      </c>
      <c r="DV23" s="42">
        <f t="shared" si="45"/>
        <v>531.59999999999991</v>
      </c>
      <c r="DW23" s="38" t="s">
        <v>20</v>
      </c>
      <c r="DX23" s="39">
        <f t="shared" ref="DX23:EJ23" si="46">SUM(DX19:DX22)</f>
        <v>221</v>
      </c>
      <c r="DY23" s="40">
        <f t="shared" si="46"/>
        <v>41</v>
      </c>
      <c r="DZ23" s="40">
        <f t="shared" si="46"/>
        <v>13</v>
      </c>
      <c r="EA23" s="40">
        <f t="shared" si="46"/>
        <v>2</v>
      </c>
      <c r="EB23" s="40">
        <f t="shared" si="46"/>
        <v>2</v>
      </c>
      <c r="EC23" s="40">
        <f t="shared" si="46"/>
        <v>0</v>
      </c>
      <c r="ED23" s="40">
        <f t="shared" si="46"/>
        <v>1</v>
      </c>
      <c r="EE23" s="40">
        <f t="shared" si="46"/>
        <v>1</v>
      </c>
      <c r="EF23" s="40">
        <f t="shared" si="46"/>
        <v>33</v>
      </c>
      <c r="EG23" s="40">
        <f t="shared" si="46"/>
        <v>7</v>
      </c>
      <c r="EH23" s="41">
        <f t="shared" si="46"/>
        <v>21</v>
      </c>
      <c r="EI23" s="42">
        <f t="shared" si="46"/>
        <v>342</v>
      </c>
      <c r="EJ23" s="42">
        <f t="shared" si="46"/>
        <v>345.1</v>
      </c>
      <c r="EK23" s="38" t="s">
        <v>20</v>
      </c>
      <c r="EL23" s="39">
        <f t="shared" ref="EL23:EX23" si="47">SUM(EL19:EL22)</f>
        <v>230</v>
      </c>
      <c r="EM23" s="40">
        <f t="shared" si="47"/>
        <v>27</v>
      </c>
      <c r="EN23" s="40">
        <f t="shared" si="47"/>
        <v>6</v>
      </c>
      <c r="EO23" s="40">
        <f t="shared" si="47"/>
        <v>0</v>
      </c>
      <c r="EP23" s="40">
        <f t="shared" si="47"/>
        <v>1</v>
      </c>
      <c r="EQ23" s="40">
        <f t="shared" si="47"/>
        <v>0</v>
      </c>
      <c r="ER23" s="40">
        <f t="shared" si="47"/>
        <v>0</v>
      </c>
      <c r="ES23" s="40">
        <f t="shared" si="47"/>
        <v>2</v>
      </c>
      <c r="ET23" s="40">
        <f t="shared" si="47"/>
        <v>42</v>
      </c>
      <c r="EU23" s="40">
        <f t="shared" si="47"/>
        <v>10</v>
      </c>
      <c r="EV23" s="41">
        <f t="shared" si="47"/>
        <v>49</v>
      </c>
      <c r="EW23" s="42">
        <f t="shared" si="47"/>
        <v>367</v>
      </c>
      <c r="EX23" s="42">
        <f t="shared" si="47"/>
        <v>332.9</v>
      </c>
      <c r="EY23" s="38" t="s">
        <v>20</v>
      </c>
      <c r="EZ23" s="39">
        <f t="shared" ref="EZ23:FL23" si="48">SUM(EZ19:EZ22)</f>
        <v>346</v>
      </c>
      <c r="FA23" s="40">
        <f t="shared" si="48"/>
        <v>39</v>
      </c>
      <c r="FB23" s="40">
        <f t="shared" si="48"/>
        <v>5</v>
      </c>
      <c r="FC23" s="40">
        <f t="shared" si="48"/>
        <v>0</v>
      </c>
      <c r="FD23" s="40">
        <f t="shared" si="48"/>
        <v>0</v>
      </c>
      <c r="FE23" s="40">
        <f t="shared" si="48"/>
        <v>0</v>
      </c>
      <c r="FF23" s="40">
        <f t="shared" si="48"/>
        <v>0</v>
      </c>
      <c r="FG23" s="40">
        <f t="shared" si="48"/>
        <v>1</v>
      </c>
      <c r="FH23" s="40">
        <f t="shared" si="48"/>
        <v>103</v>
      </c>
      <c r="FI23" s="40">
        <f t="shared" si="48"/>
        <v>14</v>
      </c>
      <c r="FJ23" s="41">
        <f t="shared" si="48"/>
        <v>45</v>
      </c>
      <c r="FK23" s="42">
        <f t="shared" si="48"/>
        <v>553</v>
      </c>
      <c r="FL23" s="42">
        <f t="shared" si="48"/>
        <v>516.1</v>
      </c>
      <c r="FM23" s="38" t="s">
        <v>20</v>
      </c>
      <c r="FN23" s="39">
        <f t="shared" ref="FN23:FZ23" si="49">SUM(FN19:FN22)</f>
        <v>395</v>
      </c>
      <c r="FO23" s="40">
        <f t="shared" si="49"/>
        <v>43</v>
      </c>
      <c r="FP23" s="40">
        <f t="shared" si="49"/>
        <v>9</v>
      </c>
      <c r="FQ23" s="40">
        <f t="shared" si="49"/>
        <v>1</v>
      </c>
      <c r="FR23" s="40">
        <f t="shared" si="49"/>
        <v>1</v>
      </c>
      <c r="FS23" s="40">
        <f t="shared" si="49"/>
        <v>0</v>
      </c>
      <c r="FT23" s="40">
        <f t="shared" si="49"/>
        <v>1</v>
      </c>
      <c r="FU23" s="40">
        <f t="shared" si="49"/>
        <v>2</v>
      </c>
      <c r="FV23" s="40">
        <f t="shared" si="49"/>
        <v>74</v>
      </c>
      <c r="FW23" s="40">
        <f t="shared" si="49"/>
        <v>16</v>
      </c>
      <c r="FX23" s="41">
        <f t="shared" si="49"/>
        <v>59</v>
      </c>
      <c r="FY23" s="42">
        <f t="shared" si="49"/>
        <v>601</v>
      </c>
      <c r="FZ23" s="42">
        <f t="shared" si="49"/>
        <v>561.5</v>
      </c>
      <c r="GA23" s="38" t="s">
        <v>20</v>
      </c>
      <c r="GB23" s="39">
        <f t="shared" ref="GB23:GN23" si="50">SUM(GB19:GB22)</f>
        <v>27</v>
      </c>
      <c r="GC23" s="40">
        <f t="shared" si="50"/>
        <v>4</v>
      </c>
      <c r="GD23" s="40">
        <f t="shared" si="50"/>
        <v>4</v>
      </c>
      <c r="GE23" s="40">
        <f t="shared" si="50"/>
        <v>0</v>
      </c>
      <c r="GF23" s="40">
        <f t="shared" si="50"/>
        <v>0</v>
      </c>
      <c r="GG23" s="40">
        <f t="shared" si="50"/>
        <v>0</v>
      </c>
      <c r="GH23" s="40">
        <f t="shared" si="50"/>
        <v>0</v>
      </c>
      <c r="GI23" s="40">
        <f t="shared" si="50"/>
        <v>0</v>
      </c>
      <c r="GJ23" s="40">
        <f t="shared" si="50"/>
        <v>7</v>
      </c>
      <c r="GK23" s="40">
        <f t="shared" si="50"/>
        <v>1</v>
      </c>
      <c r="GL23" s="41">
        <f t="shared" si="50"/>
        <v>7</v>
      </c>
      <c r="GM23" s="42">
        <f t="shared" si="50"/>
        <v>50</v>
      </c>
      <c r="GN23" s="42">
        <f t="shared" si="50"/>
        <v>49</v>
      </c>
      <c r="GO23" s="38" t="s">
        <v>20</v>
      </c>
      <c r="GP23" s="39">
        <f t="shared" ref="GP23:HB23" si="51">SUM(GP19:GP22)</f>
        <v>61</v>
      </c>
      <c r="GQ23" s="40">
        <f t="shared" si="51"/>
        <v>5</v>
      </c>
      <c r="GR23" s="40">
        <f t="shared" si="51"/>
        <v>4</v>
      </c>
      <c r="GS23" s="40">
        <f t="shared" si="51"/>
        <v>1</v>
      </c>
      <c r="GT23" s="40">
        <f t="shared" si="51"/>
        <v>0</v>
      </c>
      <c r="GU23" s="40">
        <f t="shared" si="51"/>
        <v>0</v>
      </c>
      <c r="GV23" s="40">
        <f t="shared" si="51"/>
        <v>0</v>
      </c>
      <c r="GW23" s="40">
        <f t="shared" si="51"/>
        <v>0</v>
      </c>
      <c r="GX23" s="40">
        <f t="shared" si="51"/>
        <v>12</v>
      </c>
      <c r="GY23" s="40">
        <f t="shared" si="51"/>
        <v>2</v>
      </c>
      <c r="GZ23" s="41">
        <f t="shared" si="51"/>
        <v>21</v>
      </c>
      <c r="HA23" s="42">
        <f t="shared" si="51"/>
        <v>106</v>
      </c>
      <c r="HB23" s="42">
        <f t="shared" si="51"/>
        <v>94.5</v>
      </c>
      <c r="HC23" s="38" t="s">
        <v>20</v>
      </c>
      <c r="HD23" s="39">
        <f t="shared" ref="HD23:HP23" si="52">SUM(HD19:HD22)</f>
        <v>197</v>
      </c>
      <c r="HE23" s="40">
        <f t="shared" si="52"/>
        <v>27</v>
      </c>
      <c r="HF23" s="40">
        <f t="shared" si="52"/>
        <v>3</v>
      </c>
      <c r="HG23" s="40">
        <f t="shared" si="52"/>
        <v>0</v>
      </c>
      <c r="HH23" s="40">
        <f t="shared" si="52"/>
        <v>0</v>
      </c>
      <c r="HI23" s="40">
        <f t="shared" si="52"/>
        <v>0</v>
      </c>
      <c r="HJ23" s="40">
        <f t="shared" si="52"/>
        <v>0</v>
      </c>
      <c r="HK23" s="40">
        <f t="shared" si="52"/>
        <v>0</v>
      </c>
      <c r="HL23" s="40">
        <f t="shared" si="52"/>
        <v>46</v>
      </c>
      <c r="HM23" s="40">
        <f t="shared" si="52"/>
        <v>5</v>
      </c>
      <c r="HN23" s="41">
        <f t="shared" si="52"/>
        <v>33</v>
      </c>
      <c r="HO23" s="42">
        <f t="shared" si="52"/>
        <v>311</v>
      </c>
      <c r="HP23" s="42">
        <f t="shared" si="52"/>
        <v>285.5</v>
      </c>
      <c r="HQ23" s="38" t="s">
        <v>20</v>
      </c>
      <c r="HR23" s="39">
        <f t="shared" ref="HR23:ID23" si="53">SUM(HR19:HR22)</f>
        <v>182</v>
      </c>
      <c r="HS23" s="40">
        <f t="shared" si="53"/>
        <v>35</v>
      </c>
      <c r="HT23" s="40">
        <f t="shared" si="53"/>
        <v>10</v>
      </c>
      <c r="HU23" s="40">
        <f t="shared" si="53"/>
        <v>0</v>
      </c>
      <c r="HV23" s="40">
        <f t="shared" si="53"/>
        <v>0</v>
      </c>
      <c r="HW23" s="40">
        <f t="shared" si="53"/>
        <v>0</v>
      </c>
      <c r="HX23" s="40">
        <f t="shared" si="53"/>
        <v>0</v>
      </c>
      <c r="HY23" s="40">
        <f t="shared" si="53"/>
        <v>0</v>
      </c>
      <c r="HZ23" s="40">
        <f t="shared" si="53"/>
        <v>24</v>
      </c>
      <c r="IA23" s="40">
        <f t="shared" si="53"/>
        <v>7</v>
      </c>
      <c r="IB23" s="41">
        <f t="shared" si="53"/>
        <v>16</v>
      </c>
      <c r="IC23" s="42">
        <f t="shared" si="53"/>
        <v>274</v>
      </c>
      <c r="ID23" s="42">
        <f t="shared" si="53"/>
        <v>270</v>
      </c>
      <c r="IE23" s="74"/>
      <c r="IF23" s="74"/>
      <c r="IG23" s="38"/>
    </row>
    <row r="24" spans="1:241" s="47" customFormat="1" ht="12" customHeight="1" x14ac:dyDescent="0.4">
      <c r="A24" s="38" t="s">
        <v>21</v>
      </c>
      <c r="B24" s="39">
        <f t="shared" ref="B24:N24" si="54">SUM(B13,B18,B23)</f>
        <v>24</v>
      </c>
      <c r="C24" s="40">
        <f t="shared" si="54"/>
        <v>8</v>
      </c>
      <c r="D24" s="40">
        <f t="shared" si="54"/>
        <v>1</v>
      </c>
      <c r="E24" s="40">
        <f t="shared" si="54"/>
        <v>0</v>
      </c>
      <c r="F24" s="40">
        <f t="shared" si="54"/>
        <v>0</v>
      </c>
      <c r="G24" s="40">
        <f t="shared" si="54"/>
        <v>0</v>
      </c>
      <c r="H24" s="40">
        <f t="shared" si="54"/>
        <v>0</v>
      </c>
      <c r="I24" s="40">
        <f t="shared" si="54"/>
        <v>0</v>
      </c>
      <c r="J24" s="40">
        <f t="shared" si="54"/>
        <v>2</v>
      </c>
      <c r="K24" s="40">
        <f t="shared" si="54"/>
        <v>0</v>
      </c>
      <c r="L24" s="41">
        <f t="shared" si="54"/>
        <v>0</v>
      </c>
      <c r="M24" s="42">
        <f t="shared" si="54"/>
        <v>35</v>
      </c>
      <c r="N24" s="42">
        <f t="shared" si="54"/>
        <v>36.299999999999997</v>
      </c>
      <c r="O24" s="38" t="s">
        <v>21</v>
      </c>
      <c r="P24" s="43">
        <f t="shared" ref="P24:AB24" si="55">SUM(P13,P18,P23)</f>
        <v>0</v>
      </c>
      <c r="Q24" s="44">
        <f t="shared" si="55"/>
        <v>0</v>
      </c>
      <c r="R24" s="44">
        <f t="shared" si="55"/>
        <v>0</v>
      </c>
      <c r="S24" s="44">
        <f t="shared" si="55"/>
        <v>0</v>
      </c>
      <c r="T24" s="44">
        <f t="shared" si="55"/>
        <v>0</v>
      </c>
      <c r="U24" s="44">
        <f t="shared" si="55"/>
        <v>0</v>
      </c>
      <c r="V24" s="44">
        <f t="shared" si="55"/>
        <v>0</v>
      </c>
      <c r="W24" s="44">
        <f t="shared" si="55"/>
        <v>0</v>
      </c>
      <c r="X24" s="44">
        <f t="shared" si="55"/>
        <v>0</v>
      </c>
      <c r="Y24" s="44">
        <f t="shared" si="55"/>
        <v>0</v>
      </c>
      <c r="Z24" s="45">
        <f t="shared" si="55"/>
        <v>0</v>
      </c>
      <c r="AA24" s="46">
        <f t="shared" si="55"/>
        <v>0</v>
      </c>
      <c r="AB24" s="46">
        <f t="shared" si="55"/>
        <v>0</v>
      </c>
      <c r="AC24" s="38" t="s">
        <v>21</v>
      </c>
      <c r="AD24" s="39">
        <f t="shared" ref="AD24:AP24" si="56">SUM(AD13,AD18,AD23)</f>
        <v>1</v>
      </c>
      <c r="AE24" s="40">
        <f t="shared" si="56"/>
        <v>1</v>
      </c>
      <c r="AF24" s="40">
        <f t="shared" si="56"/>
        <v>0</v>
      </c>
      <c r="AG24" s="40">
        <f t="shared" si="56"/>
        <v>0</v>
      </c>
      <c r="AH24" s="40">
        <f t="shared" si="56"/>
        <v>0</v>
      </c>
      <c r="AI24" s="40">
        <f t="shared" si="56"/>
        <v>0</v>
      </c>
      <c r="AJ24" s="40">
        <f t="shared" si="56"/>
        <v>0</v>
      </c>
      <c r="AK24" s="40">
        <f t="shared" si="56"/>
        <v>0</v>
      </c>
      <c r="AL24" s="40">
        <f t="shared" si="56"/>
        <v>0</v>
      </c>
      <c r="AM24" s="40">
        <f t="shared" si="56"/>
        <v>0</v>
      </c>
      <c r="AN24" s="41">
        <f t="shared" si="56"/>
        <v>0</v>
      </c>
      <c r="AO24" s="42">
        <f t="shared" si="56"/>
        <v>2</v>
      </c>
      <c r="AP24" s="42">
        <f t="shared" si="56"/>
        <v>2</v>
      </c>
      <c r="AQ24" s="38" t="s">
        <v>21</v>
      </c>
      <c r="AR24" s="39">
        <f t="shared" ref="AR24:BD24" si="57">SUM(AR13,AR18,AR23)</f>
        <v>187</v>
      </c>
      <c r="AS24" s="40">
        <f t="shared" si="57"/>
        <v>25</v>
      </c>
      <c r="AT24" s="40">
        <f t="shared" si="57"/>
        <v>2</v>
      </c>
      <c r="AU24" s="40">
        <f t="shared" si="57"/>
        <v>0</v>
      </c>
      <c r="AV24" s="40">
        <f t="shared" si="57"/>
        <v>0</v>
      </c>
      <c r="AW24" s="40">
        <f t="shared" si="57"/>
        <v>0</v>
      </c>
      <c r="AX24" s="40">
        <f t="shared" si="57"/>
        <v>0</v>
      </c>
      <c r="AY24" s="40">
        <f t="shared" si="57"/>
        <v>0</v>
      </c>
      <c r="AZ24" s="40">
        <f t="shared" si="57"/>
        <v>21</v>
      </c>
      <c r="BA24" s="40">
        <f t="shared" si="57"/>
        <v>4</v>
      </c>
      <c r="BB24" s="41">
        <f t="shared" si="57"/>
        <v>11</v>
      </c>
      <c r="BC24" s="42">
        <f t="shared" si="57"/>
        <v>250</v>
      </c>
      <c r="BD24" s="42">
        <f t="shared" si="57"/>
        <v>241.39999999999998</v>
      </c>
      <c r="BE24" s="38" t="s">
        <v>21</v>
      </c>
      <c r="BF24" s="39">
        <f t="shared" ref="BF24:BR24" si="58">SUM(BF13,BF18,BF23)</f>
        <v>416</v>
      </c>
      <c r="BG24" s="40">
        <f t="shared" si="58"/>
        <v>57</v>
      </c>
      <c r="BH24" s="40">
        <f t="shared" si="58"/>
        <v>17</v>
      </c>
      <c r="BI24" s="40">
        <f t="shared" si="58"/>
        <v>0</v>
      </c>
      <c r="BJ24" s="40">
        <f t="shared" si="58"/>
        <v>0</v>
      </c>
      <c r="BK24" s="40">
        <f t="shared" si="58"/>
        <v>0</v>
      </c>
      <c r="BL24" s="40">
        <f t="shared" si="58"/>
        <v>0</v>
      </c>
      <c r="BM24" s="40">
        <f t="shared" si="58"/>
        <v>1</v>
      </c>
      <c r="BN24" s="40">
        <f t="shared" si="58"/>
        <v>30</v>
      </c>
      <c r="BO24" s="40">
        <f t="shared" si="58"/>
        <v>15</v>
      </c>
      <c r="BP24" s="41">
        <f t="shared" si="58"/>
        <v>39</v>
      </c>
      <c r="BQ24" s="42">
        <f t="shared" si="58"/>
        <v>575</v>
      </c>
      <c r="BR24" s="42">
        <f t="shared" si="58"/>
        <v>557.90000000000009</v>
      </c>
      <c r="BS24" s="38" t="s">
        <v>21</v>
      </c>
      <c r="BT24" s="39">
        <f t="shared" ref="BT24:CF24" si="59">SUM(BT13,BT18,BT23)</f>
        <v>23</v>
      </c>
      <c r="BU24" s="40">
        <f t="shared" si="59"/>
        <v>4</v>
      </c>
      <c r="BV24" s="40">
        <f t="shared" si="59"/>
        <v>2</v>
      </c>
      <c r="BW24" s="40">
        <f t="shared" si="59"/>
        <v>0</v>
      </c>
      <c r="BX24" s="40">
        <f t="shared" si="59"/>
        <v>0</v>
      </c>
      <c r="BY24" s="40">
        <f t="shared" si="59"/>
        <v>0</v>
      </c>
      <c r="BZ24" s="40">
        <f t="shared" si="59"/>
        <v>0</v>
      </c>
      <c r="CA24" s="40">
        <f t="shared" si="59"/>
        <v>0</v>
      </c>
      <c r="CB24" s="40">
        <f t="shared" si="59"/>
        <v>1</v>
      </c>
      <c r="CC24" s="40">
        <f t="shared" si="59"/>
        <v>0</v>
      </c>
      <c r="CD24" s="41">
        <f t="shared" si="59"/>
        <v>7</v>
      </c>
      <c r="CE24" s="42">
        <f t="shared" si="59"/>
        <v>37</v>
      </c>
      <c r="CF24" s="42">
        <f t="shared" si="59"/>
        <v>34</v>
      </c>
      <c r="CG24" s="38" t="s">
        <v>21</v>
      </c>
      <c r="CH24" s="43">
        <f t="shared" ref="CH24:CT24" si="60">SUM(CH13,CH18,CH23)</f>
        <v>0</v>
      </c>
      <c r="CI24" s="44">
        <f t="shared" si="60"/>
        <v>0</v>
      </c>
      <c r="CJ24" s="44">
        <f t="shared" si="60"/>
        <v>0</v>
      </c>
      <c r="CK24" s="44">
        <f t="shared" si="60"/>
        <v>0</v>
      </c>
      <c r="CL24" s="44">
        <f t="shared" si="60"/>
        <v>0</v>
      </c>
      <c r="CM24" s="44">
        <f t="shared" si="60"/>
        <v>0</v>
      </c>
      <c r="CN24" s="44">
        <f t="shared" si="60"/>
        <v>0</v>
      </c>
      <c r="CO24" s="44">
        <f t="shared" si="60"/>
        <v>0</v>
      </c>
      <c r="CP24" s="44">
        <f t="shared" si="60"/>
        <v>0</v>
      </c>
      <c r="CQ24" s="44">
        <f t="shared" si="60"/>
        <v>0</v>
      </c>
      <c r="CR24" s="45">
        <f t="shared" si="60"/>
        <v>0</v>
      </c>
      <c r="CS24" s="46">
        <f t="shared" si="60"/>
        <v>0</v>
      </c>
      <c r="CT24" s="46">
        <f t="shared" si="60"/>
        <v>0</v>
      </c>
      <c r="CU24" s="38" t="s">
        <v>21</v>
      </c>
      <c r="CV24" s="39">
        <f t="shared" ref="CV24:DH24" si="61">SUM(CV13,CV18,CV23)</f>
        <v>1321</v>
      </c>
      <c r="CW24" s="40">
        <f t="shared" si="61"/>
        <v>105</v>
      </c>
      <c r="CX24" s="40">
        <f t="shared" si="61"/>
        <v>24</v>
      </c>
      <c r="CY24" s="40">
        <f t="shared" si="61"/>
        <v>1</v>
      </c>
      <c r="CZ24" s="40">
        <f t="shared" si="61"/>
        <v>1</v>
      </c>
      <c r="DA24" s="40">
        <f t="shared" si="61"/>
        <v>0</v>
      </c>
      <c r="DB24" s="40">
        <f t="shared" si="61"/>
        <v>0</v>
      </c>
      <c r="DC24" s="40">
        <f t="shared" si="61"/>
        <v>15</v>
      </c>
      <c r="DD24" s="40">
        <f t="shared" si="61"/>
        <v>176</v>
      </c>
      <c r="DE24" s="40">
        <f t="shared" si="61"/>
        <v>57</v>
      </c>
      <c r="DF24" s="41">
        <f t="shared" si="61"/>
        <v>291</v>
      </c>
      <c r="DG24" s="42">
        <f t="shared" si="61"/>
        <v>1991</v>
      </c>
      <c r="DH24" s="42">
        <f t="shared" si="61"/>
        <v>1772.8</v>
      </c>
      <c r="DI24" s="38" t="s">
        <v>21</v>
      </c>
      <c r="DJ24" s="39">
        <f t="shared" ref="DJ24:DV24" si="62">SUM(DJ13,DJ18,DJ23)</f>
        <v>1213</v>
      </c>
      <c r="DK24" s="40">
        <f t="shared" si="62"/>
        <v>149</v>
      </c>
      <c r="DL24" s="40">
        <f t="shared" si="62"/>
        <v>21</v>
      </c>
      <c r="DM24" s="40">
        <f t="shared" si="62"/>
        <v>4</v>
      </c>
      <c r="DN24" s="40">
        <f t="shared" si="62"/>
        <v>2</v>
      </c>
      <c r="DO24" s="40">
        <f t="shared" si="62"/>
        <v>0</v>
      </c>
      <c r="DP24" s="40">
        <f t="shared" si="62"/>
        <v>1</v>
      </c>
      <c r="DQ24" s="40">
        <f t="shared" si="62"/>
        <v>6</v>
      </c>
      <c r="DR24" s="40">
        <f t="shared" si="62"/>
        <v>249</v>
      </c>
      <c r="DS24" s="40">
        <f t="shared" si="62"/>
        <v>30</v>
      </c>
      <c r="DT24" s="41">
        <f t="shared" si="62"/>
        <v>151</v>
      </c>
      <c r="DU24" s="42">
        <f t="shared" si="62"/>
        <v>1826</v>
      </c>
      <c r="DV24" s="42">
        <f t="shared" si="62"/>
        <v>1729.3</v>
      </c>
      <c r="DW24" s="38" t="s">
        <v>21</v>
      </c>
      <c r="DX24" s="39">
        <f t="shared" ref="DX24:EJ24" si="63">SUM(DX13,DX18,DX23)</f>
        <v>703</v>
      </c>
      <c r="DY24" s="40">
        <f t="shared" si="63"/>
        <v>94</v>
      </c>
      <c r="DZ24" s="40">
        <f t="shared" si="63"/>
        <v>28</v>
      </c>
      <c r="EA24" s="40">
        <f t="shared" si="63"/>
        <v>3</v>
      </c>
      <c r="EB24" s="40">
        <f t="shared" si="63"/>
        <v>2</v>
      </c>
      <c r="EC24" s="40">
        <f t="shared" si="63"/>
        <v>0</v>
      </c>
      <c r="ED24" s="40">
        <f t="shared" si="63"/>
        <v>1</v>
      </c>
      <c r="EE24" s="40">
        <f t="shared" si="63"/>
        <v>4</v>
      </c>
      <c r="EF24" s="40">
        <f t="shared" si="63"/>
        <v>77</v>
      </c>
      <c r="EG24" s="40">
        <f t="shared" si="63"/>
        <v>21</v>
      </c>
      <c r="EH24" s="41">
        <f t="shared" si="63"/>
        <v>97</v>
      </c>
      <c r="EI24" s="42">
        <f t="shared" si="63"/>
        <v>1030</v>
      </c>
      <c r="EJ24" s="42">
        <f t="shared" si="63"/>
        <v>987.7</v>
      </c>
      <c r="EK24" s="38" t="s">
        <v>21</v>
      </c>
      <c r="EL24" s="39">
        <f t="shared" ref="EL24:EX24" si="64">SUM(EL13,EL18,EL23)</f>
        <v>719</v>
      </c>
      <c r="EM24" s="40">
        <f t="shared" si="64"/>
        <v>79</v>
      </c>
      <c r="EN24" s="40">
        <f t="shared" si="64"/>
        <v>17</v>
      </c>
      <c r="EO24" s="40">
        <f t="shared" si="64"/>
        <v>0</v>
      </c>
      <c r="EP24" s="40">
        <f t="shared" si="64"/>
        <v>1</v>
      </c>
      <c r="EQ24" s="40">
        <f t="shared" si="64"/>
        <v>0</v>
      </c>
      <c r="ER24" s="40">
        <f t="shared" si="64"/>
        <v>0</v>
      </c>
      <c r="ES24" s="40">
        <f t="shared" si="64"/>
        <v>7</v>
      </c>
      <c r="ET24" s="40">
        <f t="shared" si="64"/>
        <v>89</v>
      </c>
      <c r="EU24" s="40">
        <f t="shared" si="64"/>
        <v>26</v>
      </c>
      <c r="EV24" s="41">
        <f t="shared" si="64"/>
        <v>157</v>
      </c>
      <c r="EW24" s="42">
        <f t="shared" si="64"/>
        <v>1095</v>
      </c>
      <c r="EX24" s="42">
        <f t="shared" si="64"/>
        <v>984.19999999999993</v>
      </c>
      <c r="EY24" s="38" t="s">
        <v>21</v>
      </c>
      <c r="EZ24" s="39">
        <f t="shared" ref="EZ24:FL24" si="65">SUM(EZ13,EZ18,EZ23)</f>
        <v>1333</v>
      </c>
      <c r="FA24" s="40">
        <f t="shared" si="65"/>
        <v>147</v>
      </c>
      <c r="FB24" s="40">
        <f t="shared" si="65"/>
        <v>18</v>
      </c>
      <c r="FC24" s="40">
        <f t="shared" si="65"/>
        <v>3</v>
      </c>
      <c r="FD24" s="40">
        <f t="shared" si="65"/>
        <v>1</v>
      </c>
      <c r="FE24" s="40">
        <f t="shared" si="65"/>
        <v>0</v>
      </c>
      <c r="FF24" s="40">
        <f t="shared" si="65"/>
        <v>1</v>
      </c>
      <c r="FG24" s="40">
        <f t="shared" si="65"/>
        <v>7</v>
      </c>
      <c r="FH24" s="40">
        <f t="shared" si="65"/>
        <v>216</v>
      </c>
      <c r="FI24" s="40">
        <f t="shared" si="65"/>
        <v>34</v>
      </c>
      <c r="FJ24" s="41">
        <f t="shared" si="65"/>
        <v>172</v>
      </c>
      <c r="FK24" s="42">
        <f t="shared" si="65"/>
        <v>1932</v>
      </c>
      <c r="FL24" s="42">
        <f t="shared" si="65"/>
        <v>1810.6</v>
      </c>
      <c r="FM24" s="38" t="s">
        <v>21</v>
      </c>
      <c r="FN24" s="39">
        <f t="shared" ref="FN24:FZ24" si="66">SUM(FN13,FN18,FN23)</f>
        <v>1237</v>
      </c>
      <c r="FO24" s="40">
        <f t="shared" si="66"/>
        <v>105</v>
      </c>
      <c r="FP24" s="40">
        <f t="shared" si="66"/>
        <v>17</v>
      </c>
      <c r="FQ24" s="40">
        <f t="shared" si="66"/>
        <v>1</v>
      </c>
      <c r="FR24" s="40">
        <f t="shared" si="66"/>
        <v>1</v>
      </c>
      <c r="FS24" s="40">
        <f t="shared" si="66"/>
        <v>0</v>
      </c>
      <c r="FT24" s="40">
        <f t="shared" si="66"/>
        <v>1</v>
      </c>
      <c r="FU24" s="40">
        <f t="shared" si="66"/>
        <v>11</v>
      </c>
      <c r="FV24" s="40">
        <f t="shared" si="66"/>
        <v>160</v>
      </c>
      <c r="FW24" s="40">
        <f t="shared" si="66"/>
        <v>51</v>
      </c>
      <c r="FX24" s="41">
        <f t="shared" si="66"/>
        <v>245</v>
      </c>
      <c r="FY24" s="42">
        <f t="shared" si="66"/>
        <v>1829</v>
      </c>
      <c r="FZ24" s="42">
        <f t="shared" si="66"/>
        <v>1639.1</v>
      </c>
      <c r="GA24" s="38" t="s">
        <v>21</v>
      </c>
      <c r="GB24" s="39">
        <f t="shared" ref="GB24:GN24" si="67">SUM(GB13,GB18,GB23)</f>
        <v>83</v>
      </c>
      <c r="GC24" s="40">
        <f t="shared" si="67"/>
        <v>18</v>
      </c>
      <c r="GD24" s="40">
        <f t="shared" si="67"/>
        <v>7</v>
      </c>
      <c r="GE24" s="40">
        <f t="shared" si="67"/>
        <v>0</v>
      </c>
      <c r="GF24" s="40">
        <f t="shared" si="67"/>
        <v>0</v>
      </c>
      <c r="GG24" s="40">
        <f t="shared" si="67"/>
        <v>0</v>
      </c>
      <c r="GH24" s="40">
        <f t="shared" si="67"/>
        <v>0</v>
      </c>
      <c r="GI24" s="40">
        <f t="shared" si="67"/>
        <v>0</v>
      </c>
      <c r="GJ24" s="40">
        <f t="shared" si="67"/>
        <v>18</v>
      </c>
      <c r="GK24" s="40">
        <f t="shared" si="67"/>
        <v>1</v>
      </c>
      <c r="GL24" s="41">
        <f t="shared" si="67"/>
        <v>20</v>
      </c>
      <c r="GM24" s="42">
        <f t="shared" si="67"/>
        <v>147</v>
      </c>
      <c r="GN24" s="42">
        <f t="shared" si="67"/>
        <v>139.5</v>
      </c>
      <c r="GO24" s="38" t="s">
        <v>21</v>
      </c>
      <c r="GP24" s="39">
        <f t="shared" ref="GP24:HB24" si="68">SUM(GP13,GP18,GP23)</f>
        <v>254</v>
      </c>
      <c r="GQ24" s="40">
        <f t="shared" si="68"/>
        <v>26</v>
      </c>
      <c r="GR24" s="40">
        <f t="shared" si="68"/>
        <v>10</v>
      </c>
      <c r="GS24" s="40">
        <f t="shared" si="68"/>
        <v>2</v>
      </c>
      <c r="GT24" s="40">
        <f t="shared" si="68"/>
        <v>0</v>
      </c>
      <c r="GU24" s="40">
        <f t="shared" si="68"/>
        <v>0</v>
      </c>
      <c r="GV24" s="40">
        <f t="shared" si="68"/>
        <v>0</v>
      </c>
      <c r="GW24" s="40">
        <f t="shared" si="68"/>
        <v>1</v>
      </c>
      <c r="GX24" s="40">
        <f t="shared" si="68"/>
        <v>21</v>
      </c>
      <c r="GY24" s="40">
        <f t="shared" si="68"/>
        <v>6</v>
      </c>
      <c r="GZ24" s="41">
        <f t="shared" si="68"/>
        <v>94</v>
      </c>
      <c r="HA24" s="42">
        <f t="shared" si="68"/>
        <v>414</v>
      </c>
      <c r="HB24" s="42">
        <f t="shared" si="68"/>
        <v>351.79999999999995</v>
      </c>
      <c r="HC24" s="38" t="s">
        <v>21</v>
      </c>
      <c r="HD24" s="39">
        <f t="shared" ref="HD24:HP24" si="69">SUM(HD13,HD18,HD23)</f>
        <v>610</v>
      </c>
      <c r="HE24" s="40">
        <f t="shared" si="69"/>
        <v>82</v>
      </c>
      <c r="HF24" s="40">
        <f t="shared" si="69"/>
        <v>9</v>
      </c>
      <c r="HG24" s="40">
        <f t="shared" si="69"/>
        <v>0</v>
      </c>
      <c r="HH24" s="40">
        <f t="shared" si="69"/>
        <v>0</v>
      </c>
      <c r="HI24" s="40">
        <f t="shared" si="69"/>
        <v>0</v>
      </c>
      <c r="HJ24" s="40">
        <f t="shared" si="69"/>
        <v>0</v>
      </c>
      <c r="HK24" s="40">
        <f t="shared" si="69"/>
        <v>0</v>
      </c>
      <c r="HL24" s="40">
        <f t="shared" si="69"/>
        <v>84</v>
      </c>
      <c r="HM24" s="40">
        <f t="shared" si="69"/>
        <v>19</v>
      </c>
      <c r="HN24" s="41">
        <f t="shared" si="69"/>
        <v>124</v>
      </c>
      <c r="HO24" s="42">
        <f t="shared" si="69"/>
        <v>928</v>
      </c>
      <c r="HP24" s="42">
        <f t="shared" si="69"/>
        <v>829.09999999999991</v>
      </c>
      <c r="HQ24" s="38" t="s">
        <v>21</v>
      </c>
      <c r="HR24" s="39">
        <f t="shared" ref="HR24:ID24" si="70">SUM(HR13,HR18,HR23)</f>
        <v>627</v>
      </c>
      <c r="HS24" s="40">
        <f t="shared" si="70"/>
        <v>87</v>
      </c>
      <c r="HT24" s="40">
        <f t="shared" si="70"/>
        <v>21</v>
      </c>
      <c r="HU24" s="40">
        <f t="shared" si="70"/>
        <v>0</v>
      </c>
      <c r="HV24" s="40">
        <f t="shared" si="70"/>
        <v>0</v>
      </c>
      <c r="HW24" s="40">
        <f t="shared" si="70"/>
        <v>0</v>
      </c>
      <c r="HX24" s="40">
        <f t="shared" si="70"/>
        <v>0</v>
      </c>
      <c r="HY24" s="40">
        <f t="shared" si="70"/>
        <v>1</v>
      </c>
      <c r="HZ24" s="40">
        <f t="shared" si="70"/>
        <v>52</v>
      </c>
      <c r="IA24" s="40">
        <f t="shared" si="70"/>
        <v>19</v>
      </c>
      <c r="IB24" s="41">
        <f t="shared" si="70"/>
        <v>57</v>
      </c>
      <c r="IC24" s="42">
        <f t="shared" si="70"/>
        <v>864</v>
      </c>
      <c r="ID24" s="42">
        <f t="shared" si="70"/>
        <v>835.3</v>
      </c>
      <c r="IE24" s="74"/>
      <c r="IF24" s="74"/>
      <c r="IG24" s="38"/>
    </row>
    <row r="25" spans="1:241" ht="13.5" customHeight="1" x14ac:dyDescent="0.25">
      <c r="A25" s="13">
        <f>A22+"00:15"</f>
        <v>0.41666666666666691</v>
      </c>
      <c r="B25" s="9">
        <v>6</v>
      </c>
      <c r="C25" s="10">
        <v>1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1</v>
      </c>
      <c r="K25" s="10">
        <v>0</v>
      </c>
      <c r="L25" s="11">
        <v>0</v>
      </c>
      <c r="M25" s="12">
        <f>SUM(B25:L25)</f>
        <v>8</v>
      </c>
      <c r="N25" s="12">
        <f>SUM(B25,C25,2.3*D25,2.3*E25,2.3*F25,2.3*G25,2*H25,2*I25,J25,0.4*K25,0.2*L25)</f>
        <v>8</v>
      </c>
      <c r="O25" s="13">
        <f>O22+"00:15"</f>
        <v>0.41666666666666691</v>
      </c>
      <c r="P25" s="14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6">
        <v>0</v>
      </c>
      <c r="AA25" s="17">
        <f>SUM(P25:Z25)</f>
        <v>0</v>
      </c>
      <c r="AB25" s="17">
        <f>SUM(P25,Q25,2.3*R25,2.3*S25,2.3*T25,2.3*U25,2*V25,2*W25,X25,0.4*Y25,0.2*Z25)</f>
        <v>0</v>
      </c>
      <c r="AC25" s="13">
        <f>AC22+"00:15"</f>
        <v>0.41666666666666691</v>
      </c>
      <c r="AD25" s="9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1">
        <v>0</v>
      </c>
      <c r="AO25" s="12">
        <f>SUM(AD25:AN25)</f>
        <v>0</v>
      </c>
      <c r="AP25" s="12">
        <f>SUM(AD25,AE25,2.3*AF25,2.3*AG25,2.3*AH25,2.3*AI25,2*AJ25,2*AK25,AL25,0.4*AM25,0.2*AN25)</f>
        <v>0</v>
      </c>
      <c r="AQ25" s="13">
        <f>AQ22+"00:15"</f>
        <v>0.41666666666666691</v>
      </c>
      <c r="AR25" s="9">
        <v>5</v>
      </c>
      <c r="AS25" s="10">
        <v>3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1</v>
      </c>
      <c r="BA25" s="10">
        <v>0</v>
      </c>
      <c r="BB25" s="11">
        <v>0</v>
      </c>
      <c r="BC25" s="12">
        <f>SUM(AR25:BB25)</f>
        <v>9</v>
      </c>
      <c r="BD25" s="12">
        <f>SUM(AR25,AS25,2.3*AT25,2.3*AU25,2.3*AV25,2.3*AW25,2*AX25,2*AY25,AZ25,0.4*BA25,0.2*BB25)</f>
        <v>9</v>
      </c>
      <c r="BE25" s="13">
        <f>BE22+"00:15"</f>
        <v>0.41666666666666691</v>
      </c>
      <c r="BF25" s="9">
        <v>23</v>
      </c>
      <c r="BG25" s="10">
        <v>4</v>
      </c>
      <c r="BH25" s="10">
        <v>1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1</v>
      </c>
      <c r="BO25" s="10">
        <v>0</v>
      </c>
      <c r="BP25" s="11">
        <v>1</v>
      </c>
      <c r="BQ25" s="12">
        <f>SUM(BF25:BP25)</f>
        <v>30</v>
      </c>
      <c r="BR25" s="12">
        <f>SUM(BF25,BG25,2.3*BH25,2.3*BI25,2.3*BJ25,2.3*BK25,2*BL25,2*BM25,BN25,0.4*BO25,0.2*BP25)</f>
        <v>30.5</v>
      </c>
      <c r="BS25" s="13">
        <f>BS22+"00:15"</f>
        <v>0.41666666666666691</v>
      </c>
      <c r="BT25" s="9">
        <v>4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1">
        <v>1</v>
      </c>
      <c r="CE25" s="12">
        <f>SUM(BT25:CD25)</f>
        <v>5</v>
      </c>
      <c r="CF25" s="12">
        <f>SUM(BT25,BU25,2.3*BV25,2.3*BW25,2.3*BX25,2.3*BY25,2*BZ25,2*CA25,CB25,0.4*CC25,0.2*CD25)</f>
        <v>4.2</v>
      </c>
      <c r="CG25" s="13">
        <f>CG22+"00:15"</f>
        <v>0.41666666666666691</v>
      </c>
      <c r="CH25" s="14">
        <v>0</v>
      </c>
      <c r="CI25" s="15">
        <v>0</v>
      </c>
      <c r="CJ25" s="15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  <c r="CR25" s="16">
        <v>0</v>
      </c>
      <c r="CS25" s="17">
        <f>SUM(CH25:CR25)</f>
        <v>0</v>
      </c>
      <c r="CT25" s="17">
        <f>SUM(CH25,CI25,2.3*CJ25,2.3*CK25,2.3*CL25,2.3*CM25,2*CN25,2*CO25,CP25,0.4*CQ25,0.2*CR25)</f>
        <v>0</v>
      </c>
      <c r="CU25" s="13">
        <f>'Site 49 - Data'!$A25</f>
        <v>0.41666666666666691</v>
      </c>
      <c r="CV25" s="62">
        <f>SUM('Site 49 - Data'!BF25,'Site 49 - Data'!BT25,'Site 49 - Data'!EZ25,'Site 49 - Data'!IF25,'Site 49 - ARMS'!BT25)</f>
        <v>93</v>
      </c>
      <c r="CW25" s="63">
        <f>SUM('Site 49 - Data'!BG25,'Site 49 - Data'!BU25,'Site 49 - Data'!FA25,'Site 49 - Data'!IG25,'Site 49 - ARMS'!BU25)</f>
        <v>14</v>
      </c>
      <c r="CX25" s="63">
        <f>SUM('Site 49 - Data'!BH25,'Site 49 - Data'!BV25,'Site 49 - Data'!FB25,'Site 49 - Data'!IH25,'Site 49 - ARMS'!BV25)</f>
        <v>2</v>
      </c>
      <c r="CY25" s="63">
        <f>SUM('Site 49 - Data'!BI25,'Site 49 - Data'!BW25,'Site 49 - Data'!FC25,'Site 49 - Data'!II25,'Site 49 - ARMS'!BW25)</f>
        <v>0</v>
      </c>
      <c r="CZ25" s="63">
        <f>SUM('Site 49 - Data'!BJ25,'Site 49 - Data'!BX25,'Site 49 - Data'!FD25,'Site 49 - Data'!IJ25,'Site 49 - ARMS'!BX25)</f>
        <v>0</v>
      </c>
      <c r="DA25" s="63">
        <f>SUM('Site 49 - Data'!BK25,'Site 49 - Data'!BY25,'Site 49 - Data'!FE25,'Site 49 - Data'!IK25,'Site 49 - ARMS'!BY25)</f>
        <v>0</v>
      </c>
      <c r="DB25" s="63">
        <f>SUM('Site 49 - Data'!BL25,'Site 49 - Data'!BZ25,'Site 49 - Data'!FF25,'Site 49 - Data'!IL25,'Site 49 - ARMS'!BZ25)</f>
        <v>0</v>
      </c>
      <c r="DC25" s="63">
        <f>SUM('Site 49 - Data'!BM25,'Site 49 - Data'!CA25,'Site 49 - Data'!FG25,'Site 49 - Data'!IM25,'Site 49 - ARMS'!CA25)</f>
        <v>1</v>
      </c>
      <c r="DD25" s="63">
        <f>SUM('Site 49 - Data'!BN25,'Site 49 - Data'!CB25,'Site 49 - Data'!FH25,'Site 49 - Data'!IN25,'Site 49 - ARMS'!CB25)</f>
        <v>25</v>
      </c>
      <c r="DE25" s="63">
        <f>SUM('Site 49 - Data'!BO25,'Site 49 - Data'!CC25,'Site 49 - Data'!FI25,'Site 49 - Data'!IO25,'Site 49 - ARMS'!CC25)</f>
        <v>3</v>
      </c>
      <c r="DF25" s="64">
        <f>SUM('Site 49 - Data'!BP25,'Site 49 - Data'!CD25,'Site 49 - Data'!FJ25,'Site 49 - Data'!IP25,'Site 49 - ARMS'!CD25)</f>
        <v>9</v>
      </c>
      <c r="DG25" s="12">
        <f>SUM(CV25:DF25)</f>
        <v>147</v>
      </c>
      <c r="DH25" s="12">
        <f>SUM(CV25,CW25,2.3*CX25,2.3*CY25,2.3*CZ25,2.3*DA25,2*DB25,2*DC25,DD25,0.4*DE25,0.2*DF25)</f>
        <v>141.6</v>
      </c>
      <c r="DI25" s="13">
        <f>'Site 49 - Data'!$A25</f>
        <v>0.41666666666666691</v>
      </c>
      <c r="DJ25" s="62">
        <f>SUM('Site 49 - Data'!B25,'Site 49 - Data'!P25,'Site 49 - Data'!AD25,'Site 49 - Data'!AR25,'Site 49 - Data'!BF25)</f>
        <v>80</v>
      </c>
      <c r="DK25" s="63">
        <f>SUM('Site 49 - Data'!C25,'Site 49 - Data'!Q25,'Site 49 - Data'!AE25,'Site 49 - Data'!AS25,'Site 49 - Data'!BG25)</f>
        <v>16</v>
      </c>
      <c r="DL25" s="63">
        <f>SUM('Site 49 - Data'!D25,'Site 49 - Data'!R25,'Site 49 - Data'!AF25,'Site 49 - Data'!AT25,'Site 49 - Data'!BH25)</f>
        <v>3</v>
      </c>
      <c r="DM25" s="63">
        <f>SUM('Site 49 - Data'!E25,'Site 49 - Data'!S25,'Site 49 - Data'!AG25,'Site 49 - Data'!AU25,'Site 49 - Data'!BI25)</f>
        <v>0</v>
      </c>
      <c r="DN25" s="63">
        <f>SUM('Site 49 - Data'!F25,'Site 49 - Data'!T25,'Site 49 - Data'!AH25,'Site 49 - Data'!AV25,'Site 49 - Data'!BJ25)</f>
        <v>0</v>
      </c>
      <c r="DO25" s="63">
        <f>SUM('Site 49 - Data'!G25,'Site 49 - Data'!U25,'Site 49 - Data'!AI25,'Site 49 - Data'!AW25,'Site 49 - Data'!BK25)</f>
        <v>0</v>
      </c>
      <c r="DP25" s="63">
        <f>SUM('Site 49 - Data'!H25,'Site 49 - Data'!V25,'Site 49 - Data'!AJ25,'Site 49 - Data'!AX25,'Site 49 - Data'!BL25)</f>
        <v>0</v>
      </c>
      <c r="DQ25" s="63">
        <f>SUM('Site 49 - Data'!I25,'Site 49 - Data'!W25,'Site 49 - Data'!AK25,'Site 49 - Data'!AY25,'Site 49 - Data'!BM25)</f>
        <v>0</v>
      </c>
      <c r="DR25" s="63">
        <f>SUM('Site 49 - Data'!J25,'Site 49 - Data'!X25,'Site 49 - Data'!AL25,'Site 49 - Data'!AZ25,'Site 49 - Data'!BN25)</f>
        <v>34</v>
      </c>
      <c r="DS25" s="63">
        <f>SUM('Site 49 - Data'!K25,'Site 49 - Data'!Y25,'Site 49 - Data'!AM25,'Site 49 - Data'!BA25,'Site 49 - Data'!BO25)</f>
        <v>1</v>
      </c>
      <c r="DT25" s="64">
        <f>SUM('Site 49 - Data'!L25,'Site 49 - Data'!Z25,'Site 49 - Data'!AN25,'Site 49 - Data'!BB25,'Site 49 - Data'!BP25)</f>
        <v>3</v>
      </c>
      <c r="DU25" s="12">
        <f>SUM(DJ25:DT25)</f>
        <v>137</v>
      </c>
      <c r="DV25" s="12">
        <f>SUM(DJ25,DK25,2.3*DL25,2.3*DM25,2.3*DN25,2.3*DO25,2*DP25,2*DQ25,DR25,0.4*DS25,0.2*DT25)</f>
        <v>137.9</v>
      </c>
      <c r="DW25" s="13">
        <f>'Site 49 - Data'!$A25</f>
        <v>0.41666666666666691</v>
      </c>
      <c r="DX25" s="62">
        <f>SUM('Site 49 - Data'!AR25,'Site 49 - Data'!DX25,'Site 49 - Data'!EL25,'Site 49 - Data'!HR25,'Site 49 - ARMS'!BF25)</f>
        <v>35</v>
      </c>
      <c r="DY25" s="63">
        <f>SUM('Site 49 - Data'!AS25,'Site 49 - Data'!DY25,'Site 49 - Data'!EM25,'Site 49 - Data'!HS25,'Site 49 - ARMS'!BG25)</f>
        <v>6</v>
      </c>
      <c r="DZ25" s="63">
        <f>SUM('Site 49 - Data'!AT25,'Site 49 - Data'!DZ25,'Site 49 - Data'!EN25,'Site 49 - Data'!HT25,'Site 49 - ARMS'!BH25)</f>
        <v>3</v>
      </c>
      <c r="EA25" s="63">
        <f>SUM('Site 49 - Data'!AU25,'Site 49 - Data'!EA25,'Site 49 - Data'!EO25,'Site 49 - Data'!HU25,'Site 49 - ARMS'!BI25)</f>
        <v>0</v>
      </c>
      <c r="EB25" s="63">
        <f>SUM('Site 49 - Data'!AV25,'Site 49 - Data'!EB25,'Site 49 - Data'!EP25,'Site 49 - Data'!HV25,'Site 49 - ARMS'!BJ25)</f>
        <v>0</v>
      </c>
      <c r="EC25" s="63">
        <f>SUM('Site 49 - Data'!AW25,'Site 49 - Data'!EC25,'Site 49 - Data'!EQ25,'Site 49 - Data'!HW25,'Site 49 - ARMS'!BK25)</f>
        <v>0</v>
      </c>
      <c r="ED25" s="63">
        <f>SUM('Site 49 - Data'!AX25,'Site 49 - Data'!ED25,'Site 49 - Data'!ER25,'Site 49 - Data'!HX25,'Site 49 - ARMS'!BL25)</f>
        <v>0</v>
      </c>
      <c r="EE25" s="63">
        <f>SUM('Site 49 - Data'!AY25,'Site 49 - Data'!EE25,'Site 49 - Data'!ES25,'Site 49 - Data'!HY25,'Site 49 - ARMS'!BM25)</f>
        <v>0</v>
      </c>
      <c r="EF25" s="63">
        <f>SUM('Site 49 - Data'!AZ25,'Site 49 - Data'!EF25,'Site 49 - Data'!ET25,'Site 49 - Data'!HZ25,'Site 49 - ARMS'!BN25)</f>
        <v>7</v>
      </c>
      <c r="EG25" s="63">
        <f>SUM('Site 49 - Data'!BA25,'Site 49 - Data'!EG25,'Site 49 - Data'!EU25,'Site 49 - Data'!IA25,'Site 49 - ARMS'!BO25)</f>
        <v>0</v>
      </c>
      <c r="EH25" s="64">
        <f>SUM('Site 49 - Data'!BB25,'Site 49 - Data'!EH25,'Site 49 - Data'!EV25,'Site 49 - Data'!IB25,'Site 49 - ARMS'!BP25)</f>
        <v>2</v>
      </c>
      <c r="EI25" s="12">
        <f>SUM(DX25:EH25)</f>
        <v>53</v>
      </c>
      <c r="EJ25" s="12">
        <f>SUM(DX25,DY25,2.3*DZ25,2.3*EA25,2.3*EB25,2.3*EC25,2*ED25,2*EE25,EF25,0.4*EG25,0.2*EH25)</f>
        <v>55.3</v>
      </c>
      <c r="EK25" s="13">
        <f>'Site 49 - Data'!$A25</f>
        <v>0.41666666666666691</v>
      </c>
      <c r="EL25" s="62">
        <f>SUM('Site 49 - Data'!BT25,'Site 49 - Data'!CH25,'Site 49 - Data'!CV25,'Site 49 - Data'!DJ25,'Site 49 - Data'!DX25)</f>
        <v>50</v>
      </c>
      <c r="EM25" s="63">
        <f>SUM('Site 49 - Data'!BU25,'Site 49 - Data'!CI25,'Site 49 - Data'!CW25,'Site 49 - Data'!DK25,'Site 49 - Data'!DY25)</f>
        <v>6</v>
      </c>
      <c r="EN25" s="63">
        <f>SUM('Site 49 - Data'!BV25,'Site 49 - Data'!CJ25,'Site 49 - Data'!CX25,'Site 49 - Data'!DL25,'Site 49 - Data'!DZ25)</f>
        <v>0</v>
      </c>
      <c r="EO25" s="63">
        <f>SUM('Site 49 - Data'!BW25,'Site 49 - Data'!CK25,'Site 49 - Data'!CY25,'Site 49 - Data'!DM25,'Site 49 - Data'!EA25)</f>
        <v>0</v>
      </c>
      <c r="EP25" s="63">
        <f>SUM('Site 49 - Data'!BX25,'Site 49 - Data'!CL25,'Site 49 - Data'!CZ25,'Site 49 - Data'!DN25,'Site 49 - Data'!EB25)</f>
        <v>0</v>
      </c>
      <c r="EQ25" s="63">
        <f>SUM('Site 49 - Data'!BY25,'Site 49 - Data'!CM25,'Site 49 - Data'!DA25,'Site 49 - Data'!DO25,'Site 49 - Data'!EC25)</f>
        <v>0</v>
      </c>
      <c r="ER25" s="63">
        <f>SUM('Site 49 - Data'!BZ25,'Site 49 - Data'!CN25,'Site 49 - Data'!DB25,'Site 49 - Data'!DP25,'Site 49 - Data'!ED25)</f>
        <v>0</v>
      </c>
      <c r="ES25" s="63">
        <f>SUM('Site 49 - Data'!CA25,'Site 49 - Data'!CO25,'Site 49 - Data'!DC25,'Site 49 - Data'!DQ25,'Site 49 - Data'!EE25)</f>
        <v>0</v>
      </c>
      <c r="ET25" s="63">
        <f>SUM('Site 49 - Data'!CB25,'Site 49 - Data'!CP25,'Site 49 - Data'!DD25,'Site 49 - Data'!DR25,'Site 49 - Data'!EF25)</f>
        <v>13</v>
      </c>
      <c r="EU25" s="63">
        <f>SUM('Site 49 - Data'!CC25,'Site 49 - Data'!CQ25,'Site 49 - Data'!DE25,'Site 49 - Data'!DS25,'Site 49 - Data'!EG25)</f>
        <v>0</v>
      </c>
      <c r="EV25" s="64">
        <f>SUM('Site 49 - Data'!CD25,'Site 49 - Data'!CR25,'Site 49 - Data'!DF25,'Site 49 - Data'!DT25,'Site 49 - Data'!EH25)</f>
        <v>2</v>
      </c>
      <c r="EW25" s="12">
        <f>SUM(EL25:EV25)</f>
        <v>71</v>
      </c>
      <c r="EX25" s="12">
        <f>SUM(EL25,EM25,2.3*EN25,2.3*EO25,2.3*EP25,2.3*EQ25,2*ER25,2*ES25,ET25,0.4*EU25,0.2*EV25)</f>
        <v>69.400000000000006</v>
      </c>
      <c r="EY25" s="13">
        <f>'Site 49 - Data'!$A25</f>
        <v>0.41666666666666691</v>
      </c>
      <c r="EZ25" s="62">
        <f>SUM('Site 49 - Data'!AD25,'Site 49 - Data'!DJ25,'Site 49 - Data'!GP25,'Site 49 - Data'!HD25,'Site 49 - ARMS'!AR25)</f>
        <v>81</v>
      </c>
      <c r="FA25" s="63">
        <f>SUM('Site 49 - Data'!AE25,'Site 49 - Data'!DK25,'Site 49 - Data'!GQ25,'Site 49 - Data'!HE25,'Site 49 - ARMS'!AS25)</f>
        <v>16</v>
      </c>
      <c r="FB25" s="63">
        <f>SUM('Site 49 - Data'!AF25,'Site 49 - Data'!DL25,'Site 49 - Data'!GR25,'Site 49 - Data'!HF25,'Site 49 - ARMS'!AT25)</f>
        <v>2</v>
      </c>
      <c r="FC25" s="63">
        <f>SUM('Site 49 - Data'!AG25,'Site 49 - Data'!DM25,'Site 49 - Data'!GS25,'Site 49 - Data'!HG25,'Site 49 - ARMS'!AU25)</f>
        <v>0</v>
      </c>
      <c r="FD25" s="63">
        <f>SUM('Site 49 - Data'!AH25,'Site 49 - Data'!DN25,'Site 49 - Data'!GT25,'Site 49 - Data'!HH25,'Site 49 - ARMS'!AV25)</f>
        <v>0</v>
      </c>
      <c r="FE25" s="63">
        <f>SUM('Site 49 - Data'!AI25,'Site 49 - Data'!DO25,'Site 49 - Data'!GU25,'Site 49 - Data'!HI25,'Site 49 - ARMS'!AW25)</f>
        <v>0</v>
      </c>
      <c r="FF25" s="63">
        <f>SUM('Site 49 - Data'!AJ25,'Site 49 - Data'!DP25,'Site 49 - Data'!GV25,'Site 49 - Data'!HJ25,'Site 49 - ARMS'!AX25)</f>
        <v>0</v>
      </c>
      <c r="FG25" s="63">
        <f>SUM('Site 49 - Data'!AK25,'Site 49 - Data'!DQ25,'Site 49 - Data'!GW25,'Site 49 - Data'!HK25,'Site 49 - ARMS'!AY25)</f>
        <v>0</v>
      </c>
      <c r="FH25" s="63">
        <f>SUM('Site 49 - Data'!AL25,'Site 49 - Data'!DR25,'Site 49 - Data'!GX25,'Site 49 - Data'!HL25,'Site 49 - ARMS'!AZ25)</f>
        <v>24</v>
      </c>
      <c r="FI25" s="63">
        <f>SUM('Site 49 - Data'!AM25,'Site 49 - Data'!DS25,'Site 49 - Data'!GY25,'Site 49 - Data'!HM25,'Site 49 - ARMS'!BA25)</f>
        <v>1</v>
      </c>
      <c r="FJ25" s="64">
        <f>SUM('Site 49 - Data'!AN25,'Site 49 - Data'!DT25,'Site 49 - Data'!GZ25,'Site 49 - Data'!HN25,'Site 49 - ARMS'!BB25)</f>
        <v>2</v>
      </c>
      <c r="FK25" s="12">
        <f>SUM(EZ25:FJ25)</f>
        <v>126</v>
      </c>
      <c r="FL25" s="12">
        <f>SUM(EZ25,FA25,2.3*FB25,2.3*FC25,2.3*FD25,2.3*FE25,2*FF25,2*FG25,FH25,0.4*FI25,0.2*FJ25)</f>
        <v>126.4</v>
      </c>
      <c r="FM25" s="13">
        <f>'Site 49 - Data'!$A25</f>
        <v>0.41666666666666691</v>
      </c>
      <c r="FN25" s="62">
        <f>SUM('Site 49 - Data'!EL25,'Site 49 - Data'!EZ25,'Site 49 - Data'!FN25,'Site 49 - Data'!GB25,'Site 49 - Data'!GP25)</f>
        <v>91</v>
      </c>
      <c r="FO25" s="63">
        <f>SUM('Site 49 - Data'!EM25,'Site 49 - Data'!FA25,'Site 49 - Data'!FO25,'Site 49 - Data'!GC25,'Site 49 - Data'!GQ25)</f>
        <v>15</v>
      </c>
      <c r="FP25" s="63">
        <f>SUM('Site 49 - Data'!EN25,'Site 49 - Data'!FB25,'Site 49 - Data'!FP25,'Site 49 - Data'!GD25,'Site 49 - Data'!GR25)</f>
        <v>2</v>
      </c>
      <c r="FQ25" s="63">
        <f>SUM('Site 49 - Data'!EO25,'Site 49 - Data'!FC25,'Site 49 - Data'!FQ25,'Site 49 - Data'!GE25,'Site 49 - Data'!GS25)</f>
        <v>0</v>
      </c>
      <c r="FR25" s="63">
        <f>SUM('Site 49 - Data'!EP25,'Site 49 - Data'!FD25,'Site 49 - Data'!FR25,'Site 49 - Data'!GF25,'Site 49 - Data'!GT25)</f>
        <v>0</v>
      </c>
      <c r="FS25" s="63">
        <f>SUM('Site 49 - Data'!EQ25,'Site 49 - Data'!FE25,'Site 49 - Data'!FS25,'Site 49 - Data'!GG25,'Site 49 - Data'!GU25)</f>
        <v>0</v>
      </c>
      <c r="FT25" s="63">
        <f>SUM('Site 49 - Data'!ER25,'Site 49 - Data'!FF25,'Site 49 - Data'!FT25,'Site 49 - Data'!GH25,'Site 49 - Data'!GV25)</f>
        <v>0</v>
      </c>
      <c r="FU25" s="63">
        <f>SUM('Site 49 - Data'!ES25,'Site 49 - Data'!FG25,'Site 49 - Data'!FU25,'Site 49 - Data'!GI25,'Site 49 - Data'!GW25)</f>
        <v>1</v>
      </c>
      <c r="FV25" s="63">
        <f>SUM('Site 49 - Data'!ET25,'Site 49 - Data'!FH25,'Site 49 - Data'!FV25,'Site 49 - Data'!GJ25,'Site 49 - Data'!GX25)</f>
        <v>25</v>
      </c>
      <c r="FW25" s="63">
        <f>SUM('Site 49 - Data'!EU25,'Site 49 - Data'!FI25,'Site 49 - Data'!FW25,'Site 49 - Data'!GK25,'Site 49 - Data'!GY25)</f>
        <v>3</v>
      </c>
      <c r="FX25" s="64">
        <f>SUM('Site 49 - Data'!EV25,'Site 49 - Data'!FJ25,'Site 49 - Data'!FX25,'Site 49 - Data'!GL25,'Site 49 - Data'!GZ25)</f>
        <v>10</v>
      </c>
      <c r="FY25" s="12">
        <f>SUM(FN25:FX25)</f>
        <v>147</v>
      </c>
      <c r="FZ25" s="12">
        <f>SUM(FN25,FO25,2.3*FP25,2.3*FQ25,2.3*FR25,2.3*FS25,2*FT25,2*FU25,FV25,0.4*FW25,0.2*FX25)</f>
        <v>140.79999999999998</v>
      </c>
      <c r="GA25" s="13">
        <f>'Site 49 - Data'!$A25</f>
        <v>0.41666666666666691</v>
      </c>
      <c r="GB25" s="62">
        <f>SUM('Site 49 - Data'!P25,'Site 49 - Data'!CV25,'Site 49 - Data'!GB25,'Site 49 - ARMS'!P25,'Site 49 - ARMS'!AD25)</f>
        <v>12</v>
      </c>
      <c r="GC25" s="63">
        <f>SUM('Site 49 - Data'!Q25,'Site 49 - Data'!CW25,'Site 49 - Data'!GC25,'Site 49 - ARMS'!Q25,'Site 49 - ARMS'!AE25)</f>
        <v>3</v>
      </c>
      <c r="GD25" s="63">
        <f>SUM('Site 49 - Data'!R25,'Site 49 - Data'!CX25,'Site 49 - Data'!GD25,'Site 49 - ARMS'!R25,'Site 49 - ARMS'!AF25)</f>
        <v>0</v>
      </c>
      <c r="GE25" s="63">
        <f>SUM('Site 49 - Data'!S25,'Site 49 - Data'!CY25,'Site 49 - Data'!GE25,'Site 49 - ARMS'!S25,'Site 49 - ARMS'!AG25)</f>
        <v>0</v>
      </c>
      <c r="GF25" s="63">
        <f>SUM('Site 49 - Data'!T25,'Site 49 - Data'!CZ25,'Site 49 - Data'!GF25,'Site 49 - ARMS'!T25,'Site 49 - ARMS'!AH25)</f>
        <v>0</v>
      </c>
      <c r="GG25" s="63">
        <f>SUM('Site 49 - Data'!U25,'Site 49 - Data'!DA25,'Site 49 - Data'!GG25,'Site 49 - ARMS'!U25,'Site 49 - ARMS'!AI25)</f>
        <v>0</v>
      </c>
      <c r="GH25" s="63">
        <f>SUM('Site 49 - Data'!V25,'Site 49 - Data'!DB25,'Site 49 - Data'!GH25,'Site 49 - ARMS'!V25,'Site 49 - ARMS'!AJ25)</f>
        <v>0</v>
      </c>
      <c r="GI25" s="63">
        <f>SUM('Site 49 - Data'!W25,'Site 49 - Data'!DC25,'Site 49 - Data'!GI25,'Site 49 - ARMS'!W25,'Site 49 - ARMS'!AK25)</f>
        <v>0</v>
      </c>
      <c r="GJ25" s="63">
        <f>SUM('Site 49 - Data'!X25,'Site 49 - Data'!DD25,'Site 49 - Data'!GJ25,'Site 49 - ARMS'!X25,'Site 49 - ARMS'!AL25)</f>
        <v>3</v>
      </c>
      <c r="GK25" s="63">
        <f>SUM('Site 49 - Data'!Y25,'Site 49 - Data'!DE25,'Site 49 - Data'!GK25,'Site 49 - ARMS'!Y25,'Site 49 - ARMS'!AM25)</f>
        <v>0</v>
      </c>
      <c r="GL25" s="64">
        <f>SUM('Site 49 - Data'!Z25,'Site 49 - Data'!DF25,'Site 49 - Data'!GL25,'Site 49 - ARMS'!Z25,'Site 49 - ARMS'!AN25)</f>
        <v>3</v>
      </c>
      <c r="GM25" s="12">
        <f>SUM(GB25:GL25)</f>
        <v>21</v>
      </c>
      <c r="GN25" s="12">
        <f>SUM(GB25,GC25,2.3*GD25,2.3*GE25,2.3*GF25,2.3*GG25,2*GH25,2*GI25,GJ25,0.4*GK25,0.2*GL25)</f>
        <v>18.600000000000001</v>
      </c>
      <c r="GO25" s="13">
        <f>'Site 49 - Data'!$A25</f>
        <v>0.41666666666666691</v>
      </c>
      <c r="GP25" s="62">
        <f>SUM('Site 49 - Data'!HD25,'Site 49 - Data'!HR25,'Site 49 - Data'!IF25,'Site 49 - ARMS'!B25,'Site 49 - ARMS'!P25)</f>
        <v>17</v>
      </c>
      <c r="GQ25" s="63">
        <f>SUM('Site 49 - Data'!HE25,'Site 49 - Data'!HS25,'Site 49 - Data'!IG25,'Site 49 - ARMS'!C25,'Site 49 - ARMS'!Q25)</f>
        <v>5</v>
      </c>
      <c r="GR25" s="63">
        <f>SUM('Site 49 - Data'!HF25,'Site 49 - Data'!HT25,'Site 49 - Data'!IH25,'Site 49 - ARMS'!D25,'Site 49 - ARMS'!R25)</f>
        <v>2</v>
      </c>
      <c r="GS25" s="63">
        <f>SUM('Site 49 - Data'!HG25,'Site 49 - Data'!HU25,'Site 49 - Data'!II25,'Site 49 - ARMS'!E25,'Site 49 - ARMS'!S25)</f>
        <v>0</v>
      </c>
      <c r="GT25" s="63">
        <f>SUM('Site 49 - Data'!HH25,'Site 49 - Data'!HV25,'Site 49 - Data'!IJ25,'Site 49 - ARMS'!F25,'Site 49 - ARMS'!T25)</f>
        <v>0</v>
      </c>
      <c r="GU25" s="63">
        <f>SUM('Site 49 - Data'!HI25,'Site 49 - Data'!HW25,'Site 49 - Data'!IK25,'Site 49 - ARMS'!G25,'Site 49 - ARMS'!U25)</f>
        <v>0</v>
      </c>
      <c r="GV25" s="63">
        <f>SUM('Site 49 - Data'!HJ25,'Site 49 - Data'!HX25,'Site 49 - Data'!IL25,'Site 49 - ARMS'!H25,'Site 49 - ARMS'!V25)</f>
        <v>0</v>
      </c>
      <c r="GW25" s="63">
        <f>SUM('Site 49 - Data'!HK25,'Site 49 - Data'!HY25,'Site 49 - Data'!IM25,'Site 49 - ARMS'!I25,'Site 49 - ARMS'!W25)</f>
        <v>0</v>
      </c>
      <c r="GX25" s="63">
        <f>SUM('Site 49 - Data'!HL25,'Site 49 - Data'!HZ25,'Site 49 - Data'!IN25,'Site 49 - ARMS'!J25,'Site 49 - ARMS'!X25)</f>
        <v>1</v>
      </c>
      <c r="GY25" s="63">
        <f>SUM('Site 49 - Data'!HM25,'Site 49 - Data'!IA25,'Site 49 - Data'!IO25,'Site 49 - ARMS'!K25,'Site 49 - ARMS'!Y25)</f>
        <v>0</v>
      </c>
      <c r="GZ25" s="64">
        <f>SUM('Site 49 - Data'!HN25,'Site 49 - Data'!IB25,'Site 49 - Data'!IP25,'Site 49 - ARMS'!L25,'Site 49 - ARMS'!Z25)</f>
        <v>1</v>
      </c>
      <c r="HA25" s="12">
        <f>SUM(GP25:GZ25)</f>
        <v>26</v>
      </c>
      <c r="HB25" s="12">
        <f>SUM(GP25,GQ25,2.3*GR25,2.3*GS25,2.3*GT25,2.3*GU25,2*GV25,2*GW25,GX25,0.4*GY25,0.2*GZ25)</f>
        <v>27.8</v>
      </c>
      <c r="HC25" s="13">
        <f>'Site 49 - Data'!$A25</f>
        <v>0.41666666666666691</v>
      </c>
      <c r="HD25" s="62">
        <f>SUM('Site 49 - Data'!B25,'Site 49 - Data'!CH25,'Site 49 - Data'!FN25,'Site 49 - ARMS'!B25,'Site 49 - ARMS'!CH25)</f>
        <v>49</v>
      </c>
      <c r="HE25" s="63">
        <f>SUM('Site 49 - Data'!C25,'Site 49 - Data'!CI25,'Site 49 - Data'!FO25,'Site 49 - ARMS'!C25,'Site 49 - ARMS'!CI25)</f>
        <v>10</v>
      </c>
      <c r="HF25" s="63">
        <f>SUM('Site 49 - Data'!D25,'Site 49 - Data'!CJ25,'Site 49 - Data'!FP25,'Site 49 - ARMS'!D25,'Site 49 - ARMS'!CJ25)</f>
        <v>1</v>
      </c>
      <c r="HG25" s="63">
        <f>SUM('Site 49 - Data'!E25,'Site 49 - Data'!CK25,'Site 49 - Data'!FQ25,'Site 49 - ARMS'!E25,'Site 49 - ARMS'!CK25)</f>
        <v>0</v>
      </c>
      <c r="HH25" s="63">
        <f>SUM('Site 49 - Data'!F25,'Site 49 - Data'!CL25,'Site 49 - Data'!FR25,'Site 49 - ARMS'!F25,'Site 49 - ARMS'!CL25)</f>
        <v>0</v>
      </c>
      <c r="HI25" s="63">
        <f>SUM('Site 49 - Data'!G25,'Site 49 - Data'!CM25,'Site 49 - Data'!FS25,'Site 49 - ARMS'!G25,'Site 49 - ARMS'!CM25)</f>
        <v>0</v>
      </c>
      <c r="HJ25" s="63">
        <f>SUM('Site 49 - Data'!H25,'Site 49 - Data'!CN25,'Site 49 - Data'!FT25,'Site 49 - ARMS'!H25,'Site 49 - ARMS'!CN25)</f>
        <v>0</v>
      </c>
      <c r="HK25" s="63">
        <f>SUM('Site 49 - Data'!I25,'Site 49 - Data'!CO25,'Site 49 - Data'!FU25,'Site 49 - ARMS'!I25,'Site 49 - ARMS'!CO25)</f>
        <v>0</v>
      </c>
      <c r="HL25" s="63">
        <f>SUM('Site 49 - Data'!J25,'Site 49 - Data'!CP25,'Site 49 - Data'!FV25,'Site 49 - ARMS'!J25,'Site 49 - ARMS'!CP25)</f>
        <v>16</v>
      </c>
      <c r="HM25" s="63">
        <f>SUM('Site 49 - Data'!K25,'Site 49 - Data'!CQ25,'Site 49 - Data'!FW25,'Site 49 - ARMS'!K25,'Site 49 - ARMS'!CQ25)</f>
        <v>0</v>
      </c>
      <c r="HN25" s="64">
        <f>SUM('Site 49 - Data'!L25,'Site 49 - Data'!CR25,'Site 49 - Data'!FX25,'Site 49 - ARMS'!L25,'Site 49 - ARMS'!CR25)</f>
        <v>2</v>
      </c>
      <c r="HO25" s="12">
        <f>SUM(HD25:HN25)</f>
        <v>78</v>
      </c>
      <c r="HP25" s="12">
        <f>SUM(HD25,HE25,2.3*HF25,2.3*HG25,2.3*HH25,2.3*HI25,2*HJ25,2*HK25,HL25,0.4*HM25,0.2*HN25)</f>
        <v>77.7</v>
      </c>
      <c r="HQ25" s="13">
        <f>'Site 49 - Data'!$A25</f>
        <v>0.41666666666666691</v>
      </c>
      <c r="HR25" s="62">
        <f t="shared" ref="HR25:IB28" si="71">SUM(AD25,AR25,BF25,BT25,CH25)</f>
        <v>32</v>
      </c>
      <c r="HS25" s="63">
        <f t="shared" si="71"/>
        <v>7</v>
      </c>
      <c r="HT25" s="63">
        <f t="shared" si="71"/>
        <v>1</v>
      </c>
      <c r="HU25" s="63">
        <f t="shared" si="71"/>
        <v>0</v>
      </c>
      <c r="HV25" s="63">
        <f t="shared" si="71"/>
        <v>0</v>
      </c>
      <c r="HW25" s="63">
        <f t="shared" si="71"/>
        <v>0</v>
      </c>
      <c r="HX25" s="63">
        <f t="shared" si="71"/>
        <v>0</v>
      </c>
      <c r="HY25" s="63">
        <f t="shared" si="71"/>
        <v>0</v>
      </c>
      <c r="HZ25" s="63">
        <f t="shared" si="71"/>
        <v>2</v>
      </c>
      <c r="IA25" s="63">
        <f t="shared" si="71"/>
        <v>0</v>
      </c>
      <c r="IB25" s="64">
        <f t="shared" si="71"/>
        <v>2</v>
      </c>
      <c r="IC25" s="12">
        <f>SUM(HR25:IB25)</f>
        <v>44</v>
      </c>
      <c r="ID25" s="12">
        <f>SUM(HR25,HS25,2.3*HT25,2.3*HU25,2.3*HV25,2.3*HW25,2*HX25,2*HY25,HZ25,0.4*IA25,0.2*IB25)</f>
        <v>43.699999999999996</v>
      </c>
      <c r="IE25" s="65">
        <f>SUM(EI25,FK25,GM25,HO25)</f>
        <v>278</v>
      </c>
      <c r="IF25" s="65">
        <f>SUM(IE25:IE28)</f>
        <v>1051</v>
      </c>
      <c r="IG25" s="13">
        <v>0.41666666666666691</v>
      </c>
    </row>
    <row r="26" spans="1:241" ht="13.5" customHeight="1" x14ac:dyDescent="0.25">
      <c r="A26" s="19">
        <f>A25+"00:15"</f>
        <v>0.42708333333333359</v>
      </c>
      <c r="B26" s="20">
        <v>4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2">
        <v>0</v>
      </c>
      <c r="M26" s="23">
        <f>SUM(B26:L26)</f>
        <v>4</v>
      </c>
      <c r="N26" s="23">
        <f>SUM(B26,C26,2.3*D26,2.3*E26,2.3*F26,2.3*G26,2*H26,2*I26,J26,0.4*K26,0.2*L26)</f>
        <v>4</v>
      </c>
      <c r="O26" s="19">
        <f>O25+"00:15"</f>
        <v>0.42708333333333359</v>
      </c>
      <c r="P26" s="24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6">
        <v>0</v>
      </c>
      <c r="AA26" s="27">
        <f>SUM(P26:Z26)</f>
        <v>0</v>
      </c>
      <c r="AB26" s="27">
        <f>SUM(P26,Q26,2.3*R26,2.3*S26,2.3*T26,2.3*U26,2*V26,2*W26,X26,0.4*Y26,0.2*Z26)</f>
        <v>0</v>
      </c>
      <c r="AC26" s="19">
        <f>AC25+"00:15"</f>
        <v>0.42708333333333359</v>
      </c>
      <c r="AD26" s="20">
        <v>1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2">
        <v>0</v>
      </c>
      <c r="AO26" s="23">
        <f>SUM(AD26:AN26)</f>
        <v>1</v>
      </c>
      <c r="AP26" s="23">
        <f>SUM(AD26,AE26,2.3*AF26,2.3*AG26,2.3*AH26,2.3*AI26,2*AJ26,2*AK26,AL26,0.4*AM26,0.2*AN26)</f>
        <v>1</v>
      </c>
      <c r="AQ26" s="19">
        <f>AQ25+"00:15"</f>
        <v>0.42708333333333359</v>
      </c>
      <c r="AR26" s="20">
        <v>8</v>
      </c>
      <c r="AS26" s="21">
        <v>2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4</v>
      </c>
      <c r="BA26" s="21">
        <v>0</v>
      </c>
      <c r="BB26" s="22">
        <v>0</v>
      </c>
      <c r="BC26" s="23">
        <f>SUM(AR26:BB26)</f>
        <v>14</v>
      </c>
      <c r="BD26" s="23">
        <f>SUM(AR26,AS26,2.3*AT26,2.3*AU26,2.3*AV26,2.3*AW26,2*AX26,2*AY26,AZ26,0.4*BA26,0.2*BB26)</f>
        <v>14</v>
      </c>
      <c r="BE26" s="19">
        <f>BE25+"00:15"</f>
        <v>0.42708333333333359</v>
      </c>
      <c r="BF26" s="20">
        <v>18</v>
      </c>
      <c r="BG26" s="21">
        <v>5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3</v>
      </c>
      <c r="BO26" s="21">
        <v>0</v>
      </c>
      <c r="BP26" s="22">
        <v>1</v>
      </c>
      <c r="BQ26" s="23">
        <f>SUM(BF26:BP26)</f>
        <v>27</v>
      </c>
      <c r="BR26" s="23">
        <f>SUM(BF26,BG26,2.3*BH26,2.3*BI26,2.3*BJ26,2.3*BK26,2*BL26,2*BM26,BN26,0.4*BO26,0.2*BP26)</f>
        <v>26.2</v>
      </c>
      <c r="BS26" s="19">
        <f>BS25+"00:15"</f>
        <v>0.42708333333333359</v>
      </c>
      <c r="BT26" s="20">
        <v>1</v>
      </c>
      <c r="BU26" s="21">
        <v>1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2">
        <v>0</v>
      </c>
      <c r="CE26" s="23">
        <f>SUM(BT26:CD26)</f>
        <v>2</v>
      </c>
      <c r="CF26" s="23">
        <f>SUM(BT26,BU26,2.3*BV26,2.3*BW26,2.3*BX26,2.3*BY26,2*BZ26,2*CA26,CB26,0.4*CC26,0.2*CD26)</f>
        <v>2</v>
      </c>
      <c r="CG26" s="19">
        <f>CG25+"00:15"</f>
        <v>0.42708333333333359</v>
      </c>
      <c r="CH26" s="24">
        <v>0</v>
      </c>
      <c r="CI26" s="25">
        <v>0</v>
      </c>
      <c r="CJ26" s="25">
        <v>0</v>
      </c>
      <c r="CK26" s="25">
        <v>0</v>
      </c>
      <c r="CL26" s="25">
        <v>0</v>
      </c>
      <c r="CM26" s="25">
        <v>0</v>
      </c>
      <c r="CN26" s="25">
        <v>0</v>
      </c>
      <c r="CO26" s="25">
        <v>0</v>
      </c>
      <c r="CP26" s="25">
        <v>0</v>
      </c>
      <c r="CQ26" s="25">
        <v>0</v>
      </c>
      <c r="CR26" s="26">
        <v>0</v>
      </c>
      <c r="CS26" s="27">
        <f>SUM(CH26:CR26)</f>
        <v>0</v>
      </c>
      <c r="CT26" s="27">
        <f>SUM(CH26,CI26,2.3*CJ26,2.3*CK26,2.3*CL26,2.3*CM26,2*CN26,2*CO26,CP26,0.4*CQ26,0.2*CR26)</f>
        <v>0</v>
      </c>
      <c r="CU26" s="13">
        <f>'Site 49 - Data'!$A26</f>
        <v>0.42708333333333359</v>
      </c>
      <c r="CV26" s="67">
        <f>SUM('Site 49 - Data'!BF26,'Site 49 - Data'!BT26,'Site 49 - Data'!EZ26,'Site 49 - Data'!IF26,'Site 49 - ARMS'!BT26)</f>
        <v>68</v>
      </c>
      <c r="CW26" s="68">
        <f>SUM('Site 49 - Data'!BG26,'Site 49 - Data'!BU26,'Site 49 - Data'!FA26,'Site 49 - Data'!IG26,'Site 49 - ARMS'!BU26)</f>
        <v>12</v>
      </c>
      <c r="CX26" s="68">
        <f>SUM('Site 49 - Data'!BH26,'Site 49 - Data'!BV26,'Site 49 - Data'!FB26,'Site 49 - Data'!IH26,'Site 49 - ARMS'!BV26)</f>
        <v>2</v>
      </c>
      <c r="CY26" s="68">
        <f>SUM('Site 49 - Data'!BI26,'Site 49 - Data'!BW26,'Site 49 - Data'!FC26,'Site 49 - Data'!II26,'Site 49 - ARMS'!BW26)</f>
        <v>0</v>
      </c>
      <c r="CZ26" s="68">
        <f>SUM('Site 49 - Data'!BJ26,'Site 49 - Data'!BX26,'Site 49 - Data'!FD26,'Site 49 - Data'!IJ26,'Site 49 - ARMS'!BX26)</f>
        <v>0</v>
      </c>
      <c r="DA26" s="68">
        <f>SUM('Site 49 - Data'!BK26,'Site 49 - Data'!BY26,'Site 49 - Data'!FE26,'Site 49 - Data'!IK26,'Site 49 - ARMS'!BY26)</f>
        <v>0</v>
      </c>
      <c r="DB26" s="68">
        <f>SUM('Site 49 - Data'!BL26,'Site 49 - Data'!BZ26,'Site 49 - Data'!FF26,'Site 49 - Data'!IL26,'Site 49 - ARMS'!BZ26)</f>
        <v>0</v>
      </c>
      <c r="DC26" s="68">
        <f>SUM('Site 49 - Data'!BM26,'Site 49 - Data'!CA26,'Site 49 - Data'!FG26,'Site 49 - Data'!IM26,'Site 49 - ARMS'!CA26)</f>
        <v>0</v>
      </c>
      <c r="DD26" s="68">
        <f>SUM('Site 49 - Data'!BN26,'Site 49 - Data'!CB26,'Site 49 - Data'!FH26,'Site 49 - Data'!IN26,'Site 49 - ARMS'!CB26)</f>
        <v>16</v>
      </c>
      <c r="DE26" s="68">
        <f>SUM('Site 49 - Data'!BO26,'Site 49 - Data'!CC26,'Site 49 - Data'!FI26,'Site 49 - Data'!IO26,'Site 49 - ARMS'!CC26)</f>
        <v>2</v>
      </c>
      <c r="DF26" s="69">
        <f>SUM('Site 49 - Data'!BP26,'Site 49 - Data'!CD26,'Site 49 - Data'!FJ26,'Site 49 - Data'!IP26,'Site 49 - ARMS'!CD26)</f>
        <v>2</v>
      </c>
      <c r="DG26" s="23">
        <f>SUM(CV26:DF26)</f>
        <v>102</v>
      </c>
      <c r="DH26" s="23">
        <f>SUM(CV26,CW26,2.3*CX26,2.3*CY26,2.3*CZ26,2.3*DA26,2*DB26,2*DC26,DD26,0.4*DE26,0.2*DF26)</f>
        <v>101.8</v>
      </c>
      <c r="DI26" s="13">
        <f>'Site 49 - Data'!$A26</f>
        <v>0.42708333333333359</v>
      </c>
      <c r="DJ26" s="67">
        <f>SUM('Site 49 - Data'!B26,'Site 49 - Data'!P26,'Site 49 - Data'!AD26,'Site 49 - Data'!AR26,'Site 49 - Data'!BF26)</f>
        <v>75</v>
      </c>
      <c r="DK26" s="68">
        <f>SUM('Site 49 - Data'!C26,'Site 49 - Data'!Q26,'Site 49 - Data'!AE26,'Site 49 - Data'!AS26,'Site 49 - Data'!BG26)</f>
        <v>11</v>
      </c>
      <c r="DL26" s="68">
        <f>SUM('Site 49 - Data'!D26,'Site 49 - Data'!R26,'Site 49 - Data'!AF26,'Site 49 - Data'!AT26,'Site 49 - Data'!BH26)</f>
        <v>2</v>
      </c>
      <c r="DM26" s="68">
        <f>SUM('Site 49 - Data'!E26,'Site 49 - Data'!S26,'Site 49 - Data'!AG26,'Site 49 - Data'!AU26,'Site 49 - Data'!BI26)</f>
        <v>0</v>
      </c>
      <c r="DN26" s="68">
        <f>SUM('Site 49 - Data'!F26,'Site 49 - Data'!T26,'Site 49 - Data'!AH26,'Site 49 - Data'!AV26,'Site 49 - Data'!BJ26)</f>
        <v>0</v>
      </c>
      <c r="DO26" s="68">
        <f>SUM('Site 49 - Data'!G26,'Site 49 - Data'!U26,'Site 49 - Data'!AI26,'Site 49 - Data'!AW26,'Site 49 - Data'!BK26)</f>
        <v>0</v>
      </c>
      <c r="DP26" s="68">
        <f>SUM('Site 49 - Data'!H26,'Site 49 - Data'!V26,'Site 49 - Data'!AJ26,'Site 49 - Data'!AX26,'Site 49 - Data'!BL26)</f>
        <v>0</v>
      </c>
      <c r="DQ26" s="68">
        <f>SUM('Site 49 - Data'!I26,'Site 49 - Data'!W26,'Site 49 - Data'!AK26,'Site 49 - Data'!AY26,'Site 49 - Data'!BM26)</f>
        <v>0</v>
      </c>
      <c r="DR26" s="68">
        <f>SUM('Site 49 - Data'!J26,'Site 49 - Data'!X26,'Site 49 - Data'!AL26,'Site 49 - Data'!AZ26,'Site 49 - Data'!BN26)</f>
        <v>19</v>
      </c>
      <c r="DS26" s="68">
        <f>SUM('Site 49 - Data'!K26,'Site 49 - Data'!Y26,'Site 49 - Data'!AM26,'Site 49 - Data'!BA26,'Site 49 - Data'!BO26)</f>
        <v>1</v>
      </c>
      <c r="DT26" s="69">
        <f>SUM('Site 49 - Data'!L26,'Site 49 - Data'!Z26,'Site 49 - Data'!AN26,'Site 49 - Data'!BB26,'Site 49 - Data'!BP26)</f>
        <v>2</v>
      </c>
      <c r="DU26" s="23">
        <f>SUM(DJ26:DT26)</f>
        <v>110</v>
      </c>
      <c r="DV26" s="23">
        <f>SUM(DJ26,DK26,2.3*DL26,2.3*DM26,2.3*DN26,2.3*DO26,2*DP26,2*DQ26,DR26,0.4*DS26,0.2*DT26)</f>
        <v>110.4</v>
      </c>
      <c r="DW26" s="13">
        <f>'Site 49 - Data'!$A26</f>
        <v>0.42708333333333359</v>
      </c>
      <c r="DX26" s="67">
        <f>SUM('Site 49 - Data'!AR26,'Site 49 - Data'!DX26,'Site 49 - Data'!EL26,'Site 49 - Data'!HR26,'Site 49 - ARMS'!BF26)</f>
        <v>41</v>
      </c>
      <c r="DY26" s="68">
        <f>SUM('Site 49 - Data'!AS26,'Site 49 - Data'!DY26,'Site 49 - Data'!EM26,'Site 49 - Data'!HS26,'Site 49 - ARMS'!BG26)</f>
        <v>9</v>
      </c>
      <c r="DZ26" s="68">
        <f>SUM('Site 49 - Data'!AT26,'Site 49 - Data'!DZ26,'Site 49 - Data'!EN26,'Site 49 - Data'!HT26,'Site 49 - ARMS'!BH26)</f>
        <v>2</v>
      </c>
      <c r="EA26" s="68">
        <f>SUM('Site 49 - Data'!AU26,'Site 49 - Data'!EA26,'Site 49 - Data'!EO26,'Site 49 - Data'!HU26,'Site 49 - ARMS'!BI26)</f>
        <v>0</v>
      </c>
      <c r="EB26" s="68">
        <f>SUM('Site 49 - Data'!AV26,'Site 49 - Data'!EB26,'Site 49 - Data'!EP26,'Site 49 - Data'!HV26,'Site 49 - ARMS'!BJ26)</f>
        <v>0</v>
      </c>
      <c r="EC26" s="68">
        <f>SUM('Site 49 - Data'!AW26,'Site 49 - Data'!EC26,'Site 49 - Data'!EQ26,'Site 49 - Data'!HW26,'Site 49 - ARMS'!BK26)</f>
        <v>0</v>
      </c>
      <c r="ED26" s="68">
        <f>SUM('Site 49 - Data'!AX26,'Site 49 - Data'!ED26,'Site 49 - Data'!ER26,'Site 49 - Data'!HX26,'Site 49 - ARMS'!BL26)</f>
        <v>0</v>
      </c>
      <c r="EE26" s="68">
        <f>SUM('Site 49 - Data'!AY26,'Site 49 - Data'!EE26,'Site 49 - Data'!ES26,'Site 49 - Data'!HY26,'Site 49 - ARMS'!BM26)</f>
        <v>0</v>
      </c>
      <c r="EF26" s="68">
        <f>SUM('Site 49 - Data'!AZ26,'Site 49 - Data'!EF26,'Site 49 - Data'!ET26,'Site 49 - Data'!HZ26,'Site 49 - ARMS'!BN26)</f>
        <v>4</v>
      </c>
      <c r="EG26" s="68">
        <f>SUM('Site 49 - Data'!BA26,'Site 49 - Data'!EG26,'Site 49 - Data'!EU26,'Site 49 - Data'!IA26,'Site 49 - ARMS'!BO26)</f>
        <v>0</v>
      </c>
      <c r="EH26" s="69">
        <f>SUM('Site 49 - Data'!BB26,'Site 49 - Data'!EH26,'Site 49 - Data'!EV26,'Site 49 - Data'!IB26,'Site 49 - ARMS'!BP26)</f>
        <v>3</v>
      </c>
      <c r="EI26" s="23">
        <f>SUM(DX26:EH26)</f>
        <v>59</v>
      </c>
      <c r="EJ26" s="23">
        <f>SUM(DX26,DY26,2.3*DZ26,2.3*EA26,2.3*EB26,2.3*EC26,2*ED26,2*EE26,EF26,0.4*EG26,0.2*EH26)</f>
        <v>59.2</v>
      </c>
      <c r="EK26" s="13">
        <f>'Site 49 - Data'!$A26</f>
        <v>0.42708333333333359</v>
      </c>
      <c r="EL26" s="67">
        <f>SUM('Site 49 - Data'!BT26,'Site 49 - Data'!CH26,'Site 49 - Data'!CV26,'Site 49 - Data'!DJ26,'Site 49 - Data'!DX26)</f>
        <v>46</v>
      </c>
      <c r="EM26" s="68">
        <f>SUM('Site 49 - Data'!BU26,'Site 49 - Data'!CI26,'Site 49 - Data'!CW26,'Site 49 - Data'!DK26,'Site 49 - Data'!DY26)</f>
        <v>7</v>
      </c>
      <c r="EN26" s="68">
        <f>SUM('Site 49 - Data'!BV26,'Site 49 - Data'!CJ26,'Site 49 - Data'!CX26,'Site 49 - Data'!DL26,'Site 49 - Data'!DZ26)</f>
        <v>1</v>
      </c>
      <c r="EO26" s="68">
        <f>SUM('Site 49 - Data'!BW26,'Site 49 - Data'!CK26,'Site 49 - Data'!CY26,'Site 49 - Data'!DM26,'Site 49 - Data'!EA26)</f>
        <v>0</v>
      </c>
      <c r="EP26" s="68">
        <f>SUM('Site 49 - Data'!BX26,'Site 49 - Data'!CL26,'Site 49 - Data'!CZ26,'Site 49 - Data'!DN26,'Site 49 - Data'!EB26)</f>
        <v>0</v>
      </c>
      <c r="EQ26" s="68">
        <f>SUM('Site 49 - Data'!BY26,'Site 49 - Data'!CM26,'Site 49 - Data'!DA26,'Site 49 - Data'!DO26,'Site 49 - Data'!EC26)</f>
        <v>0</v>
      </c>
      <c r="ER26" s="68">
        <f>SUM('Site 49 - Data'!BZ26,'Site 49 - Data'!CN26,'Site 49 - Data'!DB26,'Site 49 - Data'!DP26,'Site 49 - Data'!ED26)</f>
        <v>0</v>
      </c>
      <c r="ES26" s="68">
        <f>SUM('Site 49 - Data'!CA26,'Site 49 - Data'!CO26,'Site 49 - Data'!DC26,'Site 49 - Data'!DQ26,'Site 49 - Data'!EE26)</f>
        <v>0</v>
      </c>
      <c r="ET26" s="68">
        <f>SUM('Site 49 - Data'!CB26,'Site 49 - Data'!CP26,'Site 49 - Data'!DD26,'Site 49 - Data'!DR26,'Site 49 - Data'!EF26)</f>
        <v>7</v>
      </c>
      <c r="EU26" s="68">
        <f>SUM('Site 49 - Data'!CC26,'Site 49 - Data'!CQ26,'Site 49 - Data'!DE26,'Site 49 - Data'!DS26,'Site 49 - Data'!EG26)</f>
        <v>1</v>
      </c>
      <c r="EV26" s="69">
        <f>SUM('Site 49 - Data'!CD26,'Site 49 - Data'!CR26,'Site 49 - Data'!DF26,'Site 49 - Data'!DT26,'Site 49 - Data'!EH26)</f>
        <v>2</v>
      </c>
      <c r="EW26" s="23">
        <f>SUM(EL26:EV26)</f>
        <v>64</v>
      </c>
      <c r="EX26" s="23">
        <f>SUM(EL26,EM26,2.3*EN26,2.3*EO26,2.3*EP26,2.3*EQ26,2*ER26,2*ES26,ET26,0.4*EU26,0.2*EV26)</f>
        <v>63.099999999999994</v>
      </c>
      <c r="EY26" s="13">
        <f>'Site 49 - Data'!$A26</f>
        <v>0.42708333333333359</v>
      </c>
      <c r="EZ26" s="67">
        <f>SUM('Site 49 - Data'!AD26,'Site 49 - Data'!DJ26,'Site 49 - Data'!GP26,'Site 49 - Data'!HD26,'Site 49 - ARMS'!AR26)</f>
        <v>80</v>
      </c>
      <c r="FA26" s="68">
        <f>SUM('Site 49 - Data'!AE26,'Site 49 - Data'!DK26,'Site 49 - Data'!GQ26,'Site 49 - Data'!HE26,'Site 49 - ARMS'!AS26)</f>
        <v>12</v>
      </c>
      <c r="FB26" s="68">
        <f>SUM('Site 49 - Data'!AF26,'Site 49 - Data'!DL26,'Site 49 - Data'!GR26,'Site 49 - Data'!HF26,'Site 49 - ARMS'!AT26)</f>
        <v>2</v>
      </c>
      <c r="FC26" s="68">
        <f>SUM('Site 49 - Data'!AG26,'Site 49 - Data'!DM26,'Site 49 - Data'!GS26,'Site 49 - Data'!HG26,'Site 49 - ARMS'!AU26)</f>
        <v>0</v>
      </c>
      <c r="FD26" s="68">
        <f>SUM('Site 49 - Data'!AH26,'Site 49 - Data'!DN26,'Site 49 - Data'!GT26,'Site 49 - Data'!HH26,'Site 49 - ARMS'!AV26)</f>
        <v>0</v>
      </c>
      <c r="FE26" s="68">
        <f>SUM('Site 49 - Data'!AI26,'Site 49 - Data'!DO26,'Site 49 - Data'!GU26,'Site 49 - Data'!HI26,'Site 49 - ARMS'!AW26)</f>
        <v>0</v>
      </c>
      <c r="FF26" s="68">
        <f>SUM('Site 49 - Data'!AJ26,'Site 49 - Data'!DP26,'Site 49 - Data'!GV26,'Site 49 - Data'!HJ26,'Site 49 - ARMS'!AX26)</f>
        <v>0</v>
      </c>
      <c r="FG26" s="68">
        <f>SUM('Site 49 - Data'!AK26,'Site 49 - Data'!DQ26,'Site 49 - Data'!GW26,'Site 49 - Data'!HK26,'Site 49 - ARMS'!AY26)</f>
        <v>0</v>
      </c>
      <c r="FH26" s="68">
        <f>SUM('Site 49 - Data'!AL26,'Site 49 - Data'!DR26,'Site 49 - Data'!GX26,'Site 49 - Data'!HL26,'Site 49 - ARMS'!AZ26)</f>
        <v>19</v>
      </c>
      <c r="FI26" s="68">
        <f>SUM('Site 49 - Data'!AM26,'Site 49 - Data'!DS26,'Site 49 - Data'!GY26,'Site 49 - Data'!HM26,'Site 49 - ARMS'!BA26)</f>
        <v>1</v>
      </c>
      <c r="FJ26" s="69">
        <f>SUM('Site 49 - Data'!AN26,'Site 49 - Data'!DT26,'Site 49 - Data'!GZ26,'Site 49 - Data'!HN26,'Site 49 - ARMS'!BB26)</f>
        <v>0</v>
      </c>
      <c r="FK26" s="23">
        <f>SUM(EZ26:FJ26)</f>
        <v>114</v>
      </c>
      <c r="FL26" s="23">
        <f>SUM(EZ26,FA26,2.3*FB26,2.3*FC26,2.3*FD26,2.3*FE26,2*FF26,2*FG26,FH26,0.4*FI26,0.2*FJ26)</f>
        <v>116</v>
      </c>
      <c r="FM26" s="13">
        <f>'Site 49 - Data'!$A26</f>
        <v>0.42708333333333359</v>
      </c>
      <c r="FN26" s="67">
        <f>SUM('Site 49 - Data'!EL26,'Site 49 - Data'!EZ26,'Site 49 - Data'!FN26,'Site 49 - Data'!GB26,'Site 49 - Data'!GP26)</f>
        <v>73</v>
      </c>
      <c r="FO26" s="68">
        <f>SUM('Site 49 - Data'!EM26,'Site 49 - Data'!FA26,'Site 49 - Data'!FO26,'Site 49 - Data'!GC26,'Site 49 - Data'!GQ26)</f>
        <v>13</v>
      </c>
      <c r="FP26" s="68">
        <f>SUM('Site 49 - Data'!EN26,'Site 49 - Data'!FB26,'Site 49 - Data'!FP26,'Site 49 - Data'!GD26,'Site 49 - Data'!GR26)</f>
        <v>1</v>
      </c>
      <c r="FQ26" s="68">
        <f>SUM('Site 49 - Data'!EO26,'Site 49 - Data'!FC26,'Site 49 - Data'!FQ26,'Site 49 - Data'!GE26,'Site 49 - Data'!GS26)</f>
        <v>0</v>
      </c>
      <c r="FR26" s="68">
        <f>SUM('Site 49 - Data'!EP26,'Site 49 - Data'!FD26,'Site 49 - Data'!FR26,'Site 49 - Data'!GF26,'Site 49 - Data'!GT26)</f>
        <v>0</v>
      </c>
      <c r="FS26" s="68">
        <f>SUM('Site 49 - Data'!EQ26,'Site 49 - Data'!FE26,'Site 49 - Data'!FS26,'Site 49 - Data'!GG26,'Site 49 - Data'!GU26)</f>
        <v>0</v>
      </c>
      <c r="FT26" s="68">
        <f>SUM('Site 49 - Data'!ER26,'Site 49 - Data'!FF26,'Site 49 - Data'!FT26,'Site 49 - Data'!GH26,'Site 49 - Data'!GV26)</f>
        <v>0</v>
      </c>
      <c r="FU26" s="68">
        <f>SUM('Site 49 - Data'!ES26,'Site 49 - Data'!FG26,'Site 49 - Data'!FU26,'Site 49 - Data'!GI26,'Site 49 - Data'!GW26)</f>
        <v>0</v>
      </c>
      <c r="FV26" s="68">
        <f>SUM('Site 49 - Data'!ET26,'Site 49 - Data'!FH26,'Site 49 - Data'!FV26,'Site 49 - Data'!GJ26,'Site 49 - Data'!GX26)</f>
        <v>17</v>
      </c>
      <c r="FW26" s="68">
        <f>SUM('Site 49 - Data'!EU26,'Site 49 - Data'!FI26,'Site 49 - Data'!FW26,'Site 49 - Data'!GK26,'Site 49 - Data'!GY26)</f>
        <v>2</v>
      </c>
      <c r="FX26" s="69">
        <f>SUM('Site 49 - Data'!EV26,'Site 49 - Data'!FJ26,'Site 49 - Data'!FX26,'Site 49 - Data'!GL26,'Site 49 - Data'!GZ26)</f>
        <v>2</v>
      </c>
      <c r="FY26" s="23">
        <f>SUM(FN26:FX26)</f>
        <v>108</v>
      </c>
      <c r="FZ26" s="23">
        <f>SUM(FN26,FO26,2.3*FP26,2.3*FQ26,2.3*FR26,2.3*FS26,2*FT26,2*FU26,FV26,0.4*FW26,0.2*FX26)</f>
        <v>106.5</v>
      </c>
      <c r="GA26" s="13">
        <f>'Site 49 - Data'!$A26</f>
        <v>0.42708333333333359</v>
      </c>
      <c r="GB26" s="67">
        <f>SUM('Site 49 - Data'!P26,'Site 49 - Data'!CV26,'Site 49 - Data'!GB26,'Site 49 - ARMS'!P26,'Site 49 - ARMS'!AD26)</f>
        <v>6</v>
      </c>
      <c r="GC26" s="68">
        <f>SUM('Site 49 - Data'!Q26,'Site 49 - Data'!CW26,'Site 49 - Data'!GC26,'Site 49 - ARMS'!Q26,'Site 49 - ARMS'!AE26)</f>
        <v>5</v>
      </c>
      <c r="GD26" s="68">
        <f>SUM('Site 49 - Data'!R26,'Site 49 - Data'!CX26,'Site 49 - Data'!GD26,'Site 49 - ARMS'!R26,'Site 49 - ARMS'!AF26)</f>
        <v>0</v>
      </c>
      <c r="GE26" s="68">
        <f>SUM('Site 49 - Data'!S26,'Site 49 - Data'!CY26,'Site 49 - Data'!GE26,'Site 49 - ARMS'!S26,'Site 49 - ARMS'!AG26)</f>
        <v>0</v>
      </c>
      <c r="GF26" s="68">
        <f>SUM('Site 49 - Data'!T26,'Site 49 - Data'!CZ26,'Site 49 - Data'!GF26,'Site 49 - ARMS'!T26,'Site 49 - ARMS'!AH26)</f>
        <v>0</v>
      </c>
      <c r="GG26" s="68">
        <f>SUM('Site 49 - Data'!U26,'Site 49 - Data'!DA26,'Site 49 - Data'!GG26,'Site 49 - ARMS'!U26,'Site 49 - ARMS'!AI26)</f>
        <v>0</v>
      </c>
      <c r="GH26" s="68">
        <f>SUM('Site 49 - Data'!V26,'Site 49 - Data'!DB26,'Site 49 - Data'!GH26,'Site 49 - ARMS'!V26,'Site 49 - ARMS'!AJ26)</f>
        <v>0</v>
      </c>
      <c r="GI26" s="68">
        <f>SUM('Site 49 - Data'!W26,'Site 49 - Data'!DC26,'Site 49 - Data'!GI26,'Site 49 - ARMS'!W26,'Site 49 - ARMS'!AK26)</f>
        <v>0</v>
      </c>
      <c r="GJ26" s="68">
        <f>SUM('Site 49 - Data'!X26,'Site 49 - Data'!DD26,'Site 49 - Data'!GJ26,'Site 49 - ARMS'!X26,'Site 49 - ARMS'!AL26)</f>
        <v>2</v>
      </c>
      <c r="GK26" s="68">
        <f>SUM('Site 49 - Data'!Y26,'Site 49 - Data'!DE26,'Site 49 - Data'!GK26,'Site 49 - ARMS'!Y26,'Site 49 - ARMS'!AM26)</f>
        <v>0</v>
      </c>
      <c r="GL26" s="69">
        <f>SUM('Site 49 - Data'!Z26,'Site 49 - Data'!DF26,'Site 49 - Data'!GL26,'Site 49 - ARMS'!Z26,'Site 49 - ARMS'!AN26)</f>
        <v>0</v>
      </c>
      <c r="GM26" s="23">
        <f>SUM(GB26:GL26)</f>
        <v>13</v>
      </c>
      <c r="GN26" s="23">
        <f>SUM(GB26,GC26,2.3*GD26,2.3*GE26,2.3*GF26,2.3*GG26,2*GH26,2*GI26,GJ26,0.4*GK26,0.2*GL26)</f>
        <v>13</v>
      </c>
      <c r="GO26" s="13">
        <f>'Site 49 - Data'!$A26</f>
        <v>0.42708333333333359</v>
      </c>
      <c r="GP26" s="67">
        <f>SUM('Site 49 - Data'!HD26,'Site 49 - Data'!HR26,'Site 49 - Data'!IF26,'Site 49 - ARMS'!B26,'Site 49 - ARMS'!P26)</f>
        <v>15</v>
      </c>
      <c r="GQ26" s="68">
        <f>SUM('Site 49 - Data'!HE26,'Site 49 - Data'!HS26,'Site 49 - Data'!IG26,'Site 49 - ARMS'!C26,'Site 49 - ARMS'!Q26)</f>
        <v>3</v>
      </c>
      <c r="GR26" s="68">
        <f>SUM('Site 49 - Data'!HF26,'Site 49 - Data'!HT26,'Site 49 - Data'!IH26,'Site 49 - ARMS'!D26,'Site 49 - ARMS'!R26)</f>
        <v>2</v>
      </c>
      <c r="GS26" s="68">
        <f>SUM('Site 49 - Data'!HG26,'Site 49 - Data'!HU26,'Site 49 - Data'!II26,'Site 49 - ARMS'!E26,'Site 49 - ARMS'!S26)</f>
        <v>0</v>
      </c>
      <c r="GT26" s="68">
        <f>SUM('Site 49 - Data'!HH26,'Site 49 - Data'!HV26,'Site 49 - Data'!IJ26,'Site 49 - ARMS'!F26,'Site 49 - ARMS'!T26)</f>
        <v>0</v>
      </c>
      <c r="GU26" s="68">
        <f>SUM('Site 49 - Data'!HI26,'Site 49 - Data'!HW26,'Site 49 - Data'!IK26,'Site 49 - ARMS'!G26,'Site 49 - ARMS'!U26)</f>
        <v>0</v>
      </c>
      <c r="GV26" s="68">
        <f>SUM('Site 49 - Data'!HJ26,'Site 49 - Data'!HX26,'Site 49 - Data'!IL26,'Site 49 - ARMS'!H26,'Site 49 - ARMS'!V26)</f>
        <v>0</v>
      </c>
      <c r="GW26" s="68">
        <f>SUM('Site 49 - Data'!HK26,'Site 49 - Data'!HY26,'Site 49 - Data'!IM26,'Site 49 - ARMS'!I26,'Site 49 - ARMS'!W26)</f>
        <v>0</v>
      </c>
      <c r="GX26" s="68">
        <f>SUM('Site 49 - Data'!HL26,'Site 49 - Data'!HZ26,'Site 49 - Data'!IN26,'Site 49 - ARMS'!J26,'Site 49 - ARMS'!X26)</f>
        <v>0</v>
      </c>
      <c r="GY26" s="68">
        <f>SUM('Site 49 - Data'!HM26,'Site 49 - Data'!IA26,'Site 49 - Data'!IO26,'Site 49 - ARMS'!K26,'Site 49 - ARMS'!Y26)</f>
        <v>0</v>
      </c>
      <c r="GZ26" s="69">
        <f>SUM('Site 49 - Data'!HN26,'Site 49 - Data'!IB26,'Site 49 - Data'!IP26,'Site 49 - ARMS'!L26,'Site 49 - ARMS'!Z26)</f>
        <v>0</v>
      </c>
      <c r="HA26" s="23">
        <f>SUM(GP26:GZ26)</f>
        <v>20</v>
      </c>
      <c r="HB26" s="23">
        <f>SUM(GP26,GQ26,2.3*GR26,2.3*GS26,2.3*GT26,2.3*GU26,2*GV26,2*GW26,GX26,0.4*GY26,0.2*GZ26)</f>
        <v>22.6</v>
      </c>
      <c r="HC26" s="13">
        <f>'Site 49 - Data'!$A26</f>
        <v>0.42708333333333359</v>
      </c>
      <c r="HD26" s="67">
        <f>SUM('Site 49 - Data'!B26,'Site 49 - Data'!CH26,'Site 49 - Data'!FN26,'Site 49 - ARMS'!B26,'Site 49 - ARMS'!CH26)</f>
        <v>42</v>
      </c>
      <c r="HE26" s="68">
        <f>SUM('Site 49 - Data'!C26,'Site 49 - Data'!CI26,'Site 49 - Data'!FO26,'Site 49 - ARMS'!C26,'Site 49 - ARMS'!CI26)</f>
        <v>4</v>
      </c>
      <c r="HF26" s="68">
        <f>SUM('Site 49 - Data'!D26,'Site 49 - Data'!CJ26,'Site 49 - Data'!FP26,'Site 49 - ARMS'!D26,'Site 49 - ARMS'!CJ26)</f>
        <v>0</v>
      </c>
      <c r="HG26" s="68">
        <f>SUM('Site 49 - Data'!E26,'Site 49 - Data'!CK26,'Site 49 - Data'!FQ26,'Site 49 - ARMS'!E26,'Site 49 - ARMS'!CK26)</f>
        <v>0</v>
      </c>
      <c r="HH26" s="68">
        <f>SUM('Site 49 - Data'!F26,'Site 49 - Data'!CL26,'Site 49 - Data'!FR26,'Site 49 - ARMS'!F26,'Site 49 - ARMS'!CL26)</f>
        <v>0</v>
      </c>
      <c r="HI26" s="68">
        <f>SUM('Site 49 - Data'!G26,'Site 49 - Data'!CM26,'Site 49 - Data'!FS26,'Site 49 - ARMS'!G26,'Site 49 - ARMS'!CM26)</f>
        <v>0</v>
      </c>
      <c r="HJ26" s="68">
        <f>SUM('Site 49 - Data'!H26,'Site 49 - Data'!CN26,'Site 49 - Data'!FT26,'Site 49 - ARMS'!H26,'Site 49 - ARMS'!CN26)</f>
        <v>0</v>
      </c>
      <c r="HK26" s="68">
        <f>SUM('Site 49 - Data'!I26,'Site 49 - Data'!CO26,'Site 49 - Data'!FU26,'Site 49 - ARMS'!I26,'Site 49 - ARMS'!CO26)</f>
        <v>0</v>
      </c>
      <c r="HL26" s="68">
        <f>SUM('Site 49 - Data'!J26,'Site 49 - Data'!CP26,'Site 49 - Data'!FV26,'Site 49 - ARMS'!J26,'Site 49 - ARMS'!CP26)</f>
        <v>9</v>
      </c>
      <c r="HM26" s="68">
        <f>SUM('Site 49 - Data'!K26,'Site 49 - Data'!CQ26,'Site 49 - Data'!FW26,'Site 49 - ARMS'!K26,'Site 49 - ARMS'!CQ26)</f>
        <v>1</v>
      </c>
      <c r="HN26" s="69">
        <f>SUM('Site 49 - Data'!L26,'Site 49 - Data'!CR26,'Site 49 - Data'!FX26,'Site 49 - ARMS'!L26,'Site 49 - ARMS'!CR26)</f>
        <v>2</v>
      </c>
      <c r="HO26" s="23">
        <f>SUM(HD26:HN26)</f>
        <v>58</v>
      </c>
      <c r="HP26" s="23">
        <f>SUM(HD26,HE26,2.3*HF26,2.3*HG26,2.3*HH26,2.3*HI26,2*HJ26,2*HK26,HL26,0.4*HM26,0.2*HN26)</f>
        <v>55.8</v>
      </c>
      <c r="HQ26" s="13">
        <f>'Site 49 - Data'!$A26</f>
        <v>0.42708333333333359</v>
      </c>
      <c r="HR26" s="67">
        <f t="shared" si="71"/>
        <v>28</v>
      </c>
      <c r="HS26" s="68">
        <f t="shared" si="71"/>
        <v>8</v>
      </c>
      <c r="HT26" s="68">
        <f t="shared" si="71"/>
        <v>0</v>
      </c>
      <c r="HU26" s="68">
        <f t="shared" si="71"/>
        <v>0</v>
      </c>
      <c r="HV26" s="68">
        <f t="shared" si="71"/>
        <v>0</v>
      </c>
      <c r="HW26" s="68">
        <f t="shared" si="71"/>
        <v>0</v>
      </c>
      <c r="HX26" s="68">
        <f t="shared" si="71"/>
        <v>0</v>
      </c>
      <c r="HY26" s="68">
        <f t="shared" si="71"/>
        <v>0</v>
      </c>
      <c r="HZ26" s="68">
        <f t="shared" si="71"/>
        <v>7</v>
      </c>
      <c r="IA26" s="68">
        <f t="shared" si="71"/>
        <v>0</v>
      </c>
      <c r="IB26" s="69">
        <f t="shared" si="71"/>
        <v>1</v>
      </c>
      <c r="IC26" s="23">
        <f>SUM(HR26:IB26)</f>
        <v>44</v>
      </c>
      <c r="ID26" s="23">
        <f>SUM(HR26,HS26,2.3*HT26,2.3*HU26,2.3*HV26,2.3*HW26,2*HX26,2*HY26,HZ26,0.4*IA26,0.2*IB26)</f>
        <v>43.2</v>
      </c>
      <c r="IE26" s="65">
        <f>SUM(EI26,FK26,GM26,HO26)</f>
        <v>244</v>
      </c>
      <c r="IF26" s="65">
        <f>SUM(IE26:IE30)</f>
        <v>1036</v>
      </c>
      <c r="IG26" s="13">
        <v>0.42708333333333359</v>
      </c>
    </row>
    <row r="27" spans="1:241" ht="13.5" customHeight="1" x14ac:dyDescent="0.25">
      <c r="A27" s="19">
        <f>A26+"00:15"</f>
        <v>0.43750000000000028</v>
      </c>
      <c r="B27" s="20">
        <v>6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2">
        <v>0</v>
      </c>
      <c r="M27" s="23">
        <f>SUM(B27:L27)</f>
        <v>6</v>
      </c>
      <c r="N27" s="23">
        <f>SUM(B27,C27,2.3*D27,2.3*E27,2.3*F27,2.3*G27,2*H27,2*I27,J27,0.4*K27,0.2*L27)</f>
        <v>6</v>
      </c>
      <c r="O27" s="19">
        <f>O26+"00:15"</f>
        <v>0.43750000000000028</v>
      </c>
      <c r="P27" s="24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6">
        <v>0</v>
      </c>
      <c r="AA27" s="27">
        <f>SUM(P27:Z27)</f>
        <v>0</v>
      </c>
      <c r="AB27" s="27">
        <f>SUM(P27,Q27,2.3*R27,2.3*S27,2.3*T27,2.3*U27,2*V27,2*W27,X27,0.4*Y27,0.2*Z27)</f>
        <v>0</v>
      </c>
      <c r="AC27" s="19">
        <f>AC26+"00:15"</f>
        <v>0.43750000000000028</v>
      </c>
      <c r="AD27" s="20">
        <v>1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1</v>
      </c>
      <c r="AM27" s="21">
        <v>0</v>
      </c>
      <c r="AN27" s="22">
        <v>0</v>
      </c>
      <c r="AO27" s="23">
        <f>SUM(AD27:AN27)</f>
        <v>2</v>
      </c>
      <c r="AP27" s="23">
        <f>SUM(AD27,AE27,2.3*AF27,2.3*AG27,2.3*AH27,2.3*AI27,2*AJ27,2*AK27,AL27,0.4*AM27,0.2*AN27)</f>
        <v>2</v>
      </c>
      <c r="AQ27" s="19">
        <f>AQ26+"00:15"</f>
        <v>0.43750000000000028</v>
      </c>
      <c r="AR27" s="20">
        <v>15</v>
      </c>
      <c r="AS27" s="21">
        <v>1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4</v>
      </c>
      <c r="BA27" s="21">
        <v>0</v>
      </c>
      <c r="BB27" s="22">
        <v>0</v>
      </c>
      <c r="BC27" s="23">
        <f>SUM(AR27:BB27)</f>
        <v>20</v>
      </c>
      <c r="BD27" s="23">
        <f>SUM(AR27,AS27,2.3*AT27,2.3*AU27,2.3*AV27,2.3*AW27,2*AX27,2*AY27,AZ27,0.4*BA27,0.2*BB27)</f>
        <v>20</v>
      </c>
      <c r="BE27" s="19">
        <f>BE26+"00:15"</f>
        <v>0.43750000000000028</v>
      </c>
      <c r="BF27" s="20">
        <v>21</v>
      </c>
      <c r="BG27" s="21">
        <v>4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1</v>
      </c>
      <c r="BO27" s="21">
        <v>1</v>
      </c>
      <c r="BP27" s="22">
        <v>0</v>
      </c>
      <c r="BQ27" s="23">
        <f>SUM(BF27:BP27)</f>
        <v>27</v>
      </c>
      <c r="BR27" s="23">
        <f>SUM(BF27,BG27,2.3*BH27,2.3*BI27,2.3*BJ27,2.3*BK27,2*BL27,2*BM27,BN27,0.4*BO27,0.2*BP27)</f>
        <v>26.4</v>
      </c>
      <c r="BS27" s="19">
        <f>BS26+"00:15"</f>
        <v>0.43750000000000028</v>
      </c>
      <c r="BT27" s="20">
        <v>1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1</v>
      </c>
      <c r="CD27" s="22">
        <v>0</v>
      </c>
      <c r="CE27" s="23">
        <f>SUM(BT27:CD27)</f>
        <v>2</v>
      </c>
      <c r="CF27" s="23">
        <f>SUM(BT27,BU27,2.3*BV27,2.3*BW27,2.3*BX27,2.3*BY27,2*BZ27,2*CA27,CB27,0.4*CC27,0.2*CD27)</f>
        <v>1.4</v>
      </c>
      <c r="CG27" s="19">
        <f>CG26+"00:15"</f>
        <v>0.43750000000000028</v>
      </c>
      <c r="CH27" s="24">
        <v>0</v>
      </c>
      <c r="CI27" s="25">
        <v>0</v>
      </c>
      <c r="CJ27" s="25">
        <v>0</v>
      </c>
      <c r="CK27" s="25">
        <v>0</v>
      </c>
      <c r="CL27" s="25">
        <v>0</v>
      </c>
      <c r="CM27" s="25">
        <v>0</v>
      </c>
      <c r="CN27" s="25">
        <v>0</v>
      </c>
      <c r="CO27" s="25">
        <v>0</v>
      </c>
      <c r="CP27" s="25">
        <v>0</v>
      </c>
      <c r="CQ27" s="25">
        <v>0</v>
      </c>
      <c r="CR27" s="26">
        <v>0</v>
      </c>
      <c r="CS27" s="27">
        <f>SUM(CH27:CR27)</f>
        <v>0</v>
      </c>
      <c r="CT27" s="27">
        <f>SUM(CH27,CI27,2.3*CJ27,2.3*CK27,2.3*CL27,2.3*CM27,2*CN27,2*CO27,CP27,0.4*CQ27,0.2*CR27)</f>
        <v>0</v>
      </c>
      <c r="CU27" s="13">
        <f>'Site 49 - Data'!$A27</f>
        <v>0.43750000000000028</v>
      </c>
      <c r="CV27" s="67">
        <f>SUM('Site 49 - Data'!BF27,'Site 49 - Data'!BT27,'Site 49 - Data'!EZ27,'Site 49 - Data'!IF27,'Site 49 - ARMS'!BT27)</f>
        <v>66</v>
      </c>
      <c r="CW27" s="68">
        <f>SUM('Site 49 - Data'!BG27,'Site 49 - Data'!BU27,'Site 49 - Data'!FA27,'Site 49 - Data'!IG27,'Site 49 - ARMS'!BU27)</f>
        <v>19</v>
      </c>
      <c r="CX27" s="68">
        <f>SUM('Site 49 - Data'!BH27,'Site 49 - Data'!BV27,'Site 49 - Data'!FB27,'Site 49 - Data'!IH27,'Site 49 - ARMS'!BV27)</f>
        <v>0</v>
      </c>
      <c r="CY27" s="68">
        <f>SUM('Site 49 - Data'!BI27,'Site 49 - Data'!BW27,'Site 49 - Data'!FC27,'Site 49 - Data'!II27,'Site 49 - ARMS'!BW27)</f>
        <v>0</v>
      </c>
      <c r="CZ27" s="68">
        <f>SUM('Site 49 - Data'!BJ27,'Site 49 - Data'!BX27,'Site 49 - Data'!FD27,'Site 49 - Data'!IJ27,'Site 49 - ARMS'!BX27)</f>
        <v>0</v>
      </c>
      <c r="DA27" s="68">
        <f>SUM('Site 49 - Data'!BK27,'Site 49 - Data'!BY27,'Site 49 - Data'!FE27,'Site 49 - Data'!IK27,'Site 49 - ARMS'!BY27)</f>
        <v>0</v>
      </c>
      <c r="DB27" s="68">
        <f>SUM('Site 49 - Data'!BL27,'Site 49 - Data'!BZ27,'Site 49 - Data'!FF27,'Site 49 - Data'!IL27,'Site 49 - ARMS'!BZ27)</f>
        <v>0</v>
      </c>
      <c r="DC27" s="68">
        <f>SUM('Site 49 - Data'!BM27,'Site 49 - Data'!CA27,'Site 49 - Data'!FG27,'Site 49 - Data'!IM27,'Site 49 - ARMS'!CA27)</f>
        <v>0</v>
      </c>
      <c r="DD27" s="68">
        <f>SUM('Site 49 - Data'!BN27,'Site 49 - Data'!CB27,'Site 49 - Data'!FH27,'Site 49 - Data'!IN27,'Site 49 - ARMS'!CB27)</f>
        <v>14</v>
      </c>
      <c r="DE27" s="68">
        <f>SUM('Site 49 - Data'!BO27,'Site 49 - Data'!CC27,'Site 49 - Data'!FI27,'Site 49 - Data'!IO27,'Site 49 - ARMS'!CC27)</f>
        <v>2</v>
      </c>
      <c r="DF27" s="69">
        <f>SUM('Site 49 - Data'!BP27,'Site 49 - Data'!CD27,'Site 49 - Data'!FJ27,'Site 49 - Data'!IP27,'Site 49 - ARMS'!CD27)</f>
        <v>3</v>
      </c>
      <c r="DG27" s="23">
        <f>SUM(CV27:DF27)</f>
        <v>104</v>
      </c>
      <c r="DH27" s="23">
        <f>SUM(CV27,CW27,2.3*CX27,2.3*CY27,2.3*CZ27,2.3*DA27,2*DB27,2*DC27,DD27,0.4*DE27,0.2*DF27)</f>
        <v>100.39999999999999</v>
      </c>
      <c r="DI27" s="13">
        <f>'Site 49 - Data'!$A27</f>
        <v>0.43750000000000028</v>
      </c>
      <c r="DJ27" s="67">
        <f>SUM('Site 49 - Data'!B27,'Site 49 - Data'!P27,'Site 49 - Data'!AD27,'Site 49 - Data'!AR27,'Site 49 - Data'!BF27)</f>
        <v>77</v>
      </c>
      <c r="DK27" s="68">
        <f>SUM('Site 49 - Data'!C27,'Site 49 - Data'!Q27,'Site 49 - Data'!AE27,'Site 49 - Data'!AS27,'Site 49 - Data'!BG27)</f>
        <v>15</v>
      </c>
      <c r="DL27" s="68">
        <f>SUM('Site 49 - Data'!D27,'Site 49 - Data'!R27,'Site 49 - Data'!AF27,'Site 49 - Data'!AT27,'Site 49 - Data'!BH27)</f>
        <v>5</v>
      </c>
      <c r="DM27" s="68">
        <f>SUM('Site 49 - Data'!E27,'Site 49 - Data'!S27,'Site 49 - Data'!AG27,'Site 49 - Data'!AU27,'Site 49 - Data'!BI27)</f>
        <v>0</v>
      </c>
      <c r="DN27" s="68">
        <f>SUM('Site 49 - Data'!F27,'Site 49 - Data'!T27,'Site 49 - Data'!AH27,'Site 49 - Data'!AV27,'Site 49 - Data'!BJ27)</f>
        <v>0</v>
      </c>
      <c r="DO27" s="68">
        <f>SUM('Site 49 - Data'!G27,'Site 49 - Data'!U27,'Site 49 - Data'!AI27,'Site 49 - Data'!AW27,'Site 49 - Data'!BK27)</f>
        <v>0</v>
      </c>
      <c r="DP27" s="68">
        <f>SUM('Site 49 - Data'!H27,'Site 49 - Data'!V27,'Site 49 - Data'!AJ27,'Site 49 - Data'!AX27,'Site 49 - Data'!BL27)</f>
        <v>0</v>
      </c>
      <c r="DQ27" s="68">
        <f>SUM('Site 49 - Data'!I27,'Site 49 - Data'!W27,'Site 49 - Data'!AK27,'Site 49 - Data'!AY27,'Site 49 - Data'!BM27)</f>
        <v>0</v>
      </c>
      <c r="DR27" s="68">
        <f>SUM('Site 49 - Data'!J27,'Site 49 - Data'!X27,'Site 49 - Data'!AL27,'Site 49 - Data'!AZ27,'Site 49 - Data'!BN27)</f>
        <v>26</v>
      </c>
      <c r="DS27" s="68">
        <f>SUM('Site 49 - Data'!K27,'Site 49 - Data'!Y27,'Site 49 - Data'!AM27,'Site 49 - Data'!BA27,'Site 49 - Data'!BO27)</f>
        <v>0</v>
      </c>
      <c r="DT27" s="69">
        <f>SUM('Site 49 - Data'!L27,'Site 49 - Data'!Z27,'Site 49 - Data'!AN27,'Site 49 - Data'!BB27,'Site 49 - Data'!BP27)</f>
        <v>3</v>
      </c>
      <c r="DU27" s="23">
        <f>SUM(DJ27:DT27)</f>
        <v>126</v>
      </c>
      <c r="DV27" s="23">
        <f>SUM(DJ27,DK27,2.3*DL27,2.3*DM27,2.3*DN27,2.3*DO27,2*DP27,2*DQ27,DR27,0.4*DS27,0.2*DT27)</f>
        <v>130.1</v>
      </c>
      <c r="DW27" s="13">
        <f>'Site 49 - Data'!$A27</f>
        <v>0.43750000000000028</v>
      </c>
      <c r="DX27" s="67">
        <f>SUM('Site 49 - Data'!AR27,'Site 49 - Data'!DX27,'Site 49 - Data'!EL27,'Site 49 - Data'!HR27,'Site 49 - ARMS'!BF27)</f>
        <v>46</v>
      </c>
      <c r="DY27" s="68">
        <f>SUM('Site 49 - Data'!AS27,'Site 49 - Data'!DY27,'Site 49 - Data'!EM27,'Site 49 - Data'!HS27,'Site 49 - ARMS'!BG27)</f>
        <v>14</v>
      </c>
      <c r="DZ27" s="68">
        <f>SUM('Site 49 - Data'!AT27,'Site 49 - Data'!DZ27,'Site 49 - Data'!EN27,'Site 49 - Data'!HT27,'Site 49 - ARMS'!BH27)</f>
        <v>1</v>
      </c>
      <c r="EA27" s="68">
        <f>SUM('Site 49 - Data'!AU27,'Site 49 - Data'!EA27,'Site 49 - Data'!EO27,'Site 49 - Data'!HU27,'Site 49 - ARMS'!BI27)</f>
        <v>0</v>
      </c>
      <c r="EB27" s="68">
        <f>SUM('Site 49 - Data'!AV27,'Site 49 - Data'!EB27,'Site 49 - Data'!EP27,'Site 49 - Data'!HV27,'Site 49 - ARMS'!BJ27)</f>
        <v>0</v>
      </c>
      <c r="EC27" s="68">
        <f>SUM('Site 49 - Data'!AW27,'Site 49 - Data'!EC27,'Site 49 - Data'!EQ27,'Site 49 - Data'!HW27,'Site 49 - ARMS'!BK27)</f>
        <v>0</v>
      </c>
      <c r="ED27" s="68">
        <f>SUM('Site 49 - Data'!AX27,'Site 49 - Data'!ED27,'Site 49 - Data'!ER27,'Site 49 - Data'!HX27,'Site 49 - ARMS'!BL27)</f>
        <v>0</v>
      </c>
      <c r="EE27" s="68">
        <f>SUM('Site 49 - Data'!AY27,'Site 49 - Data'!EE27,'Site 49 - Data'!ES27,'Site 49 - Data'!HY27,'Site 49 - ARMS'!BM27)</f>
        <v>0</v>
      </c>
      <c r="EF27" s="68">
        <f>SUM('Site 49 - Data'!AZ27,'Site 49 - Data'!EF27,'Site 49 - Data'!ET27,'Site 49 - Data'!HZ27,'Site 49 - ARMS'!BN27)</f>
        <v>1</v>
      </c>
      <c r="EG27" s="68">
        <f>SUM('Site 49 - Data'!BA27,'Site 49 - Data'!EG27,'Site 49 - Data'!EU27,'Site 49 - Data'!IA27,'Site 49 - ARMS'!BO27)</f>
        <v>2</v>
      </c>
      <c r="EH27" s="69">
        <f>SUM('Site 49 - Data'!BB27,'Site 49 - Data'!EH27,'Site 49 - Data'!EV27,'Site 49 - Data'!IB27,'Site 49 - ARMS'!BP27)</f>
        <v>1</v>
      </c>
      <c r="EI27" s="23">
        <f>SUM(DX27:EH27)</f>
        <v>65</v>
      </c>
      <c r="EJ27" s="23">
        <f>SUM(DX27,DY27,2.3*DZ27,2.3*EA27,2.3*EB27,2.3*EC27,2*ED27,2*EE27,EF27,0.4*EG27,0.2*EH27)</f>
        <v>64.3</v>
      </c>
      <c r="EK27" s="13">
        <f>'Site 49 - Data'!$A27</f>
        <v>0.43750000000000028</v>
      </c>
      <c r="EL27" s="67">
        <f>SUM('Site 49 - Data'!BT27,'Site 49 - Data'!CH27,'Site 49 - Data'!CV27,'Site 49 - Data'!DJ27,'Site 49 - Data'!DX27)</f>
        <v>37</v>
      </c>
      <c r="EM27" s="68">
        <f>SUM('Site 49 - Data'!BU27,'Site 49 - Data'!CI27,'Site 49 - Data'!CW27,'Site 49 - Data'!DK27,'Site 49 - Data'!DY27)</f>
        <v>7</v>
      </c>
      <c r="EN27" s="68">
        <f>SUM('Site 49 - Data'!BV27,'Site 49 - Data'!CJ27,'Site 49 - Data'!CX27,'Site 49 - Data'!DL27,'Site 49 - Data'!DZ27)</f>
        <v>0</v>
      </c>
      <c r="EO27" s="68">
        <f>SUM('Site 49 - Data'!BW27,'Site 49 - Data'!CK27,'Site 49 - Data'!CY27,'Site 49 - Data'!DM27,'Site 49 - Data'!EA27)</f>
        <v>0</v>
      </c>
      <c r="EP27" s="68">
        <f>SUM('Site 49 - Data'!BX27,'Site 49 - Data'!CL27,'Site 49 - Data'!CZ27,'Site 49 - Data'!DN27,'Site 49 - Data'!EB27)</f>
        <v>0</v>
      </c>
      <c r="EQ27" s="68">
        <f>SUM('Site 49 - Data'!BY27,'Site 49 - Data'!CM27,'Site 49 - Data'!DA27,'Site 49 - Data'!DO27,'Site 49 - Data'!EC27)</f>
        <v>0</v>
      </c>
      <c r="ER27" s="68">
        <f>SUM('Site 49 - Data'!BZ27,'Site 49 - Data'!CN27,'Site 49 - Data'!DB27,'Site 49 - Data'!DP27,'Site 49 - Data'!ED27)</f>
        <v>0</v>
      </c>
      <c r="ES27" s="68">
        <f>SUM('Site 49 - Data'!CA27,'Site 49 - Data'!CO27,'Site 49 - Data'!DC27,'Site 49 - Data'!DQ27,'Site 49 - Data'!EE27)</f>
        <v>2</v>
      </c>
      <c r="ET27" s="68">
        <f>SUM('Site 49 - Data'!CB27,'Site 49 - Data'!CP27,'Site 49 - Data'!DD27,'Site 49 - Data'!DR27,'Site 49 - Data'!EF27)</f>
        <v>6</v>
      </c>
      <c r="EU27" s="68">
        <f>SUM('Site 49 - Data'!CC27,'Site 49 - Data'!CQ27,'Site 49 - Data'!DE27,'Site 49 - Data'!DS27,'Site 49 - Data'!EG27)</f>
        <v>0</v>
      </c>
      <c r="EV27" s="69">
        <f>SUM('Site 49 - Data'!CD27,'Site 49 - Data'!CR27,'Site 49 - Data'!DF27,'Site 49 - Data'!DT27,'Site 49 - Data'!EH27)</f>
        <v>5</v>
      </c>
      <c r="EW27" s="23">
        <f>SUM(EL27:EV27)</f>
        <v>57</v>
      </c>
      <c r="EX27" s="23">
        <f>SUM(EL27,EM27,2.3*EN27,2.3*EO27,2.3*EP27,2.3*EQ27,2*ER27,2*ES27,ET27,0.4*EU27,0.2*EV27)</f>
        <v>55</v>
      </c>
      <c r="EY27" s="13">
        <f>'Site 49 - Data'!$A27</f>
        <v>0.43750000000000028</v>
      </c>
      <c r="EZ27" s="67">
        <f>SUM('Site 49 - Data'!AD27,'Site 49 - Data'!DJ27,'Site 49 - Data'!GP27,'Site 49 - Data'!HD27,'Site 49 - ARMS'!AR27)</f>
        <v>75</v>
      </c>
      <c r="FA27" s="68">
        <f>SUM('Site 49 - Data'!AE27,'Site 49 - Data'!DK27,'Site 49 - Data'!GQ27,'Site 49 - Data'!HE27,'Site 49 - ARMS'!AS27)</f>
        <v>11</v>
      </c>
      <c r="FB27" s="68">
        <f>SUM('Site 49 - Data'!AF27,'Site 49 - Data'!DL27,'Site 49 - Data'!GR27,'Site 49 - Data'!HF27,'Site 49 - ARMS'!AT27)</f>
        <v>4</v>
      </c>
      <c r="FC27" s="68">
        <f>SUM('Site 49 - Data'!AG27,'Site 49 - Data'!DM27,'Site 49 - Data'!GS27,'Site 49 - Data'!HG27,'Site 49 - ARMS'!AU27)</f>
        <v>0</v>
      </c>
      <c r="FD27" s="68">
        <f>SUM('Site 49 - Data'!AH27,'Site 49 - Data'!DN27,'Site 49 - Data'!GT27,'Site 49 - Data'!HH27,'Site 49 - ARMS'!AV27)</f>
        <v>0</v>
      </c>
      <c r="FE27" s="68">
        <f>SUM('Site 49 - Data'!AI27,'Site 49 - Data'!DO27,'Site 49 - Data'!GU27,'Site 49 - Data'!HI27,'Site 49 - ARMS'!AW27)</f>
        <v>0</v>
      </c>
      <c r="FF27" s="68">
        <f>SUM('Site 49 - Data'!AJ27,'Site 49 - Data'!DP27,'Site 49 - Data'!GV27,'Site 49 - Data'!HJ27,'Site 49 - ARMS'!AX27)</f>
        <v>0</v>
      </c>
      <c r="FG27" s="68">
        <f>SUM('Site 49 - Data'!AK27,'Site 49 - Data'!DQ27,'Site 49 - Data'!GW27,'Site 49 - Data'!HK27,'Site 49 - ARMS'!AY27)</f>
        <v>0</v>
      </c>
      <c r="FH27" s="68">
        <f>SUM('Site 49 - Data'!AL27,'Site 49 - Data'!DR27,'Site 49 - Data'!GX27,'Site 49 - Data'!HL27,'Site 49 - ARMS'!AZ27)</f>
        <v>28</v>
      </c>
      <c r="FI27" s="68">
        <f>SUM('Site 49 - Data'!AM27,'Site 49 - Data'!DS27,'Site 49 - Data'!GY27,'Site 49 - Data'!HM27,'Site 49 - ARMS'!BA27)</f>
        <v>0</v>
      </c>
      <c r="FJ27" s="69">
        <f>SUM('Site 49 - Data'!AN27,'Site 49 - Data'!DT27,'Site 49 - Data'!GZ27,'Site 49 - Data'!HN27,'Site 49 - ARMS'!BB27)</f>
        <v>3</v>
      </c>
      <c r="FK27" s="23">
        <f>SUM(EZ27:FJ27)</f>
        <v>121</v>
      </c>
      <c r="FL27" s="23">
        <f>SUM(EZ27,FA27,2.3*FB27,2.3*FC27,2.3*FD27,2.3*FE27,2*FF27,2*FG27,FH27,0.4*FI27,0.2*FJ27)</f>
        <v>123.8</v>
      </c>
      <c r="FM27" s="13">
        <f>'Site 49 - Data'!$A27</f>
        <v>0.43750000000000028</v>
      </c>
      <c r="FN27" s="67">
        <f>SUM('Site 49 - Data'!EL27,'Site 49 - Data'!EZ27,'Site 49 - Data'!FN27,'Site 49 - Data'!GB27,'Site 49 - Data'!GP27)</f>
        <v>65</v>
      </c>
      <c r="FO27" s="68">
        <f>SUM('Site 49 - Data'!EM27,'Site 49 - Data'!FA27,'Site 49 - Data'!FO27,'Site 49 - Data'!GC27,'Site 49 - Data'!GQ27)</f>
        <v>24</v>
      </c>
      <c r="FP27" s="68">
        <f>SUM('Site 49 - Data'!EN27,'Site 49 - Data'!FB27,'Site 49 - Data'!FP27,'Site 49 - Data'!GD27,'Site 49 - Data'!GR27)</f>
        <v>1</v>
      </c>
      <c r="FQ27" s="68">
        <f>SUM('Site 49 - Data'!EO27,'Site 49 - Data'!FC27,'Site 49 - Data'!FQ27,'Site 49 - Data'!GE27,'Site 49 - Data'!GS27)</f>
        <v>0</v>
      </c>
      <c r="FR27" s="68">
        <f>SUM('Site 49 - Data'!EP27,'Site 49 - Data'!FD27,'Site 49 - Data'!FR27,'Site 49 - Data'!GF27,'Site 49 - Data'!GT27)</f>
        <v>0</v>
      </c>
      <c r="FS27" s="68">
        <f>SUM('Site 49 - Data'!EQ27,'Site 49 - Data'!FE27,'Site 49 - Data'!FS27,'Site 49 - Data'!GG27,'Site 49 - Data'!GU27)</f>
        <v>0</v>
      </c>
      <c r="FT27" s="68">
        <f>SUM('Site 49 - Data'!ER27,'Site 49 - Data'!FF27,'Site 49 - Data'!FT27,'Site 49 - Data'!GH27,'Site 49 - Data'!GV27)</f>
        <v>0</v>
      </c>
      <c r="FU27" s="68">
        <f>SUM('Site 49 - Data'!ES27,'Site 49 - Data'!FG27,'Site 49 - Data'!FU27,'Site 49 - Data'!GI27,'Site 49 - Data'!GW27)</f>
        <v>0</v>
      </c>
      <c r="FV27" s="68">
        <f>SUM('Site 49 - Data'!ET27,'Site 49 - Data'!FH27,'Site 49 - Data'!FV27,'Site 49 - Data'!GJ27,'Site 49 - Data'!GX27)</f>
        <v>14</v>
      </c>
      <c r="FW27" s="68">
        <f>SUM('Site 49 - Data'!EU27,'Site 49 - Data'!FI27,'Site 49 - Data'!FW27,'Site 49 - Data'!GK27,'Site 49 - Data'!GY27)</f>
        <v>2</v>
      </c>
      <c r="FX27" s="69">
        <f>SUM('Site 49 - Data'!EV27,'Site 49 - Data'!FJ27,'Site 49 - Data'!FX27,'Site 49 - Data'!GL27,'Site 49 - Data'!GZ27)</f>
        <v>4</v>
      </c>
      <c r="FY27" s="23">
        <f>SUM(FN27:FX27)</f>
        <v>110</v>
      </c>
      <c r="FZ27" s="23">
        <f>SUM(FN27,FO27,2.3*FP27,2.3*FQ27,2.3*FR27,2.3*FS27,2*FT27,2*FU27,FV27,0.4*FW27,0.2*FX27)</f>
        <v>106.89999999999999</v>
      </c>
      <c r="GA27" s="13">
        <f>'Site 49 - Data'!$A27</f>
        <v>0.43750000000000028</v>
      </c>
      <c r="GB27" s="67">
        <f>SUM('Site 49 - Data'!P27,'Site 49 - Data'!CV27,'Site 49 - Data'!GB27,'Site 49 - ARMS'!P27,'Site 49 - ARMS'!AD27)</f>
        <v>10</v>
      </c>
      <c r="GC27" s="68">
        <f>SUM('Site 49 - Data'!Q27,'Site 49 - Data'!CW27,'Site 49 - Data'!GC27,'Site 49 - ARMS'!Q27,'Site 49 - ARMS'!AE27)</f>
        <v>3</v>
      </c>
      <c r="GD27" s="68">
        <f>SUM('Site 49 - Data'!R27,'Site 49 - Data'!CX27,'Site 49 - Data'!GD27,'Site 49 - ARMS'!R27,'Site 49 - ARMS'!AF27)</f>
        <v>0</v>
      </c>
      <c r="GE27" s="68">
        <f>SUM('Site 49 - Data'!S27,'Site 49 - Data'!CY27,'Site 49 - Data'!GE27,'Site 49 - ARMS'!S27,'Site 49 - ARMS'!AG27)</f>
        <v>0</v>
      </c>
      <c r="GF27" s="68">
        <f>SUM('Site 49 - Data'!T27,'Site 49 - Data'!CZ27,'Site 49 - Data'!GF27,'Site 49 - ARMS'!T27,'Site 49 - ARMS'!AH27)</f>
        <v>0</v>
      </c>
      <c r="GG27" s="68">
        <f>SUM('Site 49 - Data'!U27,'Site 49 - Data'!DA27,'Site 49 - Data'!GG27,'Site 49 - ARMS'!U27,'Site 49 - ARMS'!AI27)</f>
        <v>0</v>
      </c>
      <c r="GH27" s="68">
        <f>SUM('Site 49 - Data'!V27,'Site 49 - Data'!DB27,'Site 49 - Data'!GH27,'Site 49 - ARMS'!V27,'Site 49 - ARMS'!AJ27)</f>
        <v>0</v>
      </c>
      <c r="GI27" s="68">
        <f>SUM('Site 49 - Data'!W27,'Site 49 - Data'!DC27,'Site 49 - Data'!GI27,'Site 49 - ARMS'!W27,'Site 49 - ARMS'!AK27)</f>
        <v>0</v>
      </c>
      <c r="GJ27" s="68">
        <f>SUM('Site 49 - Data'!X27,'Site 49 - Data'!DD27,'Site 49 - Data'!GJ27,'Site 49 - ARMS'!X27,'Site 49 - ARMS'!AL27)</f>
        <v>3</v>
      </c>
      <c r="GK27" s="68">
        <f>SUM('Site 49 - Data'!Y27,'Site 49 - Data'!DE27,'Site 49 - Data'!GK27,'Site 49 - ARMS'!Y27,'Site 49 - ARMS'!AM27)</f>
        <v>0</v>
      </c>
      <c r="GL27" s="69">
        <f>SUM('Site 49 - Data'!Z27,'Site 49 - Data'!DF27,'Site 49 - Data'!GL27,'Site 49 - ARMS'!Z27,'Site 49 - ARMS'!AN27)</f>
        <v>4</v>
      </c>
      <c r="GM27" s="23">
        <f>SUM(GB27:GL27)</f>
        <v>20</v>
      </c>
      <c r="GN27" s="23">
        <f>SUM(GB27,GC27,2.3*GD27,2.3*GE27,2.3*GF27,2.3*GG27,2*GH27,2*GI27,GJ27,0.4*GK27,0.2*GL27)</f>
        <v>16.8</v>
      </c>
      <c r="GO27" s="13">
        <f>'Site 49 - Data'!$A27</f>
        <v>0.43750000000000028</v>
      </c>
      <c r="GP27" s="67">
        <f>SUM('Site 49 - Data'!HD27,'Site 49 - Data'!HR27,'Site 49 - Data'!IF27,'Site 49 - ARMS'!B27,'Site 49 - ARMS'!P27)</f>
        <v>16</v>
      </c>
      <c r="GQ27" s="68">
        <f>SUM('Site 49 - Data'!HE27,'Site 49 - Data'!HS27,'Site 49 - Data'!IG27,'Site 49 - ARMS'!C27,'Site 49 - ARMS'!Q27)</f>
        <v>2</v>
      </c>
      <c r="GR27" s="68">
        <f>SUM('Site 49 - Data'!HF27,'Site 49 - Data'!HT27,'Site 49 - Data'!IH27,'Site 49 - ARMS'!D27,'Site 49 - ARMS'!R27)</f>
        <v>0</v>
      </c>
      <c r="GS27" s="68">
        <f>SUM('Site 49 - Data'!HG27,'Site 49 - Data'!HU27,'Site 49 - Data'!II27,'Site 49 - ARMS'!E27,'Site 49 - ARMS'!S27)</f>
        <v>0</v>
      </c>
      <c r="GT27" s="68">
        <f>SUM('Site 49 - Data'!HH27,'Site 49 - Data'!HV27,'Site 49 - Data'!IJ27,'Site 49 - ARMS'!F27,'Site 49 - ARMS'!T27)</f>
        <v>0</v>
      </c>
      <c r="GU27" s="68">
        <f>SUM('Site 49 - Data'!HI27,'Site 49 - Data'!HW27,'Site 49 - Data'!IK27,'Site 49 - ARMS'!G27,'Site 49 - ARMS'!U27)</f>
        <v>0</v>
      </c>
      <c r="GV27" s="68">
        <f>SUM('Site 49 - Data'!HJ27,'Site 49 - Data'!HX27,'Site 49 - Data'!IL27,'Site 49 - ARMS'!H27,'Site 49 - ARMS'!V27)</f>
        <v>0</v>
      </c>
      <c r="GW27" s="68">
        <f>SUM('Site 49 - Data'!HK27,'Site 49 - Data'!HY27,'Site 49 - Data'!IM27,'Site 49 - ARMS'!I27,'Site 49 - ARMS'!W27)</f>
        <v>0</v>
      </c>
      <c r="GX27" s="68">
        <f>SUM('Site 49 - Data'!HL27,'Site 49 - Data'!HZ27,'Site 49 - Data'!IN27,'Site 49 - ARMS'!J27,'Site 49 - ARMS'!X27)</f>
        <v>0</v>
      </c>
      <c r="GY27" s="68">
        <f>SUM('Site 49 - Data'!HM27,'Site 49 - Data'!IA27,'Site 49 - Data'!IO27,'Site 49 - ARMS'!K27,'Site 49 - ARMS'!Y27)</f>
        <v>0</v>
      </c>
      <c r="GZ27" s="69">
        <f>SUM('Site 49 - Data'!HN27,'Site 49 - Data'!IB27,'Site 49 - Data'!IP27,'Site 49 - ARMS'!L27,'Site 49 - ARMS'!Z27)</f>
        <v>0</v>
      </c>
      <c r="HA27" s="23">
        <f>SUM(GP27:GZ27)</f>
        <v>18</v>
      </c>
      <c r="HB27" s="23">
        <f>SUM(GP27,GQ27,2.3*GR27,2.3*GS27,2.3*GT27,2.3*GU27,2*GV27,2*GW27,GX27,0.4*GY27,0.2*GZ27)</f>
        <v>18</v>
      </c>
      <c r="HC27" s="13">
        <f>'Site 49 - Data'!$A27</f>
        <v>0.43750000000000028</v>
      </c>
      <c r="HD27" s="67">
        <f>SUM('Site 49 - Data'!B27,'Site 49 - Data'!CH27,'Site 49 - Data'!FN27,'Site 49 - ARMS'!B27,'Site 49 - ARMS'!CH27)</f>
        <v>36</v>
      </c>
      <c r="HE27" s="68">
        <f>SUM('Site 49 - Data'!C27,'Site 49 - Data'!CI27,'Site 49 - Data'!FO27,'Site 49 - ARMS'!C27,'Site 49 - ARMS'!CI27)</f>
        <v>6</v>
      </c>
      <c r="HF27" s="68">
        <f>SUM('Site 49 - Data'!D27,'Site 49 - Data'!CJ27,'Site 49 - Data'!FP27,'Site 49 - ARMS'!D27,'Site 49 - ARMS'!CJ27)</f>
        <v>1</v>
      </c>
      <c r="HG27" s="68">
        <f>SUM('Site 49 - Data'!E27,'Site 49 - Data'!CK27,'Site 49 - Data'!FQ27,'Site 49 - ARMS'!E27,'Site 49 - ARMS'!CK27)</f>
        <v>0</v>
      </c>
      <c r="HH27" s="68">
        <f>SUM('Site 49 - Data'!F27,'Site 49 - Data'!CL27,'Site 49 - Data'!FR27,'Site 49 - ARMS'!F27,'Site 49 - ARMS'!CL27)</f>
        <v>0</v>
      </c>
      <c r="HI27" s="68">
        <f>SUM('Site 49 - Data'!G27,'Site 49 - Data'!CM27,'Site 49 - Data'!FS27,'Site 49 - ARMS'!G27,'Site 49 - ARMS'!CM27)</f>
        <v>0</v>
      </c>
      <c r="HJ27" s="68">
        <f>SUM('Site 49 - Data'!H27,'Site 49 - Data'!CN27,'Site 49 - Data'!FT27,'Site 49 - ARMS'!H27,'Site 49 - ARMS'!CN27)</f>
        <v>0</v>
      </c>
      <c r="HK27" s="68">
        <f>SUM('Site 49 - Data'!I27,'Site 49 - Data'!CO27,'Site 49 - Data'!FU27,'Site 49 - ARMS'!I27,'Site 49 - ARMS'!CO27)</f>
        <v>2</v>
      </c>
      <c r="HL27" s="68">
        <f>SUM('Site 49 - Data'!J27,'Site 49 - Data'!CP27,'Site 49 - Data'!FV27,'Site 49 - ARMS'!J27,'Site 49 - ARMS'!CP27)</f>
        <v>6</v>
      </c>
      <c r="HM27" s="68">
        <f>SUM('Site 49 - Data'!K27,'Site 49 - Data'!CQ27,'Site 49 - Data'!FW27,'Site 49 - ARMS'!K27,'Site 49 - ARMS'!CQ27)</f>
        <v>0</v>
      </c>
      <c r="HN27" s="69">
        <f>SUM('Site 49 - Data'!L27,'Site 49 - Data'!CR27,'Site 49 - Data'!FX27,'Site 49 - ARMS'!L27,'Site 49 - ARMS'!CR27)</f>
        <v>1</v>
      </c>
      <c r="HO27" s="23">
        <f>SUM(HD27:HN27)</f>
        <v>52</v>
      </c>
      <c r="HP27" s="23">
        <f>SUM(HD27,HE27,2.3*HF27,2.3*HG27,2.3*HH27,2.3*HI27,2*HJ27,2*HK27,HL27,0.4*HM27,0.2*HN27)</f>
        <v>54.5</v>
      </c>
      <c r="HQ27" s="13">
        <f>'Site 49 - Data'!$A27</f>
        <v>0.43750000000000028</v>
      </c>
      <c r="HR27" s="67">
        <f t="shared" si="71"/>
        <v>38</v>
      </c>
      <c r="HS27" s="68">
        <f t="shared" si="71"/>
        <v>5</v>
      </c>
      <c r="HT27" s="68">
        <f t="shared" si="71"/>
        <v>0</v>
      </c>
      <c r="HU27" s="68">
        <f t="shared" si="71"/>
        <v>0</v>
      </c>
      <c r="HV27" s="68">
        <f t="shared" si="71"/>
        <v>0</v>
      </c>
      <c r="HW27" s="68">
        <f t="shared" si="71"/>
        <v>0</v>
      </c>
      <c r="HX27" s="68">
        <f t="shared" si="71"/>
        <v>0</v>
      </c>
      <c r="HY27" s="68">
        <f t="shared" si="71"/>
        <v>0</v>
      </c>
      <c r="HZ27" s="68">
        <f t="shared" si="71"/>
        <v>6</v>
      </c>
      <c r="IA27" s="68">
        <f t="shared" si="71"/>
        <v>2</v>
      </c>
      <c r="IB27" s="69">
        <f t="shared" si="71"/>
        <v>0</v>
      </c>
      <c r="IC27" s="23">
        <f>SUM(HR27:IB27)</f>
        <v>51</v>
      </c>
      <c r="ID27" s="23">
        <f>SUM(HR27,HS27,2.3*HT27,2.3*HU27,2.3*HV27,2.3*HW27,2*HX27,2*HY27,HZ27,0.4*IA27,0.2*IB27)</f>
        <v>49.8</v>
      </c>
      <c r="IE27" s="65">
        <f>SUM(EI27,FK27,GM27,HO27)</f>
        <v>258</v>
      </c>
      <c r="IF27" s="65">
        <f>SUM(IE27:IE31)</f>
        <v>1037</v>
      </c>
      <c r="IG27" s="13">
        <v>0.43750000000000028</v>
      </c>
    </row>
    <row r="28" spans="1:241" ht="13.5" customHeight="1" x14ac:dyDescent="0.25">
      <c r="A28" s="28">
        <f>A27+"00:15"</f>
        <v>0.44791666666666696</v>
      </c>
      <c r="B28" s="29">
        <v>3</v>
      </c>
      <c r="C28" s="30">
        <v>1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1">
        <v>0</v>
      </c>
      <c r="M28" s="32">
        <f>SUM(B28:L28)</f>
        <v>4</v>
      </c>
      <c r="N28" s="32">
        <f>SUM(B28,C28,2.3*D28,2.3*E28,2.3*F28,2.3*G28,2*H28,2*I28,J28,0.4*K28,0.2*L28)</f>
        <v>4</v>
      </c>
      <c r="O28" s="28">
        <f>O27+"00:15"</f>
        <v>0.44791666666666696</v>
      </c>
      <c r="P28" s="34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6">
        <v>0</v>
      </c>
      <c r="AA28" s="37">
        <f>SUM(P28:Z28)</f>
        <v>0</v>
      </c>
      <c r="AB28" s="37">
        <f>SUM(P28,Q28,2.3*R28,2.3*S28,2.3*T28,2.3*U28,2*V28,2*W28,X28,0.4*Y28,0.2*Z28)</f>
        <v>0</v>
      </c>
      <c r="AC28" s="28">
        <f>AC27+"00:15"</f>
        <v>0.44791666666666696</v>
      </c>
      <c r="AD28" s="29">
        <v>1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1">
        <v>0</v>
      </c>
      <c r="AO28" s="32">
        <f>SUM(AD28:AN28)</f>
        <v>1</v>
      </c>
      <c r="AP28" s="32">
        <f>SUM(AD28,AE28,2.3*AF28,2.3*AG28,2.3*AH28,2.3*AI28,2*AJ28,2*AK28,AL28,0.4*AM28,0.2*AN28)</f>
        <v>1</v>
      </c>
      <c r="AQ28" s="28">
        <f>AQ27+"00:15"</f>
        <v>0.44791666666666696</v>
      </c>
      <c r="AR28" s="29">
        <v>9</v>
      </c>
      <c r="AS28" s="30">
        <v>0</v>
      </c>
      <c r="AT28" s="30">
        <v>0</v>
      </c>
      <c r="AU28" s="30">
        <v>0</v>
      </c>
      <c r="AV28" s="30">
        <v>0</v>
      </c>
      <c r="AW28" s="30">
        <v>0</v>
      </c>
      <c r="AX28" s="30">
        <v>0</v>
      </c>
      <c r="AY28" s="30">
        <v>0</v>
      </c>
      <c r="AZ28" s="30">
        <v>2</v>
      </c>
      <c r="BA28" s="30">
        <v>0</v>
      </c>
      <c r="BB28" s="31">
        <v>0</v>
      </c>
      <c r="BC28" s="32">
        <f>SUM(AR28:BB28)</f>
        <v>11</v>
      </c>
      <c r="BD28" s="32">
        <f>SUM(AR28,AS28,2.3*AT28,2.3*AU28,2.3*AV28,2.3*AW28,2*AX28,2*AY28,AZ28,0.4*BA28,0.2*BB28)</f>
        <v>11</v>
      </c>
      <c r="BE28" s="28">
        <f>BE27+"00:15"</f>
        <v>0.44791666666666696</v>
      </c>
      <c r="BF28" s="29">
        <v>24</v>
      </c>
      <c r="BG28" s="30">
        <v>12</v>
      </c>
      <c r="BH28" s="30">
        <v>0</v>
      </c>
      <c r="BI28" s="30">
        <v>0</v>
      </c>
      <c r="BJ28" s="30">
        <v>0</v>
      </c>
      <c r="BK28" s="30">
        <v>0</v>
      </c>
      <c r="BL28" s="30">
        <v>0</v>
      </c>
      <c r="BM28" s="30">
        <v>0</v>
      </c>
      <c r="BN28" s="30">
        <v>3</v>
      </c>
      <c r="BO28" s="30">
        <v>2</v>
      </c>
      <c r="BP28" s="31">
        <v>0</v>
      </c>
      <c r="BQ28" s="32">
        <f>SUM(BF28:BP28)</f>
        <v>41</v>
      </c>
      <c r="BR28" s="32">
        <f>SUM(BF28,BG28,2.3*BH28,2.3*BI28,2.3*BJ28,2.3*BK28,2*BL28,2*BM28,BN28,0.4*BO28,0.2*BP28)</f>
        <v>39.799999999999997</v>
      </c>
      <c r="BS28" s="28">
        <f>BS27+"00:15"</f>
        <v>0.44791666666666696</v>
      </c>
      <c r="BT28" s="29">
        <v>0</v>
      </c>
      <c r="BU28" s="30">
        <v>0</v>
      </c>
      <c r="BV28" s="30">
        <v>0</v>
      </c>
      <c r="BW28" s="30">
        <v>0</v>
      </c>
      <c r="BX28" s="30">
        <v>0</v>
      </c>
      <c r="BY28" s="30">
        <v>0</v>
      </c>
      <c r="BZ28" s="30">
        <v>0</v>
      </c>
      <c r="CA28" s="30">
        <v>0</v>
      </c>
      <c r="CB28" s="30">
        <v>0</v>
      </c>
      <c r="CC28" s="30">
        <v>0</v>
      </c>
      <c r="CD28" s="31">
        <v>0</v>
      </c>
      <c r="CE28" s="32">
        <f>SUM(BT28:CD28)</f>
        <v>0</v>
      </c>
      <c r="CF28" s="32">
        <f>SUM(BT28,BU28,2.3*BV28,2.3*BW28,2.3*BX28,2.3*BY28,2*BZ28,2*CA28,CB28,0.4*CC28,0.2*CD28)</f>
        <v>0</v>
      </c>
      <c r="CG28" s="28">
        <f>CG27+"00:15"</f>
        <v>0.44791666666666696</v>
      </c>
      <c r="CH28" s="34">
        <v>0</v>
      </c>
      <c r="CI28" s="35">
        <v>0</v>
      </c>
      <c r="CJ28" s="35">
        <v>0</v>
      </c>
      <c r="CK28" s="35">
        <v>0</v>
      </c>
      <c r="CL28" s="35">
        <v>0</v>
      </c>
      <c r="CM28" s="35">
        <v>0</v>
      </c>
      <c r="CN28" s="35">
        <v>0</v>
      </c>
      <c r="CO28" s="35">
        <v>0</v>
      </c>
      <c r="CP28" s="35">
        <v>0</v>
      </c>
      <c r="CQ28" s="35">
        <v>0</v>
      </c>
      <c r="CR28" s="36">
        <v>0</v>
      </c>
      <c r="CS28" s="37">
        <f>SUM(CH28:CR28)</f>
        <v>0</v>
      </c>
      <c r="CT28" s="37">
        <f>SUM(CH28,CI28,2.3*CJ28,2.3*CK28,2.3*CL28,2.3*CM28,2*CN28,2*CO28,CP28,0.4*CQ28,0.2*CR28)</f>
        <v>0</v>
      </c>
      <c r="CU28" s="33">
        <f>'Site 49 - Data'!$A28</f>
        <v>0.44791666666666696</v>
      </c>
      <c r="CV28" s="70">
        <f>SUM('Site 49 - Data'!BF28,'Site 49 - Data'!BT28,'Site 49 - Data'!EZ28,'Site 49 - Data'!IF28,'Site 49 - ARMS'!BT28)</f>
        <v>75</v>
      </c>
      <c r="CW28" s="71">
        <f>SUM('Site 49 - Data'!BG28,'Site 49 - Data'!BU28,'Site 49 - Data'!FA28,'Site 49 - Data'!IG28,'Site 49 - ARMS'!BU28)</f>
        <v>19</v>
      </c>
      <c r="CX28" s="71">
        <f>SUM('Site 49 - Data'!BH28,'Site 49 - Data'!BV28,'Site 49 - Data'!FB28,'Site 49 - Data'!IH28,'Site 49 - ARMS'!BV28)</f>
        <v>2</v>
      </c>
      <c r="CY28" s="71">
        <f>SUM('Site 49 - Data'!BI28,'Site 49 - Data'!BW28,'Site 49 - Data'!FC28,'Site 49 - Data'!II28,'Site 49 - ARMS'!BW28)</f>
        <v>0</v>
      </c>
      <c r="CZ28" s="71">
        <f>SUM('Site 49 - Data'!BJ28,'Site 49 - Data'!BX28,'Site 49 - Data'!FD28,'Site 49 - Data'!IJ28,'Site 49 - ARMS'!BX28)</f>
        <v>0</v>
      </c>
      <c r="DA28" s="71">
        <f>SUM('Site 49 - Data'!BK28,'Site 49 - Data'!BY28,'Site 49 - Data'!FE28,'Site 49 - Data'!IK28,'Site 49 - ARMS'!BY28)</f>
        <v>0</v>
      </c>
      <c r="DB28" s="71">
        <f>SUM('Site 49 - Data'!BL28,'Site 49 - Data'!BZ28,'Site 49 - Data'!FF28,'Site 49 - Data'!IL28,'Site 49 - ARMS'!BZ28)</f>
        <v>0</v>
      </c>
      <c r="DC28" s="71">
        <f>SUM('Site 49 - Data'!BM28,'Site 49 - Data'!CA28,'Site 49 - Data'!FG28,'Site 49 - Data'!IM28,'Site 49 - ARMS'!CA28)</f>
        <v>0</v>
      </c>
      <c r="DD28" s="71">
        <f>SUM('Site 49 - Data'!BN28,'Site 49 - Data'!CB28,'Site 49 - Data'!FH28,'Site 49 - Data'!IN28,'Site 49 - ARMS'!CB28)</f>
        <v>20</v>
      </c>
      <c r="DE28" s="71">
        <f>SUM('Site 49 - Data'!BO28,'Site 49 - Data'!CC28,'Site 49 - Data'!FI28,'Site 49 - Data'!IO28,'Site 49 - ARMS'!CC28)</f>
        <v>3</v>
      </c>
      <c r="DF28" s="72">
        <f>SUM('Site 49 - Data'!BP28,'Site 49 - Data'!CD28,'Site 49 - Data'!FJ28,'Site 49 - Data'!IP28,'Site 49 - ARMS'!CD28)</f>
        <v>8</v>
      </c>
      <c r="DG28" s="32">
        <f>SUM(CV28:DF28)</f>
        <v>127</v>
      </c>
      <c r="DH28" s="32">
        <f>SUM(CV28,CW28,2.3*CX28,2.3*CY28,2.3*CZ28,2.3*DA28,2*DB28,2*DC28,DD28,0.4*DE28,0.2*DF28)</f>
        <v>121.39999999999999</v>
      </c>
      <c r="DI28" s="33">
        <f>'Site 49 - Data'!$A28</f>
        <v>0.44791666666666696</v>
      </c>
      <c r="DJ28" s="70">
        <f>SUM('Site 49 - Data'!B28,'Site 49 - Data'!P28,'Site 49 - Data'!AD28,'Site 49 - Data'!AR28,'Site 49 - Data'!BF28)</f>
        <v>69</v>
      </c>
      <c r="DK28" s="71">
        <f>SUM('Site 49 - Data'!C28,'Site 49 - Data'!Q28,'Site 49 - Data'!AE28,'Site 49 - Data'!AS28,'Site 49 - Data'!BG28)</f>
        <v>15</v>
      </c>
      <c r="DL28" s="71">
        <f>SUM('Site 49 - Data'!D28,'Site 49 - Data'!R28,'Site 49 - Data'!AF28,'Site 49 - Data'!AT28,'Site 49 - Data'!BH28)</f>
        <v>4</v>
      </c>
      <c r="DM28" s="71">
        <f>SUM('Site 49 - Data'!E28,'Site 49 - Data'!S28,'Site 49 - Data'!AG28,'Site 49 - Data'!AU28,'Site 49 - Data'!BI28)</f>
        <v>0</v>
      </c>
      <c r="DN28" s="71">
        <f>SUM('Site 49 - Data'!F28,'Site 49 - Data'!T28,'Site 49 - Data'!AH28,'Site 49 - Data'!AV28,'Site 49 - Data'!BJ28)</f>
        <v>0</v>
      </c>
      <c r="DO28" s="71">
        <f>SUM('Site 49 - Data'!G28,'Site 49 - Data'!U28,'Site 49 - Data'!AI28,'Site 49 - Data'!AW28,'Site 49 - Data'!BK28)</f>
        <v>0</v>
      </c>
      <c r="DP28" s="71">
        <f>SUM('Site 49 - Data'!H28,'Site 49 - Data'!V28,'Site 49 - Data'!AJ28,'Site 49 - Data'!AX28,'Site 49 - Data'!BL28)</f>
        <v>0</v>
      </c>
      <c r="DQ28" s="71">
        <f>SUM('Site 49 - Data'!I28,'Site 49 - Data'!W28,'Site 49 - Data'!AK28,'Site 49 - Data'!AY28,'Site 49 - Data'!BM28)</f>
        <v>0</v>
      </c>
      <c r="DR28" s="71">
        <f>SUM('Site 49 - Data'!J28,'Site 49 - Data'!X28,'Site 49 - Data'!AL28,'Site 49 - Data'!AZ28,'Site 49 - Data'!BN28)</f>
        <v>30</v>
      </c>
      <c r="DS28" s="71">
        <f>SUM('Site 49 - Data'!K28,'Site 49 - Data'!Y28,'Site 49 - Data'!AM28,'Site 49 - Data'!BA28,'Site 49 - Data'!BO28)</f>
        <v>3</v>
      </c>
      <c r="DT28" s="72">
        <f>SUM('Site 49 - Data'!L28,'Site 49 - Data'!Z28,'Site 49 - Data'!AN28,'Site 49 - Data'!BB28,'Site 49 - Data'!BP28)</f>
        <v>3</v>
      </c>
      <c r="DU28" s="32">
        <f>SUM(DJ28:DT28)</f>
        <v>124</v>
      </c>
      <c r="DV28" s="32">
        <f>SUM(DJ28,DK28,2.3*DL28,2.3*DM28,2.3*DN28,2.3*DO28,2*DP28,2*DQ28,DR28,0.4*DS28,0.2*DT28)</f>
        <v>125</v>
      </c>
      <c r="DW28" s="33">
        <f>'Site 49 - Data'!$A28</f>
        <v>0.44791666666666696</v>
      </c>
      <c r="DX28" s="70">
        <f>SUM('Site 49 - Data'!AR28,'Site 49 - Data'!DX28,'Site 49 - Data'!EL28,'Site 49 - Data'!HR28,'Site 49 - ARMS'!BF28)</f>
        <v>39</v>
      </c>
      <c r="DY28" s="71">
        <f>SUM('Site 49 - Data'!AS28,'Site 49 - Data'!DY28,'Site 49 - Data'!EM28,'Site 49 - Data'!HS28,'Site 49 - ARMS'!BG28)</f>
        <v>15</v>
      </c>
      <c r="DZ28" s="71">
        <f>SUM('Site 49 - Data'!AT28,'Site 49 - Data'!DZ28,'Site 49 - Data'!EN28,'Site 49 - Data'!HT28,'Site 49 - ARMS'!BH28)</f>
        <v>2</v>
      </c>
      <c r="EA28" s="71">
        <f>SUM('Site 49 - Data'!AU28,'Site 49 - Data'!EA28,'Site 49 - Data'!EO28,'Site 49 - Data'!HU28,'Site 49 - ARMS'!BI28)</f>
        <v>0</v>
      </c>
      <c r="EB28" s="71">
        <f>SUM('Site 49 - Data'!AV28,'Site 49 - Data'!EB28,'Site 49 - Data'!EP28,'Site 49 - Data'!HV28,'Site 49 - ARMS'!BJ28)</f>
        <v>0</v>
      </c>
      <c r="EC28" s="71">
        <f>SUM('Site 49 - Data'!AW28,'Site 49 - Data'!EC28,'Site 49 - Data'!EQ28,'Site 49 - Data'!HW28,'Site 49 - ARMS'!BK28)</f>
        <v>0</v>
      </c>
      <c r="ED28" s="71">
        <f>SUM('Site 49 - Data'!AX28,'Site 49 - Data'!ED28,'Site 49 - Data'!ER28,'Site 49 - Data'!HX28,'Site 49 - ARMS'!BL28)</f>
        <v>0</v>
      </c>
      <c r="EE28" s="71">
        <f>SUM('Site 49 - Data'!AY28,'Site 49 - Data'!EE28,'Site 49 - Data'!ES28,'Site 49 - Data'!HY28,'Site 49 - ARMS'!BM28)</f>
        <v>0</v>
      </c>
      <c r="EF28" s="71">
        <f>SUM('Site 49 - Data'!AZ28,'Site 49 - Data'!EF28,'Site 49 - Data'!ET28,'Site 49 - Data'!HZ28,'Site 49 - ARMS'!BN28)</f>
        <v>9</v>
      </c>
      <c r="EG28" s="71">
        <f>SUM('Site 49 - Data'!BA28,'Site 49 - Data'!EG28,'Site 49 - Data'!EU28,'Site 49 - Data'!IA28,'Site 49 - ARMS'!BO28)</f>
        <v>2</v>
      </c>
      <c r="EH28" s="72">
        <f>SUM('Site 49 - Data'!BB28,'Site 49 - Data'!EH28,'Site 49 - Data'!EV28,'Site 49 - Data'!IB28,'Site 49 - ARMS'!BP28)</f>
        <v>1</v>
      </c>
      <c r="EI28" s="32">
        <f>SUM(DX28:EH28)</f>
        <v>68</v>
      </c>
      <c r="EJ28" s="32">
        <f>SUM(DX28,DY28,2.3*DZ28,2.3*EA28,2.3*EB28,2.3*EC28,2*ED28,2*EE28,EF28,0.4*EG28,0.2*EH28)</f>
        <v>68.599999999999994</v>
      </c>
      <c r="EK28" s="33">
        <f>'Site 49 - Data'!$A28</f>
        <v>0.44791666666666696</v>
      </c>
      <c r="EL28" s="70">
        <f>SUM('Site 49 - Data'!BT28,'Site 49 - Data'!CH28,'Site 49 - Data'!CV28,'Site 49 - Data'!DJ28,'Site 49 - Data'!DX28)</f>
        <v>45</v>
      </c>
      <c r="EM28" s="71">
        <f>SUM('Site 49 - Data'!BU28,'Site 49 - Data'!CI28,'Site 49 - Data'!CW28,'Site 49 - Data'!DK28,'Site 49 - Data'!DY28)</f>
        <v>12</v>
      </c>
      <c r="EN28" s="71">
        <f>SUM('Site 49 - Data'!BV28,'Site 49 - Data'!CJ28,'Site 49 - Data'!CX28,'Site 49 - Data'!DL28,'Site 49 - Data'!DZ28)</f>
        <v>3</v>
      </c>
      <c r="EO28" s="71">
        <f>SUM('Site 49 - Data'!BW28,'Site 49 - Data'!CK28,'Site 49 - Data'!CY28,'Site 49 - Data'!DM28,'Site 49 - Data'!EA28)</f>
        <v>0</v>
      </c>
      <c r="EP28" s="71">
        <f>SUM('Site 49 - Data'!BX28,'Site 49 - Data'!CL28,'Site 49 - Data'!CZ28,'Site 49 - Data'!DN28,'Site 49 - Data'!EB28)</f>
        <v>0</v>
      </c>
      <c r="EQ28" s="71">
        <f>SUM('Site 49 - Data'!BY28,'Site 49 - Data'!CM28,'Site 49 - Data'!DA28,'Site 49 - Data'!DO28,'Site 49 - Data'!EC28)</f>
        <v>0</v>
      </c>
      <c r="ER28" s="71">
        <f>SUM('Site 49 - Data'!BZ28,'Site 49 - Data'!CN28,'Site 49 - Data'!DB28,'Site 49 - Data'!DP28,'Site 49 - Data'!ED28)</f>
        <v>0</v>
      </c>
      <c r="ES28" s="71">
        <f>SUM('Site 49 - Data'!CA28,'Site 49 - Data'!CO28,'Site 49 - Data'!DC28,'Site 49 - Data'!DQ28,'Site 49 - Data'!EE28)</f>
        <v>0</v>
      </c>
      <c r="ET28" s="71">
        <f>SUM('Site 49 - Data'!CB28,'Site 49 - Data'!CP28,'Site 49 - Data'!DD28,'Site 49 - Data'!DR28,'Site 49 - Data'!EF28)</f>
        <v>7</v>
      </c>
      <c r="EU28" s="71">
        <f>SUM('Site 49 - Data'!CC28,'Site 49 - Data'!CQ28,'Site 49 - Data'!DE28,'Site 49 - Data'!DS28,'Site 49 - Data'!EG28)</f>
        <v>2</v>
      </c>
      <c r="EV28" s="72">
        <f>SUM('Site 49 - Data'!CD28,'Site 49 - Data'!CR28,'Site 49 - Data'!DF28,'Site 49 - Data'!DT28,'Site 49 - Data'!EH28)</f>
        <v>1</v>
      </c>
      <c r="EW28" s="32">
        <f>SUM(EL28:EV28)</f>
        <v>70</v>
      </c>
      <c r="EX28" s="32">
        <f>SUM(EL28,EM28,2.3*EN28,2.3*EO28,2.3*EP28,2.3*EQ28,2*ER28,2*ES28,ET28,0.4*EU28,0.2*EV28)</f>
        <v>71.900000000000006</v>
      </c>
      <c r="EY28" s="33">
        <f>'Site 49 - Data'!$A28</f>
        <v>0.44791666666666696</v>
      </c>
      <c r="EZ28" s="70">
        <f>SUM('Site 49 - Data'!AD28,'Site 49 - Data'!DJ28,'Site 49 - Data'!GP28,'Site 49 - Data'!HD28,'Site 49 - ARMS'!AR28)</f>
        <v>74</v>
      </c>
      <c r="FA28" s="71">
        <f>SUM('Site 49 - Data'!AE28,'Site 49 - Data'!DK28,'Site 49 - Data'!GQ28,'Site 49 - Data'!HE28,'Site 49 - ARMS'!AS28)</f>
        <v>14</v>
      </c>
      <c r="FB28" s="71">
        <f>SUM('Site 49 - Data'!AF28,'Site 49 - Data'!DL28,'Site 49 - Data'!GR28,'Site 49 - Data'!HF28,'Site 49 - ARMS'!AT28)</f>
        <v>3</v>
      </c>
      <c r="FC28" s="71">
        <f>SUM('Site 49 - Data'!AG28,'Site 49 - Data'!DM28,'Site 49 - Data'!GS28,'Site 49 - Data'!HG28,'Site 49 - ARMS'!AU28)</f>
        <v>0</v>
      </c>
      <c r="FD28" s="71">
        <f>SUM('Site 49 - Data'!AH28,'Site 49 - Data'!DN28,'Site 49 - Data'!GT28,'Site 49 - Data'!HH28,'Site 49 - ARMS'!AV28)</f>
        <v>0</v>
      </c>
      <c r="FE28" s="71">
        <f>SUM('Site 49 - Data'!AI28,'Site 49 - Data'!DO28,'Site 49 - Data'!GU28,'Site 49 - Data'!HI28,'Site 49 - ARMS'!AW28)</f>
        <v>0</v>
      </c>
      <c r="FF28" s="71">
        <f>SUM('Site 49 - Data'!AJ28,'Site 49 - Data'!DP28,'Site 49 - Data'!GV28,'Site 49 - Data'!HJ28,'Site 49 - ARMS'!AX28)</f>
        <v>0</v>
      </c>
      <c r="FG28" s="71">
        <f>SUM('Site 49 - Data'!AK28,'Site 49 - Data'!DQ28,'Site 49 - Data'!GW28,'Site 49 - Data'!HK28,'Site 49 - ARMS'!AY28)</f>
        <v>0</v>
      </c>
      <c r="FH28" s="71">
        <f>SUM('Site 49 - Data'!AL28,'Site 49 - Data'!DR28,'Site 49 - Data'!GX28,'Site 49 - Data'!HL28,'Site 49 - ARMS'!AZ28)</f>
        <v>25</v>
      </c>
      <c r="FI28" s="71">
        <f>SUM('Site 49 - Data'!AM28,'Site 49 - Data'!DS28,'Site 49 - Data'!GY28,'Site 49 - Data'!HM28,'Site 49 - ARMS'!BA28)</f>
        <v>3</v>
      </c>
      <c r="FJ28" s="72">
        <f>SUM('Site 49 - Data'!AN28,'Site 49 - Data'!DT28,'Site 49 - Data'!GZ28,'Site 49 - Data'!HN28,'Site 49 - ARMS'!BB28)</f>
        <v>5</v>
      </c>
      <c r="FK28" s="32">
        <f>SUM(EZ28:FJ28)</f>
        <v>124</v>
      </c>
      <c r="FL28" s="32">
        <f>SUM(EZ28,FA28,2.3*FB28,2.3*FC28,2.3*FD28,2.3*FE28,2*FF28,2*FG28,FH28,0.4*FI28,0.2*FJ28)</f>
        <v>122.10000000000001</v>
      </c>
      <c r="FM28" s="33">
        <f>'Site 49 - Data'!$A28</f>
        <v>0.44791666666666696</v>
      </c>
      <c r="FN28" s="70">
        <f>SUM('Site 49 - Data'!EL28,'Site 49 - Data'!EZ28,'Site 49 - Data'!FN28,'Site 49 - Data'!GB28,'Site 49 - Data'!GP28)</f>
        <v>79</v>
      </c>
      <c r="FO28" s="71">
        <f>SUM('Site 49 - Data'!EM28,'Site 49 - Data'!FA28,'Site 49 - Data'!FO28,'Site 49 - Data'!GC28,'Site 49 - Data'!GQ28)</f>
        <v>19</v>
      </c>
      <c r="FP28" s="71">
        <f>SUM('Site 49 - Data'!EN28,'Site 49 - Data'!FB28,'Site 49 - Data'!FP28,'Site 49 - Data'!GD28,'Site 49 - Data'!GR28)</f>
        <v>0</v>
      </c>
      <c r="FQ28" s="71">
        <f>SUM('Site 49 - Data'!EO28,'Site 49 - Data'!FC28,'Site 49 - Data'!FQ28,'Site 49 - Data'!GE28,'Site 49 - Data'!GS28)</f>
        <v>0</v>
      </c>
      <c r="FR28" s="71">
        <f>SUM('Site 49 - Data'!EP28,'Site 49 - Data'!FD28,'Site 49 - Data'!FR28,'Site 49 - Data'!GF28,'Site 49 - Data'!GT28)</f>
        <v>0</v>
      </c>
      <c r="FS28" s="71">
        <f>SUM('Site 49 - Data'!EQ28,'Site 49 - Data'!FE28,'Site 49 - Data'!FS28,'Site 49 - Data'!GG28,'Site 49 - Data'!GU28)</f>
        <v>0</v>
      </c>
      <c r="FT28" s="71">
        <f>SUM('Site 49 - Data'!ER28,'Site 49 - Data'!FF28,'Site 49 - Data'!FT28,'Site 49 - Data'!GH28,'Site 49 - Data'!GV28)</f>
        <v>0</v>
      </c>
      <c r="FU28" s="71">
        <f>SUM('Site 49 - Data'!ES28,'Site 49 - Data'!FG28,'Site 49 - Data'!FU28,'Site 49 - Data'!GI28,'Site 49 - Data'!GW28)</f>
        <v>0</v>
      </c>
      <c r="FV28" s="71">
        <f>SUM('Site 49 - Data'!ET28,'Site 49 - Data'!FH28,'Site 49 - Data'!FV28,'Site 49 - Data'!GJ28,'Site 49 - Data'!GX28)</f>
        <v>17</v>
      </c>
      <c r="FW28" s="71">
        <f>SUM('Site 49 - Data'!EU28,'Site 49 - Data'!FI28,'Site 49 - Data'!FW28,'Site 49 - Data'!GK28,'Site 49 - Data'!GY28)</f>
        <v>2</v>
      </c>
      <c r="FX28" s="72">
        <f>SUM('Site 49 - Data'!EV28,'Site 49 - Data'!FJ28,'Site 49 - Data'!FX28,'Site 49 - Data'!GL28,'Site 49 - Data'!GZ28)</f>
        <v>7</v>
      </c>
      <c r="FY28" s="32">
        <f>SUM(FN28:FX28)</f>
        <v>124</v>
      </c>
      <c r="FZ28" s="32">
        <f>SUM(FN28,FO28,2.3*FP28,2.3*FQ28,2.3*FR28,2.3*FS28,2*FT28,2*FU28,FV28,0.4*FW28,0.2*FX28)</f>
        <v>117.2</v>
      </c>
      <c r="GA28" s="33">
        <f>'Site 49 - Data'!$A28</f>
        <v>0.44791666666666696</v>
      </c>
      <c r="GB28" s="70">
        <f>SUM('Site 49 - Data'!P28,'Site 49 - Data'!CV28,'Site 49 - Data'!GB28,'Site 49 - ARMS'!P28,'Site 49 - ARMS'!AD28)</f>
        <v>11</v>
      </c>
      <c r="GC28" s="71">
        <f>SUM('Site 49 - Data'!Q28,'Site 49 - Data'!CW28,'Site 49 - Data'!GC28,'Site 49 - ARMS'!Q28,'Site 49 - ARMS'!AE28)</f>
        <v>2</v>
      </c>
      <c r="GD28" s="71">
        <f>SUM('Site 49 - Data'!R28,'Site 49 - Data'!CX28,'Site 49 - Data'!GD28,'Site 49 - ARMS'!R28,'Site 49 - ARMS'!AF28)</f>
        <v>0</v>
      </c>
      <c r="GE28" s="71">
        <f>SUM('Site 49 - Data'!S28,'Site 49 - Data'!CY28,'Site 49 - Data'!GE28,'Site 49 - ARMS'!S28,'Site 49 - ARMS'!AG28)</f>
        <v>0</v>
      </c>
      <c r="GF28" s="71">
        <f>SUM('Site 49 - Data'!T28,'Site 49 - Data'!CZ28,'Site 49 - Data'!GF28,'Site 49 - ARMS'!T28,'Site 49 - ARMS'!AH28)</f>
        <v>0</v>
      </c>
      <c r="GG28" s="71">
        <f>SUM('Site 49 - Data'!U28,'Site 49 - Data'!DA28,'Site 49 - Data'!GG28,'Site 49 - ARMS'!U28,'Site 49 - ARMS'!AI28)</f>
        <v>0</v>
      </c>
      <c r="GH28" s="71">
        <f>SUM('Site 49 - Data'!V28,'Site 49 - Data'!DB28,'Site 49 - Data'!GH28,'Site 49 - ARMS'!V28,'Site 49 - ARMS'!AJ28)</f>
        <v>0</v>
      </c>
      <c r="GI28" s="71">
        <f>SUM('Site 49 - Data'!W28,'Site 49 - Data'!DC28,'Site 49 - Data'!GI28,'Site 49 - ARMS'!W28,'Site 49 - ARMS'!AK28)</f>
        <v>0</v>
      </c>
      <c r="GJ28" s="71">
        <f>SUM('Site 49 - Data'!X28,'Site 49 - Data'!DD28,'Site 49 - Data'!GJ28,'Site 49 - ARMS'!X28,'Site 49 - ARMS'!AL28)</f>
        <v>2</v>
      </c>
      <c r="GK28" s="71">
        <f>SUM('Site 49 - Data'!Y28,'Site 49 - Data'!DE28,'Site 49 - Data'!GK28,'Site 49 - ARMS'!Y28,'Site 49 - ARMS'!AM28)</f>
        <v>0</v>
      </c>
      <c r="GL28" s="72">
        <f>SUM('Site 49 - Data'!Z28,'Site 49 - Data'!DF28,'Site 49 - Data'!GL28,'Site 49 - ARMS'!Z28,'Site 49 - ARMS'!AN28)</f>
        <v>0</v>
      </c>
      <c r="GM28" s="32">
        <f>SUM(GB28:GL28)</f>
        <v>15</v>
      </c>
      <c r="GN28" s="32">
        <f>SUM(GB28,GC28,2.3*GD28,2.3*GE28,2.3*GF28,2.3*GG28,2*GH28,2*GI28,GJ28,0.4*GK28,0.2*GL28)</f>
        <v>15</v>
      </c>
      <c r="GO28" s="33">
        <f>'Site 49 - Data'!$A28</f>
        <v>0.44791666666666696</v>
      </c>
      <c r="GP28" s="70">
        <f>SUM('Site 49 - Data'!HD28,'Site 49 - Data'!HR28,'Site 49 - Data'!IF28,'Site 49 - ARMS'!B28,'Site 49 - ARMS'!P28)</f>
        <v>16</v>
      </c>
      <c r="GQ28" s="71">
        <f>SUM('Site 49 - Data'!HE28,'Site 49 - Data'!HS28,'Site 49 - Data'!IG28,'Site 49 - ARMS'!C28,'Site 49 - ARMS'!Q28)</f>
        <v>7</v>
      </c>
      <c r="GR28" s="71">
        <f>SUM('Site 49 - Data'!HF28,'Site 49 - Data'!HT28,'Site 49 - Data'!IH28,'Site 49 - ARMS'!D28,'Site 49 - ARMS'!R28)</f>
        <v>0</v>
      </c>
      <c r="GS28" s="71">
        <f>SUM('Site 49 - Data'!HG28,'Site 49 - Data'!HU28,'Site 49 - Data'!II28,'Site 49 - ARMS'!E28,'Site 49 - ARMS'!S28)</f>
        <v>0</v>
      </c>
      <c r="GT28" s="71">
        <f>SUM('Site 49 - Data'!HH28,'Site 49 - Data'!HV28,'Site 49 - Data'!IJ28,'Site 49 - ARMS'!F28,'Site 49 - ARMS'!T28)</f>
        <v>0</v>
      </c>
      <c r="GU28" s="71">
        <f>SUM('Site 49 - Data'!HI28,'Site 49 - Data'!HW28,'Site 49 - Data'!IK28,'Site 49 - ARMS'!G28,'Site 49 - ARMS'!U28)</f>
        <v>0</v>
      </c>
      <c r="GV28" s="71">
        <f>SUM('Site 49 - Data'!HJ28,'Site 49 - Data'!HX28,'Site 49 - Data'!IL28,'Site 49 - ARMS'!H28,'Site 49 - ARMS'!V28)</f>
        <v>0</v>
      </c>
      <c r="GW28" s="71">
        <f>SUM('Site 49 - Data'!HK28,'Site 49 - Data'!HY28,'Site 49 - Data'!IM28,'Site 49 - ARMS'!I28,'Site 49 - ARMS'!W28)</f>
        <v>0</v>
      </c>
      <c r="GX28" s="71">
        <f>SUM('Site 49 - Data'!HL28,'Site 49 - Data'!HZ28,'Site 49 - Data'!IN28,'Site 49 - ARMS'!J28,'Site 49 - ARMS'!X28)</f>
        <v>1</v>
      </c>
      <c r="GY28" s="71">
        <f>SUM('Site 49 - Data'!HM28,'Site 49 - Data'!IA28,'Site 49 - Data'!IO28,'Site 49 - ARMS'!K28,'Site 49 - ARMS'!Y28)</f>
        <v>0</v>
      </c>
      <c r="GZ28" s="72">
        <f>SUM('Site 49 - Data'!HN28,'Site 49 - Data'!IB28,'Site 49 - Data'!IP28,'Site 49 - ARMS'!L28,'Site 49 - ARMS'!Z28)</f>
        <v>3</v>
      </c>
      <c r="HA28" s="32">
        <f>SUM(GP28:GZ28)</f>
        <v>27</v>
      </c>
      <c r="HB28" s="32">
        <f>SUM(GP28,GQ28,2.3*GR28,2.3*GS28,2.3*GT28,2.3*GU28,2*GV28,2*GW28,GX28,0.4*GY28,0.2*GZ28)</f>
        <v>24.6</v>
      </c>
      <c r="HC28" s="33">
        <f>'Site 49 - Data'!$A28</f>
        <v>0.44791666666666696</v>
      </c>
      <c r="HD28" s="70">
        <f>SUM('Site 49 - Data'!B28,'Site 49 - Data'!CH28,'Site 49 - Data'!FN28,'Site 49 - ARMS'!B28,'Site 49 - ARMS'!CH28)</f>
        <v>44</v>
      </c>
      <c r="HE28" s="71">
        <f>SUM('Site 49 - Data'!C28,'Site 49 - Data'!CI28,'Site 49 - Data'!FO28,'Site 49 - ARMS'!C28,'Site 49 - ARMS'!CI28)</f>
        <v>15</v>
      </c>
      <c r="HF28" s="71">
        <f>SUM('Site 49 - Data'!D28,'Site 49 - Data'!CJ28,'Site 49 - Data'!FP28,'Site 49 - ARMS'!D28,'Site 49 - ARMS'!CJ28)</f>
        <v>0</v>
      </c>
      <c r="HG28" s="71">
        <f>SUM('Site 49 - Data'!E28,'Site 49 - Data'!CK28,'Site 49 - Data'!FQ28,'Site 49 - ARMS'!E28,'Site 49 - ARMS'!CK28)</f>
        <v>0</v>
      </c>
      <c r="HH28" s="71">
        <f>SUM('Site 49 - Data'!F28,'Site 49 - Data'!CL28,'Site 49 - Data'!FR28,'Site 49 - ARMS'!F28,'Site 49 - ARMS'!CL28)</f>
        <v>0</v>
      </c>
      <c r="HI28" s="71">
        <f>SUM('Site 49 - Data'!G28,'Site 49 - Data'!CM28,'Site 49 - Data'!FS28,'Site 49 - ARMS'!G28,'Site 49 - ARMS'!CM28)</f>
        <v>0</v>
      </c>
      <c r="HJ28" s="71">
        <f>SUM('Site 49 - Data'!H28,'Site 49 - Data'!CN28,'Site 49 - Data'!FT28,'Site 49 - ARMS'!H28,'Site 49 - ARMS'!CN28)</f>
        <v>0</v>
      </c>
      <c r="HK28" s="71">
        <f>SUM('Site 49 - Data'!I28,'Site 49 - Data'!CO28,'Site 49 - Data'!FU28,'Site 49 - ARMS'!I28,'Site 49 - ARMS'!CO28)</f>
        <v>0</v>
      </c>
      <c r="HL28" s="71">
        <f>SUM('Site 49 - Data'!J28,'Site 49 - Data'!CP28,'Site 49 - Data'!FV28,'Site 49 - ARMS'!J28,'Site 49 - ARMS'!CP28)</f>
        <v>4</v>
      </c>
      <c r="HM28" s="71">
        <f>SUM('Site 49 - Data'!K28,'Site 49 - Data'!CQ28,'Site 49 - Data'!FW28,'Site 49 - ARMS'!K28,'Site 49 - ARMS'!CQ28)</f>
        <v>1</v>
      </c>
      <c r="HN28" s="72">
        <f>SUM('Site 49 - Data'!L28,'Site 49 - Data'!CR28,'Site 49 - Data'!FX28,'Site 49 - ARMS'!L28,'Site 49 - ARMS'!CR28)</f>
        <v>0</v>
      </c>
      <c r="HO28" s="32">
        <f>SUM(HD28:HN28)</f>
        <v>64</v>
      </c>
      <c r="HP28" s="32">
        <f>SUM(HD28,HE28,2.3*HF28,2.3*HG28,2.3*HH28,2.3*HI28,2*HJ28,2*HK28,HL28,0.4*HM28,0.2*HN28)</f>
        <v>63.4</v>
      </c>
      <c r="HQ28" s="33">
        <f>'Site 49 - Data'!$A28</f>
        <v>0.44791666666666696</v>
      </c>
      <c r="HR28" s="70">
        <f t="shared" si="71"/>
        <v>34</v>
      </c>
      <c r="HS28" s="71">
        <f t="shared" si="71"/>
        <v>12</v>
      </c>
      <c r="HT28" s="71">
        <f t="shared" si="71"/>
        <v>0</v>
      </c>
      <c r="HU28" s="71">
        <f t="shared" si="71"/>
        <v>0</v>
      </c>
      <c r="HV28" s="71">
        <f t="shared" si="71"/>
        <v>0</v>
      </c>
      <c r="HW28" s="71">
        <f t="shared" si="71"/>
        <v>0</v>
      </c>
      <c r="HX28" s="71">
        <f t="shared" si="71"/>
        <v>0</v>
      </c>
      <c r="HY28" s="71">
        <f t="shared" si="71"/>
        <v>0</v>
      </c>
      <c r="HZ28" s="71">
        <f t="shared" si="71"/>
        <v>5</v>
      </c>
      <c r="IA28" s="71">
        <f t="shared" si="71"/>
        <v>2</v>
      </c>
      <c r="IB28" s="72">
        <f t="shared" si="71"/>
        <v>0</v>
      </c>
      <c r="IC28" s="32">
        <f>SUM(HR28:IB28)</f>
        <v>53</v>
      </c>
      <c r="ID28" s="32">
        <f>SUM(HR28,HS28,2.3*HT28,2.3*HU28,2.3*HV28,2.3*HW28,2*HX28,2*HY28,HZ28,0.4*IA28,0.2*IB28)</f>
        <v>51.8</v>
      </c>
      <c r="IE28" s="73">
        <f>SUM(EI28,FK28,GM28,HO28)</f>
        <v>271</v>
      </c>
      <c r="IF28" s="73">
        <f>SUM(IE28:IE32)</f>
        <v>1049</v>
      </c>
      <c r="IG28" s="33">
        <v>0.44791666666666696</v>
      </c>
    </row>
    <row r="29" spans="1:241" s="47" customFormat="1" ht="12" customHeight="1" x14ac:dyDescent="0.4">
      <c r="A29" s="38" t="s">
        <v>20</v>
      </c>
      <c r="B29" s="39">
        <f t="shared" ref="B29:N29" si="72">SUM(B25:B28)</f>
        <v>19</v>
      </c>
      <c r="C29" s="40">
        <f t="shared" si="72"/>
        <v>2</v>
      </c>
      <c r="D29" s="40">
        <f t="shared" si="72"/>
        <v>0</v>
      </c>
      <c r="E29" s="40">
        <f t="shared" si="72"/>
        <v>0</v>
      </c>
      <c r="F29" s="40">
        <f t="shared" si="72"/>
        <v>0</v>
      </c>
      <c r="G29" s="40">
        <f t="shared" si="72"/>
        <v>0</v>
      </c>
      <c r="H29" s="40">
        <f t="shared" si="72"/>
        <v>0</v>
      </c>
      <c r="I29" s="40">
        <f t="shared" si="72"/>
        <v>0</v>
      </c>
      <c r="J29" s="40">
        <f t="shared" si="72"/>
        <v>1</v>
      </c>
      <c r="K29" s="40">
        <f t="shared" si="72"/>
        <v>0</v>
      </c>
      <c r="L29" s="41">
        <f t="shared" si="72"/>
        <v>0</v>
      </c>
      <c r="M29" s="42">
        <f t="shared" si="72"/>
        <v>22</v>
      </c>
      <c r="N29" s="42">
        <f t="shared" si="72"/>
        <v>22</v>
      </c>
      <c r="O29" s="38" t="s">
        <v>20</v>
      </c>
      <c r="P29" s="43">
        <f t="shared" ref="P29:AB29" si="73">SUM(P25:P28)</f>
        <v>0</v>
      </c>
      <c r="Q29" s="44">
        <f t="shared" si="73"/>
        <v>0</v>
      </c>
      <c r="R29" s="44">
        <f t="shared" si="73"/>
        <v>0</v>
      </c>
      <c r="S29" s="44">
        <f t="shared" si="73"/>
        <v>0</v>
      </c>
      <c r="T29" s="44">
        <f t="shared" si="73"/>
        <v>0</v>
      </c>
      <c r="U29" s="44">
        <f t="shared" si="73"/>
        <v>0</v>
      </c>
      <c r="V29" s="44">
        <f t="shared" si="73"/>
        <v>0</v>
      </c>
      <c r="W29" s="44">
        <f t="shared" si="73"/>
        <v>0</v>
      </c>
      <c r="X29" s="44">
        <f t="shared" si="73"/>
        <v>0</v>
      </c>
      <c r="Y29" s="44">
        <f t="shared" si="73"/>
        <v>0</v>
      </c>
      <c r="Z29" s="45">
        <f t="shared" si="73"/>
        <v>0</v>
      </c>
      <c r="AA29" s="46">
        <f t="shared" si="73"/>
        <v>0</v>
      </c>
      <c r="AB29" s="46">
        <f t="shared" si="73"/>
        <v>0</v>
      </c>
      <c r="AC29" s="38" t="s">
        <v>20</v>
      </c>
      <c r="AD29" s="39">
        <f t="shared" ref="AD29:AP29" si="74">SUM(AD25:AD28)</f>
        <v>3</v>
      </c>
      <c r="AE29" s="40">
        <f t="shared" si="74"/>
        <v>0</v>
      </c>
      <c r="AF29" s="40">
        <f t="shared" si="74"/>
        <v>0</v>
      </c>
      <c r="AG29" s="40">
        <f t="shared" si="74"/>
        <v>0</v>
      </c>
      <c r="AH29" s="40">
        <f t="shared" si="74"/>
        <v>0</v>
      </c>
      <c r="AI29" s="40">
        <f t="shared" si="74"/>
        <v>0</v>
      </c>
      <c r="AJ29" s="40">
        <f t="shared" si="74"/>
        <v>0</v>
      </c>
      <c r="AK29" s="40">
        <f t="shared" si="74"/>
        <v>0</v>
      </c>
      <c r="AL29" s="40">
        <f t="shared" si="74"/>
        <v>1</v>
      </c>
      <c r="AM29" s="40">
        <f t="shared" si="74"/>
        <v>0</v>
      </c>
      <c r="AN29" s="41">
        <f t="shared" si="74"/>
        <v>0</v>
      </c>
      <c r="AO29" s="42">
        <f t="shared" si="74"/>
        <v>4</v>
      </c>
      <c r="AP29" s="42">
        <f t="shared" si="74"/>
        <v>4</v>
      </c>
      <c r="AQ29" s="38" t="s">
        <v>20</v>
      </c>
      <c r="AR29" s="39">
        <f t="shared" ref="AR29:BD29" si="75">SUM(AR25:AR28)</f>
        <v>37</v>
      </c>
      <c r="AS29" s="40">
        <f t="shared" si="75"/>
        <v>6</v>
      </c>
      <c r="AT29" s="40">
        <f t="shared" si="75"/>
        <v>0</v>
      </c>
      <c r="AU29" s="40">
        <f t="shared" si="75"/>
        <v>0</v>
      </c>
      <c r="AV29" s="40">
        <f t="shared" si="75"/>
        <v>0</v>
      </c>
      <c r="AW29" s="40">
        <f t="shared" si="75"/>
        <v>0</v>
      </c>
      <c r="AX29" s="40">
        <f t="shared" si="75"/>
        <v>0</v>
      </c>
      <c r="AY29" s="40">
        <f t="shared" si="75"/>
        <v>0</v>
      </c>
      <c r="AZ29" s="40">
        <f t="shared" si="75"/>
        <v>11</v>
      </c>
      <c r="BA29" s="40">
        <f t="shared" si="75"/>
        <v>0</v>
      </c>
      <c r="BB29" s="41">
        <f t="shared" si="75"/>
        <v>0</v>
      </c>
      <c r="BC29" s="42">
        <f t="shared" si="75"/>
        <v>54</v>
      </c>
      <c r="BD29" s="42">
        <f t="shared" si="75"/>
        <v>54</v>
      </c>
      <c r="BE29" s="38" t="s">
        <v>20</v>
      </c>
      <c r="BF29" s="39">
        <f t="shared" ref="BF29:BR29" si="76">SUM(BF25:BF28)</f>
        <v>86</v>
      </c>
      <c r="BG29" s="40">
        <f t="shared" si="76"/>
        <v>25</v>
      </c>
      <c r="BH29" s="40">
        <f t="shared" si="76"/>
        <v>1</v>
      </c>
      <c r="BI29" s="40">
        <f t="shared" si="76"/>
        <v>0</v>
      </c>
      <c r="BJ29" s="40">
        <f t="shared" si="76"/>
        <v>0</v>
      </c>
      <c r="BK29" s="40">
        <f t="shared" si="76"/>
        <v>0</v>
      </c>
      <c r="BL29" s="40">
        <f t="shared" si="76"/>
        <v>0</v>
      </c>
      <c r="BM29" s="40">
        <f t="shared" si="76"/>
        <v>0</v>
      </c>
      <c r="BN29" s="40">
        <f t="shared" si="76"/>
        <v>8</v>
      </c>
      <c r="BO29" s="40">
        <f t="shared" si="76"/>
        <v>3</v>
      </c>
      <c r="BP29" s="41">
        <f t="shared" si="76"/>
        <v>2</v>
      </c>
      <c r="BQ29" s="42">
        <f t="shared" si="76"/>
        <v>125</v>
      </c>
      <c r="BR29" s="42">
        <f t="shared" si="76"/>
        <v>122.89999999999999</v>
      </c>
      <c r="BS29" s="38" t="s">
        <v>20</v>
      </c>
      <c r="BT29" s="39">
        <f t="shared" ref="BT29:CF29" si="77">SUM(BT25:BT28)</f>
        <v>6</v>
      </c>
      <c r="BU29" s="40">
        <f t="shared" si="77"/>
        <v>1</v>
      </c>
      <c r="BV29" s="40">
        <f t="shared" si="77"/>
        <v>0</v>
      </c>
      <c r="BW29" s="40">
        <f t="shared" si="77"/>
        <v>0</v>
      </c>
      <c r="BX29" s="40">
        <f t="shared" si="77"/>
        <v>0</v>
      </c>
      <c r="BY29" s="40">
        <f t="shared" si="77"/>
        <v>0</v>
      </c>
      <c r="BZ29" s="40">
        <f t="shared" si="77"/>
        <v>0</v>
      </c>
      <c r="CA29" s="40">
        <f t="shared" si="77"/>
        <v>0</v>
      </c>
      <c r="CB29" s="40">
        <f t="shared" si="77"/>
        <v>0</v>
      </c>
      <c r="CC29" s="40">
        <f t="shared" si="77"/>
        <v>1</v>
      </c>
      <c r="CD29" s="41">
        <f t="shared" si="77"/>
        <v>1</v>
      </c>
      <c r="CE29" s="42">
        <f t="shared" si="77"/>
        <v>9</v>
      </c>
      <c r="CF29" s="42">
        <f t="shared" si="77"/>
        <v>7.6</v>
      </c>
      <c r="CG29" s="38" t="s">
        <v>20</v>
      </c>
      <c r="CH29" s="43">
        <f t="shared" ref="CH29:CT29" si="78">SUM(CH25:CH28)</f>
        <v>0</v>
      </c>
      <c r="CI29" s="44">
        <f t="shared" si="78"/>
        <v>0</v>
      </c>
      <c r="CJ29" s="44">
        <f t="shared" si="78"/>
        <v>0</v>
      </c>
      <c r="CK29" s="44">
        <f t="shared" si="78"/>
        <v>0</v>
      </c>
      <c r="CL29" s="44">
        <f t="shared" si="78"/>
        <v>0</v>
      </c>
      <c r="CM29" s="44">
        <f t="shared" si="78"/>
        <v>0</v>
      </c>
      <c r="CN29" s="44">
        <f t="shared" si="78"/>
        <v>0</v>
      </c>
      <c r="CO29" s="44">
        <f t="shared" si="78"/>
        <v>0</v>
      </c>
      <c r="CP29" s="44">
        <f t="shared" si="78"/>
        <v>0</v>
      </c>
      <c r="CQ29" s="44">
        <f t="shared" si="78"/>
        <v>0</v>
      </c>
      <c r="CR29" s="45">
        <f t="shared" si="78"/>
        <v>0</v>
      </c>
      <c r="CS29" s="46">
        <f t="shared" si="78"/>
        <v>0</v>
      </c>
      <c r="CT29" s="46">
        <f t="shared" si="78"/>
        <v>0</v>
      </c>
      <c r="CU29" s="38" t="s">
        <v>20</v>
      </c>
      <c r="CV29" s="39">
        <f t="shared" ref="CV29:DH29" si="79">SUM(CV25:CV28)</f>
        <v>302</v>
      </c>
      <c r="CW29" s="40">
        <f t="shared" si="79"/>
        <v>64</v>
      </c>
      <c r="CX29" s="40">
        <f t="shared" si="79"/>
        <v>6</v>
      </c>
      <c r="CY29" s="40">
        <f t="shared" si="79"/>
        <v>0</v>
      </c>
      <c r="CZ29" s="40">
        <f t="shared" si="79"/>
        <v>0</v>
      </c>
      <c r="DA29" s="40">
        <f t="shared" si="79"/>
        <v>0</v>
      </c>
      <c r="DB29" s="40">
        <f t="shared" si="79"/>
        <v>0</v>
      </c>
      <c r="DC29" s="40">
        <f t="shared" si="79"/>
        <v>1</v>
      </c>
      <c r="DD29" s="40">
        <f t="shared" si="79"/>
        <v>75</v>
      </c>
      <c r="DE29" s="40">
        <f t="shared" si="79"/>
        <v>10</v>
      </c>
      <c r="DF29" s="41">
        <f t="shared" si="79"/>
        <v>22</v>
      </c>
      <c r="DG29" s="42">
        <f t="shared" si="79"/>
        <v>480</v>
      </c>
      <c r="DH29" s="42">
        <f t="shared" si="79"/>
        <v>465.19999999999993</v>
      </c>
      <c r="DI29" s="38" t="s">
        <v>20</v>
      </c>
      <c r="DJ29" s="39">
        <f t="shared" ref="DJ29:DV29" si="80">SUM(DJ25:DJ28)</f>
        <v>301</v>
      </c>
      <c r="DK29" s="40">
        <f t="shared" si="80"/>
        <v>57</v>
      </c>
      <c r="DL29" s="40">
        <f t="shared" si="80"/>
        <v>14</v>
      </c>
      <c r="DM29" s="40">
        <f t="shared" si="80"/>
        <v>0</v>
      </c>
      <c r="DN29" s="40">
        <f t="shared" si="80"/>
        <v>0</v>
      </c>
      <c r="DO29" s="40">
        <f t="shared" si="80"/>
        <v>0</v>
      </c>
      <c r="DP29" s="40">
        <f t="shared" si="80"/>
        <v>0</v>
      </c>
      <c r="DQ29" s="40">
        <f t="shared" si="80"/>
        <v>0</v>
      </c>
      <c r="DR29" s="40">
        <f t="shared" si="80"/>
        <v>109</v>
      </c>
      <c r="DS29" s="40">
        <f t="shared" si="80"/>
        <v>5</v>
      </c>
      <c r="DT29" s="41">
        <f t="shared" si="80"/>
        <v>11</v>
      </c>
      <c r="DU29" s="42">
        <f t="shared" si="80"/>
        <v>497</v>
      </c>
      <c r="DV29" s="42">
        <f t="shared" si="80"/>
        <v>503.4</v>
      </c>
      <c r="DW29" s="38" t="s">
        <v>20</v>
      </c>
      <c r="DX29" s="39">
        <f t="shared" ref="DX29:EJ29" si="81">SUM(DX25:DX28)</f>
        <v>161</v>
      </c>
      <c r="DY29" s="40">
        <f t="shared" si="81"/>
        <v>44</v>
      </c>
      <c r="DZ29" s="40">
        <f t="shared" si="81"/>
        <v>8</v>
      </c>
      <c r="EA29" s="40">
        <f t="shared" si="81"/>
        <v>0</v>
      </c>
      <c r="EB29" s="40">
        <f t="shared" si="81"/>
        <v>0</v>
      </c>
      <c r="EC29" s="40">
        <f t="shared" si="81"/>
        <v>0</v>
      </c>
      <c r="ED29" s="40">
        <f t="shared" si="81"/>
        <v>0</v>
      </c>
      <c r="EE29" s="40">
        <f t="shared" si="81"/>
        <v>0</v>
      </c>
      <c r="EF29" s="40">
        <f t="shared" si="81"/>
        <v>21</v>
      </c>
      <c r="EG29" s="40">
        <f t="shared" si="81"/>
        <v>4</v>
      </c>
      <c r="EH29" s="41">
        <f t="shared" si="81"/>
        <v>7</v>
      </c>
      <c r="EI29" s="42">
        <f t="shared" si="81"/>
        <v>245</v>
      </c>
      <c r="EJ29" s="42">
        <f t="shared" si="81"/>
        <v>247.4</v>
      </c>
      <c r="EK29" s="38" t="s">
        <v>20</v>
      </c>
      <c r="EL29" s="39">
        <f t="shared" ref="EL29:EX29" si="82">SUM(EL25:EL28)</f>
        <v>178</v>
      </c>
      <c r="EM29" s="40">
        <f t="shared" si="82"/>
        <v>32</v>
      </c>
      <c r="EN29" s="40">
        <f t="shared" si="82"/>
        <v>4</v>
      </c>
      <c r="EO29" s="40">
        <f t="shared" si="82"/>
        <v>0</v>
      </c>
      <c r="EP29" s="40">
        <f t="shared" si="82"/>
        <v>0</v>
      </c>
      <c r="EQ29" s="40">
        <f t="shared" si="82"/>
        <v>0</v>
      </c>
      <c r="ER29" s="40">
        <f t="shared" si="82"/>
        <v>0</v>
      </c>
      <c r="ES29" s="40">
        <f t="shared" si="82"/>
        <v>2</v>
      </c>
      <c r="ET29" s="40">
        <f t="shared" si="82"/>
        <v>33</v>
      </c>
      <c r="EU29" s="40">
        <f t="shared" si="82"/>
        <v>3</v>
      </c>
      <c r="EV29" s="41">
        <f t="shared" si="82"/>
        <v>10</v>
      </c>
      <c r="EW29" s="42">
        <f t="shared" si="82"/>
        <v>262</v>
      </c>
      <c r="EX29" s="42">
        <f t="shared" si="82"/>
        <v>259.39999999999998</v>
      </c>
      <c r="EY29" s="38" t="s">
        <v>20</v>
      </c>
      <c r="EZ29" s="39">
        <f t="shared" ref="EZ29:FL29" si="83">SUM(EZ25:EZ28)</f>
        <v>310</v>
      </c>
      <c r="FA29" s="40">
        <f t="shared" si="83"/>
        <v>53</v>
      </c>
      <c r="FB29" s="40">
        <f t="shared" si="83"/>
        <v>11</v>
      </c>
      <c r="FC29" s="40">
        <f t="shared" si="83"/>
        <v>0</v>
      </c>
      <c r="FD29" s="40">
        <f t="shared" si="83"/>
        <v>0</v>
      </c>
      <c r="FE29" s="40">
        <f t="shared" si="83"/>
        <v>0</v>
      </c>
      <c r="FF29" s="40">
        <f t="shared" si="83"/>
        <v>0</v>
      </c>
      <c r="FG29" s="40">
        <f t="shared" si="83"/>
        <v>0</v>
      </c>
      <c r="FH29" s="40">
        <f t="shared" si="83"/>
        <v>96</v>
      </c>
      <c r="FI29" s="40">
        <f t="shared" si="83"/>
        <v>5</v>
      </c>
      <c r="FJ29" s="41">
        <f t="shared" si="83"/>
        <v>10</v>
      </c>
      <c r="FK29" s="42">
        <f t="shared" si="83"/>
        <v>485</v>
      </c>
      <c r="FL29" s="42">
        <f t="shared" si="83"/>
        <v>488.3</v>
      </c>
      <c r="FM29" s="38" t="s">
        <v>20</v>
      </c>
      <c r="FN29" s="39">
        <f t="shared" ref="FN29:FZ29" si="84">SUM(FN25:FN28)</f>
        <v>308</v>
      </c>
      <c r="FO29" s="40">
        <f t="shared" si="84"/>
        <v>71</v>
      </c>
      <c r="FP29" s="40">
        <f t="shared" si="84"/>
        <v>4</v>
      </c>
      <c r="FQ29" s="40">
        <f t="shared" si="84"/>
        <v>0</v>
      </c>
      <c r="FR29" s="40">
        <f t="shared" si="84"/>
        <v>0</v>
      </c>
      <c r="FS29" s="40">
        <f t="shared" si="84"/>
        <v>0</v>
      </c>
      <c r="FT29" s="40">
        <f t="shared" si="84"/>
        <v>0</v>
      </c>
      <c r="FU29" s="40">
        <f t="shared" si="84"/>
        <v>1</v>
      </c>
      <c r="FV29" s="40">
        <f t="shared" si="84"/>
        <v>73</v>
      </c>
      <c r="FW29" s="40">
        <f t="shared" si="84"/>
        <v>9</v>
      </c>
      <c r="FX29" s="41">
        <f t="shared" si="84"/>
        <v>23</v>
      </c>
      <c r="FY29" s="42">
        <f t="shared" si="84"/>
        <v>489</v>
      </c>
      <c r="FZ29" s="42">
        <f t="shared" si="84"/>
        <v>471.4</v>
      </c>
      <c r="GA29" s="38" t="s">
        <v>20</v>
      </c>
      <c r="GB29" s="39">
        <f t="shared" ref="GB29:GN29" si="85">SUM(GB25:GB28)</f>
        <v>39</v>
      </c>
      <c r="GC29" s="40">
        <f t="shared" si="85"/>
        <v>13</v>
      </c>
      <c r="GD29" s="40">
        <f t="shared" si="85"/>
        <v>0</v>
      </c>
      <c r="GE29" s="40">
        <f t="shared" si="85"/>
        <v>0</v>
      </c>
      <c r="GF29" s="40">
        <f t="shared" si="85"/>
        <v>0</v>
      </c>
      <c r="GG29" s="40">
        <f t="shared" si="85"/>
        <v>0</v>
      </c>
      <c r="GH29" s="40">
        <f t="shared" si="85"/>
        <v>0</v>
      </c>
      <c r="GI29" s="40">
        <f t="shared" si="85"/>
        <v>0</v>
      </c>
      <c r="GJ29" s="40">
        <f t="shared" si="85"/>
        <v>10</v>
      </c>
      <c r="GK29" s="40">
        <f t="shared" si="85"/>
        <v>0</v>
      </c>
      <c r="GL29" s="41">
        <f t="shared" si="85"/>
        <v>7</v>
      </c>
      <c r="GM29" s="42">
        <f t="shared" si="85"/>
        <v>69</v>
      </c>
      <c r="GN29" s="42">
        <f t="shared" si="85"/>
        <v>63.400000000000006</v>
      </c>
      <c r="GO29" s="38" t="s">
        <v>20</v>
      </c>
      <c r="GP29" s="39">
        <f t="shared" ref="GP29:HB29" si="86">SUM(GP25:GP28)</f>
        <v>64</v>
      </c>
      <c r="GQ29" s="40">
        <f t="shared" si="86"/>
        <v>17</v>
      </c>
      <c r="GR29" s="40">
        <f t="shared" si="86"/>
        <v>4</v>
      </c>
      <c r="GS29" s="40">
        <f t="shared" si="86"/>
        <v>0</v>
      </c>
      <c r="GT29" s="40">
        <f t="shared" si="86"/>
        <v>0</v>
      </c>
      <c r="GU29" s="40">
        <f t="shared" si="86"/>
        <v>0</v>
      </c>
      <c r="GV29" s="40">
        <f t="shared" si="86"/>
        <v>0</v>
      </c>
      <c r="GW29" s="40">
        <f t="shared" si="86"/>
        <v>0</v>
      </c>
      <c r="GX29" s="40">
        <f t="shared" si="86"/>
        <v>2</v>
      </c>
      <c r="GY29" s="40">
        <f t="shared" si="86"/>
        <v>0</v>
      </c>
      <c r="GZ29" s="41">
        <f t="shared" si="86"/>
        <v>4</v>
      </c>
      <c r="HA29" s="42">
        <f t="shared" si="86"/>
        <v>91</v>
      </c>
      <c r="HB29" s="42">
        <f t="shared" si="86"/>
        <v>93</v>
      </c>
      <c r="HC29" s="38" t="s">
        <v>20</v>
      </c>
      <c r="HD29" s="39">
        <f t="shared" ref="HD29:HP29" si="87">SUM(HD25:HD28)</f>
        <v>171</v>
      </c>
      <c r="HE29" s="40">
        <f t="shared" si="87"/>
        <v>35</v>
      </c>
      <c r="HF29" s="40">
        <f t="shared" si="87"/>
        <v>2</v>
      </c>
      <c r="HG29" s="40">
        <f t="shared" si="87"/>
        <v>0</v>
      </c>
      <c r="HH29" s="40">
        <f t="shared" si="87"/>
        <v>0</v>
      </c>
      <c r="HI29" s="40">
        <f t="shared" si="87"/>
        <v>0</v>
      </c>
      <c r="HJ29" s="40">
        <f t="shared" si="87"/>
        <v>0</v>
      </c>
      <c r="HK29" s="40">
        <f t="shared" si="87"/>
        <v>2</v>
      </c>
      <c r="HL29" s="40">
        <f t="shared" si="87"/>
        <v>35</v>
      </c>
      <c r="HM29" s="40">
        <f t="shared" si="87"/>
        <v>2</v>
      </c>
      <c r="HN29" s="41">
        <f t="shared" si="87"/>
        <v>5</v>
      </c>
      <c r="HO29" s="42">
        <f t="shared" si="87"/>
        <v>252</v>
      </c>
      <c r="HP29" s="42">
        <f t="shared" si="87"/>
        <v>251.4</v>
      </c>
      <c r="HQ29" s="38" t="s">
        <v>20</v>
      </c>
      <c r="HR29" s="39">
        <f t="shared" ref="HR29:ID29" si="88">SUM(HR25:HR28)</f>
        <v>132</v>
      </c>
      <c r="HS29" s="40">
        <f t="shared" si="88"/>
        <v>32</v>
      </c>
      <c r="HT29" s="40">
        <f t="shared" si="88"/>
        <v>1</v>
      </c>
      <c r="HU29" s="40">
        <f t="shared" si="88"/>
        <v>0</v>
      </c>
      <c r="HV29" s="40">
        <f t="shared" si="88"/>
        <v>0</v>
      </c>
      <c r="HW29" s="40">
        <f t="shared" si="88"/>
        <v>0</v>
      </c>
      <c r="HX29" s="40">
        <f t="shared" si="88"/>
        <v>0</v>
      </c>
      <c r="HY29" s="40">
        <f t="shared" si="88"/>
        <v>0</v>
      </c>
      <c r="HZ29" s="40">
        <f t="shared" si="88"/>
        <v>20</v>
      </c>
      <c r="IA29" s="40">
        <f t="shared" si="88"/>
        <v>4</v>
      </c>
      <c r="IB29" s="41">
        <f t="shared" si="88"/>
        <v>3</v>
      </c>
      <c r="IC29" s="42">
        <f t="shared" si="88"/>
        <v>192</v>
      </c>
      <c r="ID29" s="42">
        <f t="shared" si="88"/>
        <v>188.5</v>
      </c>
      <c r="IE29" s="74"/>
      <c r="IF29" s="74"/>
      <c r="IG29" s="38"/>
    </row>
    <row r="30" spans="1:241" ht="13.5" customHeight="1" x14ac:dyDescent="0.25">
      <c r="A30" s="13">
        <f>A28+"00:15"</f>
        <v>0.45833333333333365</v>
      </c>
      <c r="B30" s="9">
        <v>3</v>
      </c>
      <c r="C30" s="10">
        <v>1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1">
        <v>0</v>
      </c>
      <c r="M30" s="12">
        <f>SUM(B30:L30)</f>
        <v>4</v>
      </c>
      <c r="N30" s="12">
        <f>SUM(B30,C30,2.3*D30,2.3*E30,2.3*F30,2.3*G30,2*H30,2*I30,J30,0.4*K30,0.2*L30)</f>
        <v>4</v>
      </c>
      <c r="O30" s="13">
        <f>O28+"00:15"</f>
        <v>0.45833333333333365</v>
      </c>
      <c r="P30" s="14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6">
        <v>0</v>
      </c>
      <c r="AA30" s="17">
        <f>SUM(P30:Z30)</f>
        <v>0</v>
      </c>
      <c r="AB30" s="17">
        <f>SUM(P30,Q30,2.3*R30,2.3*S30,2.3*T30,2.3*U30,2*V30,2*W30,X30,0.4*Y30,0.2*Z30)</f>
        <v>0</v>
      </c>
      <c r="AC30" s="13">
        <f>AC28+"00:15"</f>
        <v>0.45833333333333365</v>
      </c>
      <c r="AD30" s="9">
        <v>0</v>
      </c>
      <c r="AE30" s="10">
        <v>1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1">
        <v>0</v>
      </c>
      <c r="AO30" s="12">
        <f>SUM(AD30:AN30)</f>
        <v>1</v>
      </c>
      <c r="AP30" s="12">
        <f>SUM(AD30,AE30,2.3*AF30,2.3*AG30,2.3*AH30,2.3*AI30,2*AJ30,2*AK30,AL30,0.4*AM30,0.2*AN30)</f>
        <v>1</v>
      </c>
      <c r="AQ30" s="13">
        <f>AQ28+"00:15"</f>
        <v>0.45833333333333365</v>
      </c>
      <c r="AR30" s="9">
        <v>8</v>
      </c>
      <c r="AS30" s="10">
        <v>4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2</v>
      </c>
      <c r="BA30" s="10">
        <v>0</v>
      </c>
      <c r="BB30" s="11">
        <v>0</v>
      </c>
      <c r="BC30" s="12">
        <f>SUM(AR30:BB30)</f>
        <v>14</v>
      </c>
      <c r="BD30" s="12">
        <f>SUM(AR30,AS30,2.3*AT30,2.3*AU30,2.3*AV30,2.3*AW30,2*AX30,2*AY30,AZ30,0.4*BA30,0.2*BB30)</f>
        <v>14</v>
      </c>
      <c r="BE30" s="13">
        <f>BE28+"00:15"</f>
        <v>0.45833333333333365</v>
      </c>
      <c r="BF30" s="9">
        <v>21</v>
      </c>
      <c r="BG30" s="10">
        <v>5</v>
      </c>
      <c r="BH30" s="10">
        <v>2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1</v>
      </c>
      <c r="BO30" s="10">
        <v>0</v>
      </c>
      <c r="BP30" s="11">
        <v>1</v>
      </c>
      <c r="BQ30" s="12">
        <f>SUM(BF30:BP30)</f>
        <v>30</v>
      </c>
      <c r="BR30" s="12">
        <f>SUM(BF30,BG30,2.3*BH30,2.3*BI30,2.3*BJ30,2.3*BK30,2*BL30,2*BM30,BN30,0.4*BO30,0.2*BP30)</f>
        <v>31.8</v>
      </c>
      <c r="BS30" s="13">
        <f>BS28+"00:15"</f>
        <v>0.45833333333333365</v>
      </c>
      <c r="BT30" s="9">
        <v>1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1">
        <v>0</v>
      </c>
      <c r="CE30" s="12">
        <f>SUM(BT30:CD30)</f>
        <v>1</v>
      </c>
      <c r="CF30" s="12">
        <f>SUM(BT30,BU30,2.3*BV30,2.3*BW30,2.3*BX30,2.3*BY30,2*BZ30,2*CA30,CB30,0.4*CC30,0.2*CD30)</f>
        <v>1</v>
      </c>
      <c r="CG30" s="13">
        <f>CG28+"00:15"</f>
        <v>0.45833333333333365</v>
      </c>
      <c r="CH30" s="14">
        <v>0</v>
      </c>
      <c r="CI30" s="15">
        <v>0</v>
      </c>
      <c r="CJ30" s="15">
        <v>0</v>
      </c>
      <c r="CK30" s="15">
        <v>0</v>
      </c>
      <c r="CL30" s="15">
        <v>0</v>
      </c>
      <c r="CM30" s="15">
        <v>0</v>
      </c>
      <c r="CN30" s="15">
        <v>0</v>
      </c>
      <c r="CO30" s="15">
        <v>0</v>
      </c>
      <c r="CP30" s="15">
        <v>0</v>
      </c>
      <c r="CQ30" s="15">
        <v>0</v>
      </c>
      <c r="CR30" s="16">
        <v>0</v>
      </c>
      <c r="CS30" s="17">
        <f>SUM(CH30:CR30)</f>
        <v>0</v>
      </c>
      <c r="CT30" s="17">
        <f>SUM(CH30,CI30,2.3*CJ30,2.3*CK30,2.3*CL30,2.3*CM30,2*CN30,2*CO30,CP30,0.4*CQ30,0.2*CR30)</f>
        <v>0</v>
      </c>
      <c r="CU30" s="13">
        <f>'Site 49 - Data'!$A30</f>
        <v>0.45833333333333365</v>
      </c>
      <c r="CV30" s="62">
        <f>SUM('Site 49 - Data'!BF30,'Site 49 - Data'!BT30,'Site 49 - Data'!EZ30,'Site 49 - Data'!IF30,'Site 49 - ARMS'!BT30)</f>
        <v>63</v>
      </c>
      <c r="CW30" s="63">
        <f>SUM('Site 49 - Data'!BG30,'Site 49 - Data'!BU30,'Site 49 - Data'!FA30,'Site 49 - Data'!IG30,'Site 49 - ARMS'!BU30)</f>
        <v>16</v>
      </c>
      <c r="CX30" s="63">
        <f>SUM('Site 49 - Data'!BH30,'Site 49 - Data'!BV30,'Site 49 - Data'!FB30,'Site 49 - Data'!IH30,'Site 49 - ARMS'!BV30)</f>
        <v>2</v>
      </c>
      <c r="CY30" s="63">
        <f>SUM('Site 49 - Data'!BI30,'Site 49 - Data'!BW30,'Site 49 - Data'!FC30,'Site 49 - Data'!II30,'Site 49 - ARMS'!BW30)</f>
        <v>1</v>
      </c>
      <c r="CZ30" s="63">
        <f>SUM('Site 49 - Data'!BJ30,'Site 49 - Data'!BX30,'Site 49 - Data'!FD30,'Site 49 - Data'!IJ30,'Site 49 - ARMS'!BX30)</f>
        <v>0</v>
      </c>
      <c r="DA30" s="63">
        <f>SUM('Site 49 - Data'!BK30,'Site 49 - Data'!BY30,'Site 49 - Data'!FE30,'Site 49 - Data'!IK30,'Site 49 - ARMS'!BY30)</f>
        <v>0</v>
      </c>
      <c r="DB30" s="63">
        <f>SUM('Site 49 - Data'!BL30,'Site 49 - Data'!BZ30,'Site 49 - Data'!FF30,'Site 49 - Data'!IL30,'Site 49 - ARMS'!BZ30)</f>
        <v>0</v>
      </c>
      <c r="DC30" s="63">
        <f>SUM('Site 49 - Data'!BM30,'Site 49 - Data'!CA30,'Site 49 - Data'!FG30,'Site 49 - Data'!IM30,'Site 49 - ARMS'!CA30)</f>
        <v>0</v>
      </c>
      <c r="DD30" s="63">
        <f>SUM('Site 49 - Data'!BN30,'Site 49 - Data'!CB30,'Site 49 - Data'!FH30,'Site 49 - Data'!IN30,'Site 49 - ARMS'!CB30)</f>
        <v>9</v>
      </c>
      <c r="DE30" s="63">
        <f>SUM('Site 49 - Data'!BO30,'Site 49 - Data'!CC30,'Site 49 - Data'!FI30,'Site 49 - Data'!IO30,'Site 49 - ARMS'!CC30)</f>
        <v>1</v>
      </c>
      <c r="DF30" s="64">
        <f>SUM('Site 49 - Data'!BP30,'Site 49 - Data'!CD30,'Site 49 - Data'!FJ30,'Site 49 - Data'!IP30,'Site 49 - ARMS'!CD30)</f>
        <v>7</v>
      </c>
      <c r="DG30" s="12">
        <f>SUM(CV30:DF30)</f>
        <v>99</v>
      </c>
      <c r="DH30" s="12">
        <f>SUM(CV30,CW30,2.3*CX30,2.3*CY30,2.3*CZ30,2.3*DA30,2*DB30,2*DC30,DD30,0.4*DE30,0.2*DF30)</f>
        <v>96.7</v>
      </c>
      <c r="DI30" s="13">
        <f>'Site 49 - Data'!$A30</f>
        <v>0.45833333333333365</v>
      </c>
      <c r="DJ30" s="62">
        <f>SUM('Site 49 - Data'!B30,'Site 49 - Data'!P30,'Site 49 - Data'!AD30,'Site 49 - Data'!AR30,'Site 49 - Data'!BF30)</f>
        <v>81</v>
      </c>
      <c r="DK30" s="63">
        <f>SUM('Site 49 - Data'!C30,'Site 49 - Data'!Q30,'Site 49 - Data'!AE30,'Site 49 - Data'!AS30,'Site 49 - Data'!BG30)</f>
        <v>17</v>
      </c>
      <c r="DL30" s="63">
        <f>SUM('Site 49 - Data'!D30,'Site 49 - Data'!R30,'Site 49 - Data'!AF30,'Site 49 - Data'!AT30,'Site 49 - Data'!BH30)</f>
        <v>4</v>
      </c>
      <c r="DM30" s="63">
        <f>SUM('Site 49 - Data'!E30,'Site 49 - Data'!S30,'Site 49 - Data'!AG30,'Site 49 - Data'!AU30,'Site 49 - Data'!BI30)</f>
        <v>1</v>
      </c>
      <c r="DN30" s="63">
        <f>SUM('Site 49 - Data'!F30,'Site 49 - Data'!T30,'Site 49 - Data'!AH30,'Site 49 - Data'!AV30,'Site 49 - Data'!BJ30)</f>
        <v>0</v>
      </c>
      <c r="DO30" s="63">
        <f>SUM('Site 49 - Data'!G30,'Site 49 - Data'!U30,'Site 49 - Data'!AI30,'Site 49 - Data'!AW30,'Site 49 - Data'!BK30)</f>
        <v>0</v>
      </c>
      <c r="DP30" s="63">
        <f>SUM('Site 49 - Data'!H30,'Site 49 - Data'!V30,'Site 49 - Data'!AJ30,'Site 49 - Data'!AX30,'Site 49 - Data'!BL30)</f>
        <v>0</v>
      </c>
      <c r="DQ30" s="63">
        <f>SUM('Site 49 - Data'!I30,'Site 49 - Data'!W30,'Site 49 - Data'!AK30,'Site 49 - Data'!AY30,'Site 49 - Data'!BM30)</f>
        <v>0</v>
      </c>
      <c r="DR30" s="63">
        <f>SUM('Site 49 - Data'!J30,'Site 49 - Data'!X30,'Site 49 - Data'!AL30,'Site 49 - Data'!AZ30,'Site 49 - Data'!BN30)</f>
        <v>20</v>
      </c>
      <c r="DS30" s="63">
        <f>SUM('Site 49 - Data'!K30,'Site 49 - Data'!Y30,'Site 49 - Data'!AM30,'Site 49 - Data'!BA30,'Site 49 - Data'!BO30)</f>
        <v>0</v>
      </c>
      <c r="DT30" s="64">
        <f>SUM('Site 49 - Data'!L30,'Site 49 - Data'!Z30,'Site 49 - Data'!AN30,'Site 49 - Data'!BB30,'Site 49 - Data'!BP30)</f>
        <v>5</v>
      </c>
      <c r="DU30" s="12">
        <f>SUM(DJ30:DT30)</f>
        <v>128</v>
      </c>
      <c r="DV30" s="12">
        <f>SUM(DJ30,DK30,2.3*DL30,2.3*DM30,2.3*DN30,2.3*DO30,2*DP30,2*DQ30,DR30,0.4*DS30,0.2*DT30)</f>
        <v>130.5</v>
      </c>
      <c r="DW30" s="13">
        <f>'Site 49 - Data'!$A30</f>
        <v>0.45833333333333365</v>
      </c>
      <c r="DX30" s="62">
        <f>SUM('Site 49 - Data'!AR30,'Site 49 - Data'!DX30,'Site 49 - Data'!EL30,'Site 49 - Data'!HR30,'Site 49 - ARMS'!BF30)</f>
        <v>40</v>
      </c>
      <c r="DY30" s="63">
        <f>SUM('Site 49 - Data'!AS30,'Site 49 - Data'!DY30,'Site 49 - Data'!EM30,'Site 49 - Data'!HS30,'Site 49 - ARMS'!BG30)</f>
        <v>10</v>
      </c>
      <c r="DZ30" s="63">
        <f>SUM('Site 49 - Data'!AT30,'Site 49 - Data'!DZ30,'Site 49 - Data'!EN30,'Site 49 - Data'!HT30,'Site 49 - ARMS'!BH30)</f>
        <v>3</v>
      </c>
      <c r="EA30" s="63">
        <f>SUM('Site 49 - Data'!AU30,'Site 49 - Data'!EA30,'Site 49 - Data'!EO30,'Site 49 - Data'!HU30,'Site 49 - ARMS'!BI30)</f>
        <v>1</v>
      </c>
      <c r="EB30" s="63">
        <f>SUM('Site 49 - Data'!AV30,'Site 49 - Data'!EB30,'Site 49 - Data'!EP30,'Site 49 - Data'!HV30,'Site 49 - ARMS'!BJ30)</f>
        <v>0</v>
      </c>
      <c r="EC30" s="63">
        <f>SUM('Site 49 - Data'!AW30,'Site 49 - Data'!EC30,'Site 49 - Data'!EQ30,'Site 49 - Data'!HW30,'Site 49 - ARMS'!BK30)</f>
        <v>0</v>
      </c>
      <c r="ED30" s="63">
        <f>SUM('Site 49 - Data'!AX30,'Site 49 - Data'!ED30,'Site 49 - Data'!ER30,'Site 49 - Data'!HX30,'Site 49 - ARMS'!BL30)</f>
        <v>0</v>
      </c>
      <c r="EE30" s="63">
        <f>SUM('Site 49 - Data'!AY30,'Site 49 - Data'!EE30,'Site 49 - Data'!ES30,'Site 49 - Data'!HY30,'Site 49 - ARMS'!BM30)</f>
        <v>0</v>
      </c>
      <c r="EF30" s="63">
        <f>SUM('Site 49 - Data'!AZ30,'Site 49 - Data'!EF30,'Site 49 - Data'!ET30,'Site 49 - Data'!HZ30,'Site 49 - ARMS'!BN30)</f>
        <v>2</v>
      </c>
      <c r="EG30" s="63">
        <f>SUM('Site 49 - Data'!BA30,'Site 49 - Data'!EG30,'Site 49 - Data'!EU30,'Site 49 - Data'!IA30,'Site 49 - ARMS'!BO30)</f>
        <v>0</v>
      </c>
      <c r="EH30" s="64">
        <f>SUM('Site 49 - Data'!BB30,'Site 49 - Data'!EH30,'Site 49 - Data'!EV30,'Site 49 - Data'!IB30,'Site 49 - ARMS'!BP30)</f>
        <v>1</v>
      </c>
      <c r="EI30" s="12">
        <f>SUM(DX30:EH30)</f>
        <v>57</v>
      </c>
      <c r="EJ30" s="12">
        <f>SUM(DX30,DY30,2.3*DZ30,2.3*EA30,2.3*EB30,2.3*EC30,2*ED30,2*EE30,EF30,0.4*EG30,0.2*EH30)</f>
        <v>61.4</v>
      </c>
      <c r="EK30" s="13">
        <f>'Site 49 - Data'!$A30</f>
        <v>0.45833333333333365</v>
      </c>
      <c r="EL30" s="62">
        <f>SUM('Site 49 - Data'!BT30,'Site 49 - Data'!CH30,'Site 49 - Data'!CV30,'Site 49 - Data'!DJ30,'Site 49 - Data'!DX30)</f>
        <v>37</v>
      </c>
      <c r="EM30" s="63">
        <f>SUM('Site 49 - Data'!BU30,'Site 49 - Data'!CI30,'Site 49 - Data'!CW30,'Site 49 - Data'!DK30,'Site 49 - Data'!DY30)</f>
        <v>13</v>
      </c>
      <c r="EN30" s="63">
        <f>SUM('Site 49 - Data'!BV30,'Site 49 - Data'!CJ30,'Site 49 - Data'!CX30,'Site 49 - Data'!DL30,'Site 49 - Data'!DZ30)</f>
        <v>0</v>
      </c>
      <c r="EO30" s="63">
        <f>SUM('Site 49 - Data'!BW30,'Site 49 - Data'!CK30,'Site 49 - Data'!CY30,'Site 49 - Data'!DM30,'Site 49 - Data'!EA30)</f>
        <v>0</v>
      </c>
      <c r="EP30" s="63">
        <f>SUM('Site 49 - Data'!BX30,'Site 49 - Data'!CL30,'Site 49 - Data'!CZ30,'Site 49 - Data'!DN30,'Site 49 - Data'!EB30)</f>
        <v>0</v>
      </c>
      <c r="EQ30" s="63">
        <f>SUM('Site 49 - Data'!BY30,'Site 49 - Data'!CM30,'Site 49 - Data'!DA30,'Site 49 - Data'!DO30,'Site 49 - Data'!EC30)</f>
        <v>0</v>
      </c>
      <c r="ER30" s="63">
        <f>SUM('Site 49 - Data'!BZ30,'Site 49 - Data'!CN30,'Site 49 - Data'!DB30,'Site 49 - Data'!DP30,'Site 49 - Data'!ED30)</f>
        <v>0</v>
      </c>
      <c r="ES30" s="63">
        <f>SUM('Site 49 - Data'!CA30,'Site 49 - Data'!CO30,'Site 49 - Data'!DC30,'Site 49 - Data'!DQ30,'Site 49 - Data'!EE30)</f>
        <v>0</v>
      </c>
      <c r="ET30" s="63">
        <f>SUM('Site 49 - Data'!CB30,'Site 49 - Data'!CP30,'Site 49 - Data'!DD30,'Site 49 - Data'!DR30,'Site 49 - Data'!EF30)</f>
        <v>2</v>
      </c>
      <c r="EU30" s="63">
        <f>SUM('Site 49 - Data'!CC30,'Site 49 - Data'!CQ30,'Site 49 - Data'!DE30,'Site 49 - Data'!DS30,'Site 49 - Data'!EG30)</f>
        <v>0</v>
      </c>
      <c r="EV30" s="64">
        <f>SUM('Site 49 - Data'!CD30,'Site 49 - Data'!CR30,'Site 49 - Data'!DF30,'Site 49 - Data'!DT30,'Site 49 - Data'!EH30)</f>
        <v>5</v>
      </c>
      <c r="EW30" s="12">
        <f>SUM(EL30:EV30)</f>
        <v>57</v>
      </c>
      <c r="EX30" s="12">
        <f>SUM(EL30,EM30,2.3*EN30,2.3*EO30,2.3*EP30,2.3*EQ30,2*ER30,2*ES30,ET30,0.4*EU30,0.2*EV30)</f>
        <v>53</v>
      </c>
      <c r="EY30" s="13">
        <f>'Site 49 - Data'!$A30</f>
        <v>0.45833333333333365</v>
      </c>
      <c r="EZ30" s="62">
        <f>SUM('Site 49 - Data'!AD30,'Site 49 - Data'!DJ30,'Site 49 - Data'!GP30,'Site 49 - Data'!HD30,'Site 49 - ARMS'!AR30)</f>
        <v>78</v>
      </c>
      <c r="FA30" s="63">
        <f>SUM('Site 49 - Data'!AE30,'Site 49 - Data'!DK30,'Site 49 - Data'!GQ30,'Site 49 - Data'!HE30,'Site 49 - ARMS'!AS30)</f>
        <v>17</v>
      </c>
      <c r="FB30" s="63">
        <f>SUM('Site 49 - Data'!AF30,'Site 49 - Data'!DL30,'Site 49 - Data'!GR30,'Site 49 - Data'!HF30,'Site 49 - ARMS'!AT30)</f>
        <v>2</v>
      </c>
      <c r="FC30" s="63">
        <f>SUM('Site 49 - Data'!AG30,'Site 49 - Data'!DM30,'Site 49 - Data'!GS30,'Site 49 - Data'!HG30,'Site 49 - ARMS'!AU30)</f>
        <v>0</v>
      </c>
      <c r="FD30" s="63">
        <f>SUM('Site 49 - Data'!AH30,'Site 49 - Data'!DN30,'Site 49 - Data'!GT30,'Site 49 - Data'!HH30,'Site 49 - ARMS'!AV30)</f>
        <v>0</v>
      </c>
      <c r="FE30" s="63">
        <f>SUM('Site 49 - Data'!AI30,'Site 49 - Data'!DO30,'Site 49 - Data'!GU30,'Site 49 - Data'!HI30,'Site 49 - ARMS'!AW30)</f>
        <v>0</v>
      </c>
      <c r="FF30" s="63">
        <f>SUM('Site 49 - Data'!AJ30,'Site 49 - Data'!DP30,'Site 49 - Data'!GV30,'Site 49 - Data'!HJ30,'Site 49 - ARMS'!AX30)</f>
        <v>0</v>
      </c>
      <c r="FG30" s="63">
        <f>SUM('Site 49 - Data'!AK30,'Site 49 - Data'!DQ30,'Site 49 - Data'!GW30,'Site 49 - Data'!HK30,'Site 49 - ARMS'!AY30)</f>
        <v>0</v>
      </c>
      <c r="FH30" s="63">
        <f>SUM('Site 49 - Data'!AL30,'Site 49 - Data'!DR30,'Site 49 - Data'!GX30,'Site 49 - Data'!HL30,'Site 49 - ARMS'!AZ30)</f>
        <v>21</v>
      </c>
      <c r="FI30" s="63">
        <f>SUM('Site 49 - Data'!AM30,'Site 49 - Data'!DS30,'Site 49 - Data'!GY30,'Site 49 - Data'!HM30,'Site 49 - ARMS'!BA30)</f>
        <v>0</v>
      </c>
      <c r="FJ30" s="64">
        <f>SUM('Site 49 - Data'!AN30,'Site 49 - Data'!DT30,'Site 49 - Data'!GZ30,'Site 49 - Data'!HN30,'Site 49 - ARMS'!BB30)</f>
        <v>2</v>
      </c>
      <c r="FK30" s="12">
        <f>SUM(EZ30:FJ30)</f>
        <v>120</v>
      </c>
      <c r="FL30" s="12">
        <f>SUM(EZ30,FA30,2.3*FB30,2.3*FC30,2.3*FD30,2.3*FE30,2*FF30,2*FG30,FH30,0.4*FI30,0.2*FJ30)</f>
        <v>121</v>
      </c>
      <c r="FM30" s="13">
        <f>'Site 49 - Data'!$A30</f>
        <v>0.45833333333333365</v>
      </c>
      <c r="FN30" s="62">
        <f>SUM('Site 49 - Data'!EL30,'Site 49 - Data'!EZ30,'Site 49 - Data'!FN30,'Site 49 - Data'!GB30,'Site 49 - Data'!GP30)</f>
        <v>61</v>
      </c>
      <c r="FO30" s="63">
        <f>SUM('Site 49 - Data'!EM30,'Site 49 - Data'!FA30,'Site 49 - Data'!FO30,'Site 49 - Data'!GC30,'Site 49 - Data'!GQ30)</f>
        <v>15</v>
      </c>
      <c r="FP30" s="63">
        <f>SUM('Site 49 - Data'!EN30,'Site 49 - Data'!FB30,'Site 49 - Data'!FP30,'Site 49 - Data'!GD30,'Site 49 - Data'!GR30)</f>
        <v>4</v>
      </c>
      <c r="FQ30" s="63">
        <f>SUM('Site 49 - Data'!EO30,'Site 49 - Data'!FC30,'Site 49 - Data'!FQ30,'Site 49 - Data'!GE30,'Site 49 - Data'!GS30)</f>
        <v>1</v>
      </c>
      <c r="FR30" s="63">
        <f>SUM('Site 49 - Data'!EP30,'Site 49 - Data'!FD30,'Site 49 - Data'!FR30,'Site 49 - Data'!GF30,'Site 49 - Data'!GT30)</f>
        <v>0</v>
      </c>
      <c r="FS30" s="63">
        <f>SUM('Site 49 - Data'!EQ30,'Site 49 - Data'!FE30,'Site 49 - Data'!FS30,'Site 49 - Data'!GG30,'Site 49 - Data'!GU30)</f>
        <v>0</v>
      </c>
      <c r="FT30" s="63">
        <f>SUM('Site 49 - Data'!ER30,'Site 49 - Data'!FF30,'Site 49 - Data'!FT30,'Site 49 - Data'!GH30,'Site 49 - Data'!GV30)</f>
        <v>0</v>
      </c>
      <c r="FU30" s="63">
        <f>SUM('Site 49 - Data'!ES30,'Site 49 - Data'!FG30,'Site 49 - Data'!FU30,'Site 49 - Data'!GI30,'Site 49 - Data'!GW30)</f>
        <v>0</v>
      </c>
      <c r="FV30" s="63">
        <f>SUM('Site 49 - Data'!ET30,'Site 49 - Data'!FH30,'Site 49 - Data'!FV30,'Site 49 - Data'!GJ30,'Site 49 - Data'!GX30)</f>
        <v>13</v>
      </c>
      <c r="FW30" s="63">
        <f>SUM('Site 49 - Data'!EU30,'Site 49 - Data'!FI30,'Site 49 - Data'!FW30,'Site 49 - Data'!GK30,'Site 49 - Data'!GY30)</f>
        <v>2</v>
      </c>
      <c r="FX30" s="64">
        <f>SUM('Site 49 - Data'!EV30,'Site 49 - Data'!FJ30,'Site 49 - Data'!FX30,'Site 49 - Data'!GL30,'Site 49 - Data'!GZ30)</f>
        <v>5</v>
      </c>
      <c r="FY30" s="12">
        <f>SUM(FN30:FX30)</f>
        <v>101</v>
      </c>
      <c r="FZ30" s="12">
        <f>SUM(FN30,FO30,2.3*FP30,2.3*FQ30,2.3*FR30,2.3*FS30,2*FT30,2*FU30,FV30,0.4*FW30,0.2*FX30)</f>
        <v>102.3</v>
      </c>
      <c r="GA30" s="13">
        <f>'Site 49 - Data'!$A30</f>
        <v>0.45833333333333365</v>
      </c>
      <c r="GB30" s="62">
        <f>SUM('Site 49 - Data'!P30,'Site 49 - Data'!CV30,'Site 49 - Data'!GB30,'Site 49 - ARMS'!P30,'Site 49 - ARMS'!AD30)</f>
        <v>18</v>
      </c>
      <c r="GC30" s="63">
        <f>SUM('Site 49 - Data'!Q30,'Site 49 - Data'!CW30,'Site 49 - Data'!GC30,'Site 49 - ARMS'!Q30,'Site 49 - ARMS'!AE30)</f>
        <v>4</v>
      </c>
      <c r="GD30" s="63">
        <f>SUM('Site 49 - Data'!R30,'Site 49 - Data'!CX30,'Site 49 - Data'!GD30,'Site 49 - ARMS'!R30,'Site 49 - ARMS'!AF30)</f>
        <v>2</v>
      </c>
      <c r="GE30" s="63">
        <f>SUM('Site 49 - Data'!S30,'Site 49 - Data'!CY30,'Site 49 - Data'!GE30,'Site 49 - ARMS'!S30,'Site 49 - ARMS'!AG30)</f>
        <v>0</v>
      </c>
      <c r="GF30" s="63">
        <f>SUM('Site 49 - Data'!T30,'Site 49 - Data'!CZ30,'Site 49 - Data'!GF30,'Site 49 - ARMS'!T30,'Site 49 - ARMS'!AH30)</f>
        <v>0</v>
      </c>
      <c r="GG30" s="63">
        <f>SUM('Site 49 - Data'!U30,'Site 49 - Data'!DA30,'Site 49 - Data'!GG30,'Site 49 - ARMS'!U30,'Site 49 - ARMS'!AI30)</f>
        <v>0</v>
      </c>
      <c r="GH30" s="63">
        <f>SUM('Site 49 - Data'!V30,'Site 49 - Data'!DB30,'Site 49 - Data'!GH30,'Site 49 - ARMS'!V30,'Site 49 - ARMS'!AJ30)</f>
        <v>0</v>
      </c>
      <c r="GI30" s="63">
        <f>SUM('Site 49 - Data'!W30,'Site 49 - Data'!DC30,'Site 49 - Data'!GI30,'Site 49 - ARMS'!W30,'Site 49 - ARMS'!AK30)</f>
        <v>0</v>
      </c>
      <c r="GJ30" s="63">
        <f>SUM('Site 49 - Data'!X30,'Site 49 - Data'!DD30,'Site 49 - Data'!GJ30,'Site 49 - ARMS'!X30,'Site 49 - ARMS'!AL30)</f>
        <v>2</v>
      </c>
      <c r="GK30" s="63">
        <f>SUM('Site 49 - Data'!Y30,'Site 49 - Data'!DE30,'Site 49 - Data'!GK30,'Site 49 - ARMS'!Y30,'Site 49 - ARMS'!AM30)</f>
        <v>0</v>
      </c>
      <c r="GL30" s="64">
        <f>SUM('Site 49 - Data'!Z30,'Site 49 - Data'!DF30,'Site 49 - Data'!GL30,'Site 49 - ARMS'!Z30,'Site 49 - ARMS'!AN30)</f>
        <v>2</v>
      </c>
      <c r="GM30" s="12">
        <f>SUM(GB30:GL30)</f>
        <v>28</v>
      </c>
      <c r="GN30" s="12">
        <f>SUM(GB30,GC30,2.3*GD30,2.3*GE30,2.3*GF30,2.3*GG30,2*GH30,2*GI30,GJ30,0.4*GK30,0.2*GL30)</f>
        <v>29</v>
      </c>
      <c r="GO30" s="13">
        <f>'Site 49 - Data'!$A30</f>
        <v>0.45833333333333365</v>
      </c>
      <c r="GP30" s="62">
        <f>SUM('Site 49 - Data'!HD30,'Site 49 - Data'!HR30,'Site 49 - Data'!IF30,'Site 49 - ARMS'!B30,'Site 49 - ARMS'!P30)</f>
        <v>22</v>
      </c>
      <c r="GQ30" s="63">
        <f>SUM('Site 49 - Data'!HE30,'Site 49 - Data'!HS30,'Site 49 - Data'!IG30,'Site 49 - ARMS'!C30,'Site 49 - ARMS'!Q30)</f>
        <v>7</v>
      </c>
      <c r="GR30" s="63">
        <f>SUM('Site 49 - Data'!HF30,'Site 49 - Data'!HT30,'Site 49 - Data'!IH30,'Site 49 - ARMS'!D30,'Site 49 - ARMS'!R30)</f>
        <v>0</v>
      </c>
      <c r="GS30" s="63">
        <f>SUM('Site 49 - Data'!HG30,'Site 49 - Data'!HU30,'Site 49 - Data'!II30,'Site 49 - ARMS'!E30,'Site 49 - ARMS'!S30)</f>
        <v>0</v>
      </c>
      <c r="GT30" s="63">
        <f>SUM('Site 49 - Data'!HH30,'Site 49 - Data'!HV30,'Site 49 - Data'!IJ30,'Site 49 - ARMS'!F30,'Site 49 - ARMS'!T30)</f>
        <v>0</v>
      </c>
      <c r="GU30" s="63">
        <f>SUM('Site 49 - Data'!HI30,'Site 49 - Data'!HW30,'Site 49 - Data'!IK30,'Site 49 - ARMS'!G30,'Site 49 - ARMS'!U30)</f>
        <v>0</v>
      </c>
      <c r="GV30" s="63">
        <f>SUM('Site 49 - Data'!HJ30,'Site 49 - Data'!HX30,'Site 49 - Data'!IL30,'Site 49 - ARMS'!H30,'Site 49 - ARMS'!V30)</f>
        <v>0</v>
      </c>
      <c r="GW30" s="63">
        <f>SUM('Site 49 - Data'!HK30,'Site 49 - Data'!HY30,'Site 49 - Data'!IM30,'Site 49 - ARMS'!I30,'Site 49 - ARMS'!W30)</f>
        <v>0</v>
      </c>
      <c r="GX30" s="63">
        <f>SUM('Site 49 - Data'!HL30,'Site 49 - Data'!HZ30,'Site 49 - Data'!IN30,'Site 49 - ARMS'!J30,'Site 49 - ARMS'!X30)</f>
        <v>0</v>
      </c>
      <c r="GY30" s="63">
        <f>SUM('Site 49 - Data'!HM30,'Site 49 - Data'!IA30,'Site 49 - Data'!IO30,'Site 49 - ARMS'!K30,'Site 49 - ARMS'!Y30)</f>
        <v>0</v>
      </c>
      <c r="GZ30" s="64">
        <f>SUM('Site 49 - Data'!HN30,'Site 49 - Data'!IB30,'Site 49 - Data'!IP30,'Site 49 - ARMS'!L30,'Site 49 - ARMS'!Z30)</f>
        <v>1</v>
      </c>
      <c r="HA30" s="12">
        <f>SUM(GP30:GZ30)</f>
        <v>30</v>
      </c>
      <c r="HB30" s="12">
        <f>SUM(GP30,GQ30,2.3*GR30,2.3*GS30,2.3*GT30,2.3*GU30,2*GV30,2*GW30,GX30,0.4*GY30,0.2*GZ30)</f>
        <v>29.2</v>
      </c>
      <c r="HC30" s="13">
        <f>'Site 49 - Data'!$A30</f>
        <v>0.45833333333333365</v>
      </c>
      <c r="HD30" s="62">
        <f>SUM('Site 49 - Data'!B30,'Site 49 - Data'!CH30,'Site 49 - Data'!FN30,'Site 49 - ARMS'!B30,'Site 49 - ARMS'!CH30)</f>
        <v>32</v>
      </c>
      <c r="HE30" s="63">
        <f>SUM('Site 49 - Data'!C30,'Site 49 - Data'!CI30,'Site 49 - Data'!FO30,'Site 49 - ARMS'!C30,'Site 49 - ARMS'!CI30)</f>
        <v>15</v>
      </c>
      <c r="HF30" s="63">
        <f>SUM('Site 49 - Data'!D30,'Site 49 - Data'!CJ30,'Site 49 - Data'!FP30,'Site 49 - ARMS'!D30,'Site 49 - ARMS'!CJ30)</f>
        <v>1</v>
      </c>
      <c r="HG30" s="63">
        <f>SUM('Site 49 - Data'!E30,'Site 49 - Data'!CK30,'Site 49 - Data'!FQ30,'Site 49 - ARMS'!E30,'Site 49 - ARMS'!CK30)</f>
        <v>0</v>
      </c>
      <c r="HH30" s="63">
        <f>SUM('Site 49 - Data'!F30,'Site 49 - Data'!CL30,'Site 49 - Data'!FR30,'Site 49 - ARMS'!F30,'Site 49 - ARMS'!CL30)</f>
        <v>0</v>
      </c>
      <c r="HI30" s="63">
        <f>SUM('Site 49 - Data'!G30,'Site 49 - Data'!CM30,'Site 49 - Data'!FS30,'Site 49 - ARMS'!G30,'Site 49 - ARMS'!CM30)</f>
        <v>0</v>
      </c>
      <c r="HJ30" s="63">
        <f>SUM('Site 49 - Data'!H30,'Site 49 - Data'!CN30,'Site 49 - Data'!FT30,'Site 49 - ARMS'!H30,'Site 49 - ARMS'!CN30)</f>
        <v>0</v>
      </c>
      <c r="HK30" s="63">
        <f>SUM('Site 49 - Data'!I30,'Site 49 - Data'!CO30,'Site 49 - Data'!FU30,'Site 49 - ARMS'!I30,'Site 49 - ARMS'!CO30)</f>
        <v>0</v>
      </c>
      <c r="HL30" s="63">
        <f>SUM('Site 49 - Data'!J30,'Site 49 - Data'!CP30,'Site 49 - Data'!FV30,'Site 49 - ARMS'!J30,'Site 49 - ARMS'!CP30)</f>
        <v>4</v>
      </c>
      <c r="HM30" s="63">
        <f>SUM('Site 49 - Data'!K30,'Site 49 - Data'!CQ30,'Site 49 - Data'!FW30,'Site 49 - ARMS'!K30,'Site 49 - ARMS'!CQ30)</f>
        <v>1</v>
      </c>
      <c r="HN30" s="64">
        <f>SUM('Site 49 - Data'!L30,'Site 49 - Data'!CR30,'Site 49 - Data'!FX30,'Site 49 - ARMS'!L30,'Site 49 - ARMS'!CR30)</f>
        <v>5</v>
      </c>
      <c r="HO30" s="12">
        <f>SUM(HD30:HN30)</f>
        <v>58</v>
      </c>
      <c r="HP30" s="12">
        <f>SUM(HD30,HE30,2.3*HF30,2.3*HG30,2.3*HH30,2.3*HI30,2*HJ30,2*HK30,HL30,0.4*HM30,0.2*HN30)</f>
        <v>54.699999999999996</v>
      </c>
      <c r="HQ30" s="13">
        <f>'Site 49 - Data'!$A30</f>
        <v>0.45833333333333365</v>
      </c>
      <c r="HR30" s="62">
        <f t="shared" ref="HR30:IB33" si="89">SUM(AD30,AR30,BF30,BT30,CH30)</f>
        <v>30</v>
      </c>
      <c r="HS30" s="63">
        <f t="shared" si="89"/>
        <v>10</v>
      </c>
      <c r="HT30" s="63">
        <f t="shared" si="89"/>
        <v>2</v>
      </c>
      <c r="HU30" s="63">
        <f t="shared" si="89"/>
        <v>0</v>
      </c>
      <c r="HV30" s="63">
        <f t="shared" si="89"/>
        <v>0</v>
      </c>
      <c r="HW30" s="63">
        <f t="shared" si="89"/>
        <v>0</v>
      </c>
      <c r="HX30" s="63">
        <f t="shared" si="89"/>
        <v>0</v>
      </c>
      <c r="HY30" s="63">
        <f t="shared" si="89"/>
        <v>0</v>
      </c>
      <c r="HZ30" s="63">
        <f t="shared" si="89"/>
        <v>3</v>
      </c>
      <c r="IA30" s="63">
        <f t="shared" si="89"/>
        <v>0</v>
      </c>
      <c r="IB30" s="64">
        <f t="shared" si="89"/>
        <v>1</v>
      </c>
      <c r="IC30" s="12">
        <f>SUM(HR30:IB30)</f>
        <v>46</v>
      </c>
      <c r="ID30" s="12">
        <f>SUM(HR30,HS30,2.3*HT30,2.3*HU30,2.3*HV30,2.3*HW30,2*HX30,2*HY30,HZ30,0.4*IA30,0.2*IB30)</f>
        <v>47.800000000000004</v>
      </c>
      <c r="IE30" s="65">
        <f>SUM(EI30,FK30,GM30,HO30)</f>
        <v>263</v>
      </c>
      <c r="IF30" s="65">
        <f>SUM(IE30:IE33)</f>
        <v>1041</v>
      </c>
      <c r="IG30" s="13">
        <v>0.45833333333333365</v>
      </c>
    </row>
    <row r="31" spans="1:241" ht="13.5" customHeight="1" x14ac:dyDescent="0.25">
      <c r="A31" s="19">
        <f>A30+"00:15"</f>
        <v>0.46875000000000033</v>
      </c>
      <c r="B31" s="20">
        <v>8</v>
      </c>
      <c r="C31" s="21">
        <v>1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2">
        <v>0</v>
      </c>
      <c r="M31" s="23">
        <f>SUM(B31:L31)</f>
        <v>9</v>
      </c>
      <c r="N31" s="23">
        <f>SUM(B31,C31,2.3*D31,2.3*E31,2.3*F31,2.3*G31,2*H31,2*I31,J31,0.4*K31,0.2*L31)</f>
        <v>9</v>
      </c>
      <c r="O31" s="19">
        <f>O30+"00:15"</f>
        <v>0.46875000000000033</v>
      </c>
      <c r="P31" s="24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6">
        <v>0</v>
      </c>
      <c r="AA31" s="27">
        <f>SUM(P31:Z31)</f>
        <v>0</v>
      </c>
      <c r="AB31" s="27">
        <f>SUM(P31,Q31,2.3*R31,2.3*S31,2.3*T31,2.3*U31,2*V31,2*W31,X31,0.4*Y31,0.2*Z31)</f>
        <v>0</v>
      </c>
      <c r="AC31" s="19">
        <f>AC30+"00:15"</f>
        <v>0.46875000000000033</v>
      </c>
      <c r="AD31" s="20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2">
        <v>0</v>
      </c>
      <c r="AO31" s="23">
        <f>SUM(AD31:AN31)</f>
        <v>0</v>
      </c>
      <c r="AP31" s="23">
        <f>SUM(AD31,AE31,2.3*AF31,2.3*AG31,2.3*AH31,2.3*AI31,2*AJ31,2*AK31,AL31,0.4*AM31,0.2*AN31)</f>
        <v>0</v>
      </c>
      <c r="AQ31" s="19">
        <f>AQ30+"00:15"</f>
        <v>0.46875000000000033</v>
      </c>
      <c r="AR31" s="20">
        <v>15</v>
      </c>
      <c r="AS31" s="21">
        <v>1</v>
      </c>
      <c r="AT31" s="21">
        <v>1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1">
        <v>1</v>
      </c>
      <c r="BA31" s="21">
        <v>0</v>
      </c>
      <c r="BB31" s="22">
        <v>0</v>
      </c>
      <c r="BC31" s="23">
        <f>SUM(AR31:BB31)</f>
        <v>18</v>
      </c>
      <c r="BD31" s="23">
        <f>SUM(AR31,AS31,2.3*AT31,2.3*AU31,2.3*AV31,2.3*AW31,2*AX31,2*AY31,AZ31,0.4*BA31,0.2*BB31)</f>
        <v>19.3</v>
      </c>
      <c r="BE31" s="19">
        <f>BE30+"00:15"</f>
        <v>0.46875000000000033</v>
      </c>
      <c r="BF31" s="20">
        <v>15</v>
      </c>
      <c r="BG31" s="21">
        <v>7</v>
      </c>
      <c r="BH31" s="21">
        <v>1</v>
      </c>
      <c r="BI31" s="21">
        <v>0</v>
      </c>
      <c r="BJ31" s="21">
        <v>0</v>
      </c>
      <c r="BK31" s="21">
        <v>0</v>
      </c>
      <c r="BL31" s="21">
        <v>0</v>
      </c>
      <c r="BM31" s="21">
        <v>0</v>
      </c>
      <c r="BN31" s="21">
        <v>3</v>
      </c>
      <c r="BO31" s="21">
        <v>0</v>
      </c>
      <c r="BP31" s="22">
        <v>0</v>
      </c>
      <c r="BQ31" s="23">
        <f>SUM(BF31:BP31)</f>
        <v>26</v>
      </c>
      <c r="BR31" s="23">
        <f>SUM(BF31,BG31,2.3*BH31,2.3*BI31,2.3*BJ31,2.3*BK31,2*BL31,2*BM31,BN31,0.4*BO31,0.2*BP31)</f>
        <v>27.3</v>
      </c>
      <c r="BS31" s="19">
        <f>BS30+"00:15"</f>
        <v>0.46875000000000033</v>
      </c>
      <c r="BT31" s="20">
        <v>0</v>
      </c>
      <c r="BU31" s="21">
        <v>1</v>
      </c>
      <c r="BV31" s="21">
        <v>0</v>
      </c>
      <c r="BW31" s="21">
        <v>0</v>
      </c>
      <c r="BX31" s="21">
        <v>0</v>
      </c>
      <c r="BY31" s="21">
        <v>0</v>
      </c>
      <c r="BZ31" s="21">
        <v>0</v>
      </c>
      <c r="CA31" s="21">
        <v>0</v>
      </c>
      <c r="CB31" s="21">
        <v>0</v>
      </c>
      <c r="CC31" s="21">
        <v>0</v>
      </c>
      <c r="CD31" s="22">
        <v>0</v>
      </c>
      <c r="CE31" s="23">
        <f>SUM(BT31:CD31)</f>
        <v>1</v>
      </c>
      <c r="CF31" s="23">
        <f>SUM(BT31,BU31,2.3*BV31,2.3*BW31,2.3*BX31,2.3*BY31,2*BZ31,2*CA31,CB31,0.4*CC31,0.2*CD31)</f>
        <v>1</v>
      </c>
      <c r="CG31" s="19">
        <f>CG30+"00:15"</f>
        <v>0.46875000000000033</v>
      </c>
      <c r="CH31" s="24">
        <v>0</v>
      </c>
      <c r="CI31" s="25">
        <v>0</v>
      </c>
      <c r="CJ31" s="25">
        <v>0</v>
      </c>
      <c r="CK31" s="25">
        <v>0</v>
      </c>
      <c r="CL31" s="25">
        <v>0</v>
      </c>
      <c r="CM31" s="25">
        <v>0</v>
      </c>
      <c r="CN31" s="25">
        <v>0</v>
      </c>
      <c r="CO31" s="25">
        <v>0</v>
      </c>
      <c r="CP31" s="25">
        <v>0</v>
      </c>
      <c r="CQ31" s="25">
        <v>0</v>
      </c>
      <c r="CR31" s="26">
        <v>0</v>
      </c>
      <c r="CS31" s="27">
        <f>SUM(CH31:CR31)</f>
        <v>0</v>
      </c>
      <c r="CT31" s="27">
        <f>SUM(CH31,CI31,2.3*CJ31,2.3*CK31,2.3*CL31,2.3*CM31,2*CN31,2*CO31,CP31,0.4*CQ31,0.2*CR31)</f>
        <v>0</v>
      </c>
      <c r="CU31" s="13">
        <f>'Site 49 - Data'!$A31</f>
        <v>0.46875000000000033</v>
      </c>
      <c r="CV31" s="67">
        <f>SUM('Site 49 - Data'!BF31,'Site 49 - Data'!BT31,'Site 49 - Data'!EZ31,'Site 49 - Data'!IF31,'Site 49 - ARMS'!BT31)</f>
        <v>61</v>
      </c>
      <c r="CW31" s="68">
        <f>SUM('Site 49 - Data'!BG31,'Site 49 - Data'!BU31,'Site 49 - Data'!FA31,'Site 49 - Data'!IG31,'Site 49 - ARMS'!BU31)</f>
        <v>9</v>
      </c>
      <c r="CX31" s="68">
        <f>SUM('Site 49 - Data'!BH31,'Site 49 - Data'!BV31,'Site 49 - Data'!FB31,'Site 49 - Data'!IH31,'Site 49 - ARMS'!BV31)</f>
        <v>2</v>
      </c>
      <c r="CY31" s="68">
        <f>SUM('Site 49 - Data'!BI31,'Site 49 - Data'!BW31,'Site 49 - Data'!FC31,'Site 49 - Data'!II31,'Site 49 - ARMS'!BW31)</f>
        <v>0</v>
      </c>
      <c r="CZ31" s="68">
        <f>SUM('Site 49 - Data'!BJ31,'Site 49 - Data'!BX31,'Site 49 - Data'!FD31,'Site 49 - Data'!IJ31,'Site 49 - ARMS'!BX31)</f>
        <v>0</v>
      </c>
      <c r="DA31" s="68">
        <f>SUM('Site 49 - Data'!BK31,'Site 49 - Data'!BY31,'Site 49 - Data'!FE31,'Site 49 - Data'!IK31,'Site 49 - ARMS'!BY31)</f>
        <v>0</v>
      </c>
      <c r="DB31" s="68">
        <f>SUM('Site 49 - Data'!BL31,'Site 49 - Data'!BZ31,'Site 49 - Data'!FF31,'Site 49 - Data'!IL31,'Site 49 - ARMS'!BZ31)</f>
        <v>0</v>
      </c>
      <c r="DC31" s="68">
        <f>SUM('Site 49 - Data'!BM31,'Site 49 - Data'!CA31,'Site 49 - Data'!FG31,'Site 49 - Data'!IM31,'Site 49 - ARMS'!CA31)</f>
        <v>0</v>
      </c>
      <c r="DD31" s="68">
        <f>SUM('Site 49 - Data'!BN31,'Site 49 - Data'!CB31,'Site 49 - Data'!FH31,'Site 49 - Data'!IN31,'Site 49 - ARMS'!CB31)</f>
        <v>15</v>
      </c>
      <c r="DE31" s="68">
        <f>SUM('Site 49 - Data'!BO31,'Site 49 - Data'!CC31,'Site 49 - Data'!FI31,'Site 49 - Data'!IO31,'Site 49 - ARMS'!CC31)</f>
        <v>1</v>
      </c>
      <c r="DF31" s="69">
        <f>SUM('Site 49 - Data'!BP31,'Site 49 - Data'!CD31,'Site 49 - Data'!FJ31,'Site 49 - Data'!IP31,'Site 49 - ARMS'!CD31)</f>
        <v>5</v>
      </c>
      <c r="DG31" s="23">
        <f>SUM(CV31:DF31)</f>
        <v>93</v>
      </c>
      <c r="DH31" s="23">
        <f>SUM(CV31,CW31,2.3*CX31,2.3*CY31,2.3*CZ31,2.3*DA31,2*DB31,2*DC31,DD31,0.4*DE31,0.2*DF31)</f>
        <v>91</v>
      </c>
      <c r="DI31" s="13">
        <f>'Site 49 - Data'!$A31</f>
        <v>0.46875000000000033</v>
      </c>
      <c r="DJ31" s="67">
        <f>SUM('Site 49 - Data'!B31,'Site 49 - Data'!P31,'Site 49 - Data'!AD31,'Site 49 - Data'!AR31,'Site 49 - Data'!BF31)</f>
        <v>77</v>
      </c>
      <c r="DK31" s="68">
        <f>SUM('Site 49 - Data'!C31,'Site 49 - Data'!Q31,'Site 49 - Data'!AE31,'Site 49 - Data'!AS31,'Site 49 - Data'!BG31)</f>
        <v>16</v>
      </c>
      <c r="DL31" s="68">
        <f>SUM('Site 49 - Data'!D31,'Site 49 - Data'!R31,'Site 49 - Data'!AF31,'Site 49 - Data'!AT31,'Site 49 - Data'!BH31)</f>
        <v>3</v>
      </c>
      <c r="DM31" s="68">
        <f>SUM('Site 49 - Data'!E31,'Site 49 - Data'!S31,'Site 49 - Data'!AG31,'Site 49 - Data'!AU31,'Site 49 - Data'!BI31)</f>
        <v>1</v>
      </c>
      <c r="DN31" s="68">
        <f>SUM('Site 49 - Data'!F31,'Site 49 - Data'!T31,'Site 49 - Data'!AH31,'Site 49 - Data'!AV31,'Site 49 - Data'!BJ31)</f>
        <v>0</v>
      </c>
      <c r="DO31" s="68">
        <f>SUM('Site 49 - Data'!G31,'Site 49 - Data'!U31,'Site 49 - Data'!AI31,'Site 49 - Data'!AW31,'Site 49 - Data'!BK31)</f>
        <v>0</v>
      </c>
      <c r="DP31" s="68">
        <f>SUM('Site 49 - Data'!H31,'Site 49 - Data'!V31,'Site 49 - Data'!AJ31,'Site 49 - Data'!AX31,'Site 49 - Data'!BL31)</f>
        <v>0</v>
      </c>
      <c r="DQ31" s="68">
        <f>SUM('Site 49 - Data'!I31,'Site 49 - Data'!W31,'Site 49 - Data'!AK31,'Site 49 - Data'!AY31,'Site 49 - Data'!BM31)</f>
        <v>0</v>
      </c>
      <c r="DR31" s="68">
        <f>SUM('Site 49 - Data'!J31,'Site 49 - Data'!X31,'Site 49 - Data'!AL31,'Site 49 - Data'!AZ31,'Site 49 - Data'!BN31)</f>
        <v>16</v>
      </c>
      <c r="DS31" s="68">
        <f>SUM('Site 49 - Data'!K31,'Site 49 - Data'!Y31,'Site 49 - Data'!AM31,'Site 49 - Data'!BA31,'Site 49 - Data'!BO31)</f>
        <v>0</v>
      </c>
      <c r="DT31" s="69">
        <f>SUM('Site 49 - Data'!L31,'Site 49 - Data'!Z31,'Site 49 - Data'!AN31,'Site 49 - Data'!BB31,'Site 49 - Data'!BP31)</f>
        <v>1</v>
      </c>
      <c r="DU31" s="23">
        <f>SUM(DJ31:DT31)</f>
        <v>114</v>
      </c>
      <c r="DV31" s="23">
        <f>SUM(DJ31,DK31,2.3*DL31,2.3*DM31,2.3*DN31,2.3*DO31,2*DP31,2*DQ31,DR31,0.4*DS31,0.2*DT31)</f>
        <v>118.4</v>
      </c>
      <c r="DW31" s="13">
        <f>'Site 49 - Data'!$A31</f>
        <v>0.46875000000000033</v>
      </c>
      <c r="DX31" s="67">
        <f>SUM('Site 49 - Data'!AR31,'Site 49 - Data'!DX31,'Site 49 - Data'!EL31,'Site 49 - Data'!HR31,'Site 49 - ARMS'!BF31)</f>
        <v>28</v>
      </c>
      <c r="DY31" s="68">
        <f>SUM('Site 49 - Data'!AS31,'Site 49 - Data'!DY31,'Site 49 - Data'!EM31,'Site 49 - Data'!HS31,'Site 49 - ARMS'!BG31)</f>
        <v>13</v>
      </c>
      <c r="DZ31" s="68">
        <f>SUM('Site 49 - Data'!AT31,'Site 49 - Data'!DZ31,'Site 49 - Data'!EN31,'Site 49 - Data'!HT31,'Site 49 - ARMS'!BH31)</f>
        <v>4</v>
      </c>
      <c r="EA31" s="68">
        <f>SUM('Site 49 - Data'!AU31,'Site 49 - Data'!EA31,'Site 49 - Data'!EO31,'Site 49 - Data'!HU31,'Site 49 - ARMS'!BI31)</f>
        <v>0</v>
      </c>
      <c r="EB31" s="68">
        <f>SUM('Site 49 - Data'!AV31,'Site 49 - Data'!EB31,'Site 49 - Data'!EP31,'Site 49 - Data'!HV31,'Site 49 - ARMS'!BJ31)</f>
        <v>0</v>
      </c>
      <c r="EC31" s="68">
        <f>SUM('Site 49 - Data'!AW31,'Site 49 - Data'!EC31,'Site 49 - Data'!EQ31,'Site 49 - Data'!HW31,'Site 49 - ARMS'!BK31)</f>
        <v>0</v>
      </c>
      <c r="ED31" s="68">
        <f>SUM('Site 49 - Data'!AX31,'Site 49 - Data'!ED31,'Site 49 - Data'!ER31,'Site 49 - Data'!HX31,'Site 49 - ARMS'!BL31)</f>
        <v>0</v>
      </c>
      <c r="EE31" s="68">
        <f>SUM('Site 49 - Data'!AY31,'Site 49 - Data'!EE31,'Site 49 - Data'!ES31,'Site 49 - Data'!HY31,'Site 49 - ARMS'!BM31)</f>
        <v>0</v>
      </c>
      <c r="EF31" s="68">
        <f>SUM('Site 49 - Data'!AZ31,'Site 49 - Data'!EF31,'Site 49 - Data'!ET31,'Site 49 - Data'!HZ31,'Site 49 - ARMS'!BN31)</f>
        <v>7</v>
      </c>
      <c r="EG31" s="68">
        <f>SUM('Site 49 - Data'!BA31,'Site 49 - Data'!EG31,'Site 49 - Data'!EU31,'Site 49 - Data'!IA31,'Site 49 - ARMS'!BO31)</f>
        <v>0</v>
      </c>
      <c r="EH31" s="69">
        <f>SUM('Site 49 - Data'!BB31,'Site 49 - Data'!EH31,'Site 49 - Data'!EV31,'Site 49 - Data'!IB31,'Site 49 - ARMS'!BP31)</f>
        <v>2</v>
      </c>
      <c r="EI31" s="23">
        <f>SUM(DX31:EH31)</f>
        <v>54</v>
      </c>
      <c r="EJ31" s="23">
        <f>SUM(DX31,DY31,2.3*DZ31,2.3*EA31,2.3*EB31,2.3*EC31,2*ED31,2*EE31,EF31,0.4*EG31,0.2*EH31)</f>
        <v>57.6</v>
      </c>
      <c r="EK31" s="13">
        <f>'Site 49 - Data'!$A31</f>
        <v>0.46875000000000033</v>
      </c>
      <c r="EL31" s="67">
        <f>SUM('Site 49 - Data'!BT31,'Site 49 - Data'!CH31,'Site 49 - Data'!CV31,'Site 49 - Data'!DJ31,'Site 49 - Data'!DX31)</f>
        <v>33</v>
      </c>
      <c r="EM31" s="68">
        <f>SUM('Site 49 - Data'!BU31,'Site 49 - Data'!CI31,'Site 49 - Data'!CW31,'Site 49 - Data'!DK31,'Site 49 - Data'!DY31)</f>
        <v>6</v>
      </c>
      <c r="EN31" s="68">
        <f>SUM('Site 49 - Data'!BV31,'Site 49 - Data'!CJ31,'Site 49 - Data'!CX31,'Site 49 - Data'!DL31,'Site 49 - Data'!DZ31)</f>
        <v>2</v>
      </c>
      <c r="EO31" s="68">
        <f>SUM('Site 49 - Data'!BW31,'Site 49 - Data'!CK31,'Site 49 - Data'!CY31,'Site 49 - Data'!DM31,'Site 49 - Data'!EA31)</f>
        <v>0</v>
      </c>
      <c r="EP31" s="68">
        <f>SUM('Site 49 - Data'!BX31,'Site 49 - Data'!CL31,'Site 49 - Data'!CZ31,'Site 49 - Data'!DN31,'Site 49 - Data'!EB31)</f>
        <v>0</v>
      </c>
      <c r="EQ31" s="68">
        <f>SUM('Site 49 - Data'!BY31,'Site 49 - Data'!CM31,'Site 49 - Data'!DA31,'Site 49 - Data'!DO31,'Site 49 - Data'!EC31)</f>
        <v>0</v>
      </c>
      <c r="ER31" s="68">
        <f>SUM('Site 49 - Data'!BZ31,'Site 49 - Data'!CN31,'Site 49 - Data'!DB31,'Site 49 - Data'!DP31,'Site 49 - Data'!ED31)</f>
        <v>0</v>
      </c>
      <c r="ES31" s="68">
        <f>SUM('Site 49 - Data'!CA31,'Site 49 - Data'!CO31,'Site 49 - Data'!DC31,'Site 49 - Data'!DQ31,'Site 49 - Data'!EE31)</f>
        <v>0</v>
      </c>
      <c r="ET31" s="68">
        <f>SUM('Site 49 - Data'!CB31,'Site 49 - Data'!CP31,'Site 49 - Data'!DD31,'Site 49 - Data'!DR31,'Site 49 - Data'!EF31)</f>
        <v>8</v>
      </c>
      <c r="EU31" s="68">
        <f>SUM('Site 49 - Data'!CC31,'Site 49 - Data'!CQ31,'Site 49 - Data'!DE31,'Site 49 - Data'!DS31,'Site 49 - Data'!EG31)</f>
        <v>0</v>
      </c>
      <c r="EV31" s="69">
        <f>SUM('Site 49 - Data'!CD31,'Site 49 - Data'!CR31,'Site 49 - Data'!DF31,'Site 49 - Data'!DT31,'Site 49 - Data'!EH31)</f>
        <v>7</v>
      </c>
      <c r="EW31" s="23">
        <f>SUM(EL31:EV31)</f>
        <v>56</v>
      </c>
      <c r="EX31" s="23">
        <f>SUM(EL31,EM31,2.3*EN31,2.3*EO31,2.3*EP31,2.3*EQ31,2*ER31,2*ES31,ET31,0.4*EU31,0.2*EV31)</f>
        <v>53</v>
      </c>
      <c r="EY31" s="13">
        <f>'Site 49 - Data'!$A31</f>
        <v>0.46875000000000033</v>
      </c>
      <c r="EZ31" s="67">
        <f>SUM('Site 49 - Data'!AD31,'Site 49 - Data'!DJ31,'Site 49 - Data'!GP31,'Site 49 - Data'!HD31,'Site 49 - ARMS'!AR31)</f>
        <v>86</v>
      </c>
      <c r="FA31" s="68">
        <f>SUM('Site 49 - Data'!AE31,'Site 49 - Data'!DK31,'Site 49 - Data'!GQ31,'Site 49 - Data'!HE31,'Site 49 - ARMS'!AS31)</f>
        <v>15</v>
      </c>
      <c r="FB31" s="68">
        <f>SUM('Site 49 - Data'!AF31,'Site 49 - Data'!DL31,'Site 49 - Data'!GR31,'Site 49 - Data'!HF31,'Site 49 - ARMS'!AT31)</f>
        <v>4</v>
      </c>
      <c r="FC31" s="68">
        <f>SUM('Site 49 - Data'!AG31,'Site 49 - Data'!DM31,'Site 49 - Data'!GS31,'Site 49 - Data'!HG31,'Site 49 - ARMS'!AU31)</f>
        <v>1</v>
      </c>
      <c r="FD31" s="68">
        <f>SUM('Site 49 - Data'!AH31,'Site 49 - Data'!DN31,'Site 49 - Data'!GT31,'Site 49 - Data'!HH31,'Site 49 - ARMS'!AV31)</f>
        <v>0</v>
      </c>
      <c r="FE31" s="68">
        <f>SUM('Site 49 - Data'!AI31,'Site 49 - Data'!DO31,'Site 49 - Data'!GU31,'Site 49 - Data'!HI31,'Site 49 - ARMS'!AW31)</f>
        <v>0</v>
      </c>
      <c r="FF31" s="68">
        <f>SUM('Site 49 - Data'!AJ31,'Site 49 - Data'!DP31,'Site 49 - Data'!GV31,'Site 49 - Data'!HJ31,'Site 49 - ARMS'!AX31)</f>
        <v>0</v>
      </c>
      <c r="FG31" s="68">
        <f>SUM('Site 49 - Data'!AK31,'Site 49 - Data'!DQ31,'Site 49 - Data'!GW31,'Site 49 - Data'!HK31,'Site 49 - ARMS'!AY31)</f>
        <v>0</v>
      </c>
      <c r="FH31" s="68">
        <f>SUM('Site 49 - Data'!AL31,'Site 49 - Data'!DR31,'Site 49 - Data'!GX31,'Site 49 - Data'!HL31,'Site 49 - ARMS'!AZ31)</f>
        <v>9</v>
      </c>
      <c r="FI31" s="68">
        <f>SUM('Site 49 - Data'!AM31,'Site 49 - Data'!DS31,'Site 49 - Data'!GY31,'Site 49 - Data'!HM31,'Site 49 - ARMS'!BA31)</f>
        <v>0</v>
      </c>
      <c r="FJ31" s="69">
        <f>SUM('Site 49 - Data'!AN31,'Site 49 - Data'!DT31,'Site 49 - Data'!GZ31,'Site 49 - Data'!HN31,'Site 49 - ARMS'!BB31)</f>
        <v>1</v>
      </c>
      <c r="FK31" s="23">
        <f>SUM(EZ31:FJ31)</f>
        <v>116</v>
      </c>
      <c r="FL31" s="23">
        <f>SUM(EZ31,FA31,2.3*FB31,2.3*FC31,2.3*FD31,2.3*FE31,2*FF31,2*FG31,FH31,0.4*FI31,0.2*FJ31)</f>
        <v>121.7</v>
      </c>
      <c r="FM31" s="13">
        <f>'Site 49 - Data'!$A31</f>
        <v>0.46875000000000033</v>
      </c>
      <c r="FN31" s="67">
        <f>SUM('Site 49 - Data'!EL31,'Site 49 - Data'!EZ31,'Site 49 - Data'!FN31,'Site 49 - Data'!GB31,'Site 49 - Data'!GP31)</f>
        <v>64</v>
      </c>
      <c r="FO31" s="68">
        <f>SUM('Site 49 - Data'!EM31,'Site 49 - Data'!FA31,'Site 49 - Data'!FO31,'Site 49 - Data'!GC31,'Site 49 - Data'!GQ31)</f>
        <v>8</v>
      </c>
      <c r="FP31" s="68">
        <f>SUM('Site 49 - Data'!EN31,'Site 49 - Data'!FB31,'Site 49 - Data'!FP31,'Site 49 - Data'!GD31,'Site 49 - Data'!GR31)</f>
        <v>2</v>
      </c>
      <c r="FQ31" s="68">
        <f>SUM('Site 49 - Data'!EO31,'Site 49 - Data'!FC31,'Site 49 - Data'!FQ31,'Site 49 - Data'!GE31,'Site 49 - Data'!GS31)</f>
        <v>0</v>
      </c>
      <c r="FR31" s="68">
        <f>SUM('Site 49 - Data'!EP31,'Site 49 - Data'!FD31,'Site 49 - Data'!FR31,'Site 49 - Data'!GF31,'Site 49 - Data'!GT31)</f>
        <v>0</v>
      </c>
      <c r="FS31" s="68">
        <f>SUM('Site 49 - Data'!EQ31,'Site 49 - Data'!FE31,'Site 49 - Data'!FS31,'Site 49 - Data'!GG31,'Site 49 - Data'!GU31)</f>
        <v>0</v>
      </c>
      <c r="FT31" s="68">
        <f>SUM('Site 49 - Data'!ER31,'Site 49 - Data'!FF31,'Site 49 - Data'!FT31,'Site 49 - Data'!GH31,'Site 49 - Data'!GV31)</f>
        <v>0</v>
      </c>
      <c r="FU31" s="68">
        <f>SUM('Site 49 - Data'!ES31,'Site 49 - Data'!FG31,'Site 49 - Data'!FU31,'Site 49 - Data'!GI31,'Site 49 - Data'!GW31)</f>
        <v>0</v>
      </c>
      <c r="FV31" s="68">
        <f>SUM('Site 49 - Data'!ET31,'Site 49 - Data'!FH31,'Site 49 - Data'!FV31,'Site 49 - Data'!GJ31,'Site 49 - Data'!GX31)</f>
        <v>15</v>
      </c>
      <c r="FW31" s="68">
        <f>SUM('Site 49 - Data'!EU31,'Site 49 - Data'!FI31,'Site 49 - Data'!FW31,'Site 49 - Data'!GK31,'Site 49 - Data'!GY31)</f>
        <v>1</v>
      </c>
      <c r="FX31" s="69">
        <f>SUM('Site 49 - Data'!EV31,'Site 49 - Data'!FJ31,'Site 49 - Data'!FX31,'Site 49 - Data'!GL31,'Site 49 - Data'!GZ31)</f>
        <v>3</v>
      </c>
      <c r="FY31" s="23">
        <f>SUM(FN31:FX31)</f>
        <v>93</v>
      </c>
      <c r="FZ31" s="23">
        <f>SUM(FN31,FO31,2.3*FP31,2.3*FQ31,2.3*FR31,2.3*FS31,2*FT31,2*FU31,FV31,0.4*FW31,0.2*FX31)</f>
        <v>92.6</v>
      </c>
      <c r="GA31" s="13">
        <f>'Site 49 - Data'!$A31</f>
        <v>0.46875000000000033</v>
      </c>
      <c r="GB31" s="67">
        <f>SUM('Site 49 - Data'!P31,'Site 49 - Data'!CV31,'Site 49 - Data'!GB31,'Site 49 - ARMS'!P31,'Site 49 - ARMS'!AD31)</f>
        <v>17</v>
      </c>
      <c r="GC31" s="68">
        <f>SUM('Site 49 - Data'!Q31,'Site 49 - Data'!CW31,'Site 49 - Data'!GC31,'Site 49 - ARMS'!Q31,'Site 49 - ARMS'!AE31)</f>
        <v>1</v>
      </c>
      <c r="GD31" s="68">
        <f>SUM('Site 49 - Data'!R31,'Site 49 - Data'!CX31,'Site 49 - Data'!GD31,'Site 49 - ARMS'!R31,'Site 49 - ARMS'!AF31)</f>
        <v>1</v>
      </c>
      <c r="GE31" s="68">
        <f>SUM('Site 49 - Data'!S31,'Site 49 - Data'!CY31,'Site 49 - Data'!GE31,'Site 49 - ARMS'!S31,'Site 49 - ARMS'!AG31)</f>
        <v>0</v>
      </c>
      <c r="GF31" s="68">
        <f>SUM('Site 49 - Data'!T31,'Site 49 - Data'!CZ31,'Site 49 - Data'!GF31,'Site 49 - ARMS'!T31,'Site 49 - ARMS'!AH31)</f>
        <v>0</v>
      </c>
      <c r="GG31" s="68">
        <f>SUM('Site 49 - Data'!U31,'Site 49 - Data'!DA31,'Site 49 - Data'!GG31,'Site 49 - ARMS'!U31,'Site 49 - ARMS'!AI31)</f>
        <v>0</v>
      </c>
      <c r="GH31" s="68">
        <f>SUM('Site 49 - Data'!V31,'Site 49 - Data'!DB31,'Site 49 - Data'!GH31,'Site 49 - ARMS'!V31,'Site 49 - ARMS'!AJ31)</f>
        <v>0</v>
      </c>
      <c r="GI31" s="68">
        <f>SUM('Site 49 - Data'!W31,'Site 49 - Data'!DC31,'Site 49 - Data'!GI31,'Site 49 - ARMS'!W31,'Site 49 - ARMS'!AK31)</f>
        <v>0</v>
      </c>
      <c r="GJ31" s="68">
        <f>SUM('Site 49 - Data'!X31,'Site 49 - Data'!DD31,'Site 49 - Data'!GJ31,'Site 49 - ARMS'!X31,'Site 49 - ARMS'!AL31)</f>
        <v>3</v>
      </c>
      <c r="GK31" s="68">
        <f>SUM('Site 49 - Data'!Y31,'Site 49 - Data'!DE31,'Site 49 - Data'!GK31,'Site 49 - ARMS'!Y31,'Site 49 - ARMS'!AM31)</f>
        <v>0</v>
      </c>
      <c r="GL31" s="69">
        <f>SUM('Site 49 - Data'!Z31,'Site 49 - Data'!DF31,'Site 49 - Data'!GL31,'Site 49 - ARMS'!Z31,'Site 49 - ARMS'!AN31)</f>
        <v>1</v>
      </c>
      <c r="GM31" s="23">
        <f>SUM(GB31:GL31)</f>
        <v>23</v>
      </c>
      <c r="GN31" s="23">
        <f>SUM(GB31,GC31,2.3*GD31,2.3*GE31,2.3*GF31,2.3*GG31,2*GH31,2*GI31,GJ31,0.4*GK31,0.2*GL31)</f>
        <v>23.5</v>
      </c>
      <c r="GO31" s="13">
        <f>'Site 49 - Data'!$A31</f>
        <v>0.46875000000000033</v>
      </c>
      <c r="GP31" s="67">
        <f>SUM('Site 49 - Data'!HD31,'Site 49 - Data'!HR31,'Site 49 - Data'!IF31,'Site 49 - ARMS'!B31,'Site 49 - ARMS'!P31)</f>
        <v>18</v>
      </c>
      <c r="GQ31" s="68">
        <f>SUM('Site 49 - Data'!HE31,'Site 49 - Data'!HS31,'Site 49 - Data'!IG31,'Site 49 - ARMS'!C31,'Site 49 - ARMS'!Q31)</f>
        <v>5</v>
      </c>
      <c r="GR31" s="68">
        <f>SUM('Site 49 - Data'!HF31,'Site 49 - Data'!HT31,'Site 49 - Data'!IH31,'Site 49 - ARMS'!D31,'Site 49 - ARMS'!R31)</f>
        <v>3</v>
      </c>
      <c r="GS31" s="68">
        <f>SUM('Site 49 - Data'!HG31,'Site 49 - Data'!HU31,'Site 49 - Data'!II31,'Site 49 - ARMS'!E31,'Site 49 - ARMS'!S31)</f>
        <v>0</v>
      </c>
      <c r="GT31" s="68">
        <f>SUM('Site 49 - Data'!HH31,'Site 49 - Data'!HV31,'Site 49 - Data'!IJ31,'Site 49 - ARMS'!F31,'Site 49 - ARMS'!T31)</f>
        <v>0</v>
      </c>
      <c r="GU31" s="68">
        <f>SUM('Site 49 - Data'!HI31,'Site 49 - Data'!HW31,'Site 49 - Data'!IK31,'Site 49 - ARMS'!G31,'Site 49 - ARMS'!U31)</f>
        <v>0</v>
      </c>
      <c r="GV31" s="68">
        <f>SUM('Site 49 - Data'!HJ31,'Site 49 - Data'!HX31,'Site 49 - Data'!IL31,'Site 49 - ARMS'!H31,'Site 49 - ARMS'!V31)</f>
        <v>0</v>
      </c>
      <c r="GW31" s="68">
        <f>SUM('Site 49 - Data'!HK31,'Site 49 - Data'!HY31,'Site 49 - Data'!IM31,'Site 49 - ARMS'!I31,'Site 49 - ARMS'!W31)</f>
        <v>0</v>
      </c>
      <c r="GX31" s="68">
        <f>SUM('Site 49 - Data'!HL31,'Site 49 - Data'!HZ31,'Site 49 - Data'!IN31,'Site 49 - ARMS'!J31,'Site 49 - ARMS'!X31)</f>
        <v>2</v>
      </c>
      <c r="GY31" s="68">
        <f>SUM('Site 49 - Data'!HM31,'Site 49 - Data'!IA31,'Site 49 - Data'!IO31,'Site 49 - ARMS'!K31,'Site 49 - ARMS'!Y31)</f>
        <v>0</v>
      </c>
      <c r="GZ31" s="69">
        <f>SUM('Site 49 - Data'!HN31,'Site 49 - Data'!IB31,'Site 49 - Data'!IP31,'Site 49 - ARMS'!L31,'Site 49 - ARMS'!Z31)</f>
        <v>2</v>
      </c>
      <c r="HA31" s="23">
        <f>SUM(GP31:GZ31)</f>
        <v>30</v>
      </c>
      <c r="HB31" s="23">
        <f>SUM(GP31,GQ31,2.3*GR31,2.3*GS31,2.3*GT31,2.3*GU31,2*GV31,2*GW31,GX31,0.4*GY31,0.2*GZ31)</f>
        <v>32.299999999999997</v>
      </c>
      <c r="HC31" s="13">
        <f>'Site 49 - Data'!$A31</f>
        <v>0.46875000000000033</v>
      </c>
      <c r="HD31" s="67">
        <f>SUM('Site 49 - Data'!B31,'Site 49 - Data'!CH31,'Site 49 - Data'!FN31,'Site 49 - ARMS'!B31,'Site 49 - ARMS'!CH31)</f>
        <v>30</v>
      </c>
      <c r="HE31" s="68">
        <f>SUM('Site 49 - Data'!C31,'Site 49 - Data'!CI31,'Site 49 - Data'!FO31,'Site 49 - ARMS'!C31,'Site 49 - ARMS'!CI31)</f>
        <v>6</v>
      </c>
      <c r="HF31" s="68">
        <f>SUM('Site 49 - Data'!D31,'Site 49 - Data'!CJ31,'Site 49 - Data'!FP31,'Site 49 - ARMS'!D31,'Site 49 - ARMS'!CJ31)</f>
        <v>1</v>
      </c>
      <c r="HG31" s="68">
        <f>SUM('Site 49 - Data'!E31,'Site 49 - Data'!CK31,'Site 49 - Data'!FQ31,'Site 49 - ARMS'!E31,'Site 49 - ARMS'!CK31)</f>
        <v>0</v>
      </c>
      <c r="HH31" s="68">
        <f>SUM('Site 49 - Data'!F31,'Site 49 - Data'!CL31,'Site 49 - Data'!FR31,'Site 49 - ARMS'!F31,'Site 49 - ARMS'!CL31)</f>
        <v>0</v>
      </c>
      <c r="HI31" s="68">
        <f>SUM('Site 49 - Data'!G31,'Site 49 - Data'!CM31,'Site 49 - Data'!FS31,'Site 49 - ARMS'!G31,'Site 49 - ARMS'!CM31)</f>
        <v>0</v>
      </c>
      <c r="HJ31" s="68">
        <f>SUM('Site 49 - Data'!H31,'Site 49 - Data'!CN31,'Site 49 - Data'!FT31,'Site 49 - ARMS'!H31,'Site 49 - ARMS'!CN31)</f>
        <v>0</v>
      </c>
      <c r="HK31" s="68">
        <f>SUM('Site 49 - Data'!I31,'Site 49 - Data'!CO31,'Site 49 - Data'!FU31,'Site 49 - ARMS'!I31,'Site 49 - ARMS'!CO31)</f>
        <v>0</v>
      </c>
      <c r="HL31" s="68">
        <f>SUM('Site 49 - Data'!J31,'Site 49 - Data'!CP31,'Site 49 - Data'!FV31,'Site 49 - ARMS'!J31,'Site 49 - ARMS'!CP31)</f>
        <v>11</v>
      </c>
      <c r="HM31" s="68">
        <f>SUM('Site 49 - Data'!K31,'Site 49 - Data'!CQ31,'Site 49 - Data'!FW31,'Site 49 - ARMS'!K31,'Site 49 - ARMS'!CQ31)</f>
        <v>0</v>
      </c>
      <c r="HN31" s="69">
        <f>SUM('Site 49 - Data'!L31,'Site 49 - Data'!CR31,'Site 49 - Data'!FX31,'Site 49 - ARMS'!L31,'Site 49 - ARMS'!CR31)</f>
        <v>4</v>
      </c>
      <c r="HO31" s="23">
        <f>SUM(HD31:HN31)</f>
        <v>52</v>
      </c>
      <c r="HP31" s="23">
        <f>SUM(HD31,HE31,2.3*HF31,2.3*HG31,2.3*HH31,2.3*HI31,2*HJ31,2*HK31,HL31,0.4*HM31,0.2*HN31)</f>
        <v>50.099999999999994</v>
      </c>
      <c r="HQ31" s="13">
        <f>'Site 49 - Data'!$A31</f>
        <v>0.46875000000000033</v>
      </c>
      <c r="HR31" s="67">
        <f t="shared" si="89"/>
        <v>30</v>
      </c>
      <c r="HS31" s="68">
        <f t="shared" si="89"/>
        <v>9</v>
      </c>
      <c r="HT31" s="68">
        <f t="shared" si="89"/>
        <v>2</v>
      </c>
      <c r="HU31" s="68">
        <f t="shared" si="89"/>
        <v>0</v>
      </c>
      <c r="HV31" s="68">
        <f t="shared" si="89"/>
        <v>0</v>
      </c>
      <c r="HW31" s="68">
        <f t="shared" si="89"/>
        <v>0</v>
      </c>
      <c r="HX31" s="68">
        <f t="shared" si="89"/>
        <v>0</v>
      </c>
      <c r="HY31" s="68">
        <f t="shared" si="89"/>
        <v>0</v>
      </c>
      <c r="HZ31" s="68">
        <f t="shared" si="89"/>
        <v>4</v>
      </c>
      <c r="IA31" s="68">
        <f t="shared" si="89"/>
        <v>0</v>
      </c>
      <c r="IB31" s="69">
        <f t="shared" si="89"/>
        <v>0</v>
      </c>
      <c r="IC31" s="23">
        <f>SUM(HR31:IB31)</f>
        <v>45</v>
      </c>
      <c r="ID31" s="23">
        <f>SUM(HR31,HS31,2.3*HT31,2.3*HU31,2.3*HV31,2.3*HW31,2*HX31,2*HY31,HZ31,0.4*IA31,0.2*IB31)</f>
        <v>47.6</v>
      </c>
      <c r="IE31" s="65">
        <f>SUM(EI31,FK31,GM31,HO31)</f>
        <v>245</v>
      </c>
      <c r="IF31" s="65">
        <f>SUM(IE31:IE35)</f>
        <v>1060</v>
      </c>
      <c r="IG31" s="13">
        <v>0.46875000000000033</v>
      </c>
    </row>
    <row r="32" spans="1:241" ht="13.5" customHeight="1" x14ac:dyDescent="0.25">
      <c r="A32" s="19">
        <f>A31+"00:15"</f>
        <v>0.47916666666666702</v>
      </c>
      <c r="B32" s="20">
        <v>3</v>
      </c>
      <c r="C32" s="21">
        <v>1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2">
        <v>0</v>
      </c>
      <c r="M32" s="23">
        <f>SUM(B32:L32)</f>
        <v>4</v>
      </c>
      <c r="N32" s="23">
        <f>SUM(B32,C32,2.3*D32,2.3*E32,2.3*F32,2.3*G32,2*H32,2*I32,J32,0.4*K32,0.2*L32)</f>
        <v>4</v>
      </c>
      <c r="O32" s="19">
        <f>O31+"00:15"</f>
        <v>0.47916666666666702</v>
      </c>
      <c r="P32" s="24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6">
        <v>0</v>
      </c>
      <c r="AA32" s="27">
        <f>SUM(P32:Z32)</f>
        <v>0</v>
      </c>
      <c r="AB32" s="27">
        <f>SUM(P32,Q32,2.3*R32,2.3*S32,2.3*T32,2.3*U32,2*V32,2*W32,X32,0.4*Y32,0.2*Z32)</f>
        <v>0</v>
      </c>
      <c r="AC32" s="19">
        <f>AC31+"00:15"</f>
        <v>0.47916666666666702</v>
      </c>
      <c r="AD32" s="20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22">
        <v>0</v>
      </c>
      <c r="AO32" s="23">
        <f>SUM(AD32:AN32)</f>
        <v>0</v>
      </c>
      <c r="AP32" s="23">
        <f>SUM(AD32,AE32,2.3*AF32,2.3*AG32,2.3*AH32,2.3*AI32,2*AJ32,2*AK32,AL32,0.4*AM32,0.2*AN32)</f>
        <v>0</v>
      </c>
      <c r="AQ32" s="19">
        <f>AQ31+"00:15"</f>
        <v>0.47916666666666702</v>
      </c>
      <c r="AR32" s="20">
        <v>11</v>
      </c>
      <c r="AS32" s="21">
        <v>4</v>
      </c>
      <c r="AT32" s="21">
        <v>1</v>
      </c>
      <c r="AU32" s="21">
        <v>0</v>
      </c>
      <c r="AV32" s="21">
        <v>0</v>
      </c>
      <c r="AW32" s="21">
        <v>0</v>
      </c>
      <c r="AX32" s="21">
        <v>0</v>
      </c>
      <c r="AY32" s="21">
        <v>0</v>
      </c>
      <c r="AZ32" s="21">
        <v>0</v>
      </c>
      <c r="BA32" s="21">
        <v>0</v>
      </c>
      <c r="BB32" s="22">
        <v>3</v>
      </c>
      <c r="BC32" s="23">
        <f>SUM(AR32:BB32)</f>
        <v>19</v>
      </c>
      <c r="BD32" s="23">
        <f>SUM(AR32,AS32,2.3*AT32,2.3*AU32,2.3*AV32,2.3*AW32,2*AX32,2*AY32,AZ32,0.4*BA32,0.2*BB32)</f>
        <v>17.900000000000002</v>
      </c>
      <c r="BE32" s="19">
        <f>BE31+"00:15"</f>
        <v>0.47916666666666702</v>
      </c>
      <c r="BF32" s="20">
        <v>28</v>
      </c>
      <c r="BG32" s="21">
        <v>3</v>
      </c>
      <c r="BH32" s="21">
        <v>2</v>
      </c>
      <c r="BI32" s="21">
        <v>0</v>
      </c>
      <c r="BJ32" s="21">
        <v>0</v>
      </c>
      <c r="BK32" s="21">
        <v>0</v>
      </c>
      <c r="BL32" s="21">
        <v>0</v>
      </c>
      <c r="BM32" s="21">
        <v>0</v>
      </c>
      <c r="BN32" s="21">
        <v>3</v>
      </c>
      <c r="BO32" s="21">
        <v>0</v>
      </c>
      <c r="BP32" s="22">
        <v>1</v>
      </c>
      <c r="BQ32" s="23">
        <f>SUM(BF32:BP32)</f>
        <v>37</v>
      </c>
      <c r="BR32" s="23">
        <f>SUM(BF32,BG32,2.3*BH32,2.3*BI32,2.3*BJ32,2.3*BK32,2*BL32,2*BM32,BN32,0.4*BO32,0.2*BP32)</f>
        <v>38.800000000000004</v>
      </c>
      <c r="BS32" s="19">
        <f>BS31+"00:15"</f>
        <v>0.47916666666666702</v>
      </c>
      <c r="BT32" s="20">
        <v>1</v>
      </c>
      <c r="BU32" s="21">
        <v>0</v>
      </c>
      <c r="BV32" s="21">
        <v>0</v>
      </c>
      <c r="BW32" s="21">
        <v>0</v>
      </c>
      <c r="BX32" s="21">
        <v>0</v>
      </c>
      <c r="BY32" s="21">
        <v>0</v>
      </c>
      <c r="BZ32" s="21">
        <v>0</v>
      </c>
      <c r="CA32" s="21">
        <v>0</v>
      </c>
      <c r="CB32" s="21">
        <v>0</v>
      </c>
      <c r="CC32" s="21">
        <v>0</v>
      </c>
      <c r="CD32" s="22">
        <v>0</v>
      </c>
      <c r="CE32" s="23">
        <f>SUM(BT32:CD32)</f>
        <v>1</v>
      </c>
      <c r="CF32" s="23">
        <f>SUM(BT32,BU32,2.3*BV32,2.3*BW32,2.3*BX32,2.3*BY32,2*BZ32,2*CA32,CB32,0.4*CC32,0.2*CD32)</f>
        <v>1</v>
      </c>
      <c r="CG32" s="19">
        <f>CG31+"00:15"</f>
        <v>0.47916666666666702</v>
      </c>
      <c r="CH32" s="24">
        <v>0</v>
      </c>
      <c r="CI32" s="25">
        <v>0</v>
      </c>
      <c r="CJ32" s="25">
        <v>0</v>
      </c>
      <c r="CK32" s="25">
        <v>0</v>
      </c>
      <c r="CL32" s="25">
        <v>0</v>
      </c>
      <c r="CM32" s="25">
        <v>0</v>
      </c>
      <c r="CN32" s="25">
        <v>0</v>
      </c>
      <c r="CO32" s="25">
        <v>0</v>
      </c>
      <c r="CP32" s="25">
        <v>0</v>
      </c>
      <c r="CQ32" s="25">
        <v>0</v>
      </c>
      <c r="CR32" s="26">
        <v>0</v>
      </c>
      <c r="CS32" s="27">
        <f>SUM(CH32:CR32)</f>
        <v>0</v>
      </c>
      <c r="CT32" s="27">
        <f>SUM(CH32,CI32,2.3*CJ32,2.3*CK32,2.3*CL32,2.3*CM32,2*CN32,2*CO32,CP32,0.4*CQ32,0.2*CR32)</f>
        <v>0</v>
      </c>
      <c r="CU32" s="13">
        <f>'Site 49 - Data'!$A32</f>
        <v>0.47916666666666702</v>
      </c>
      <c r="CV32" s="67">
        <f>SUM('Site 49 - Data'!BF32,'Site 49 - Data'!BT32,'Site 49 - Data'!EZ32,'Site 49 - Data'!IF32,'Site 49 - ARMS'!BT32)</f>
        <v>69</v>
      </c>
      <c r="CW32" s="68">
        <f>SUM('Site 49 - Data'!BG32,'Site 49 - Data'!BU32,'Site 49 - Data'!FA32,'Site 49 - Data'!IG32,'Site 49 - ARMS'!BU32)</f>
        <v>16</v>
      </c>
      <c r="CX32" s="68">
        <f>SUM('Site 49 - Data'!BH32,'Site 49 - Data'!BV32,'Site 49 - Data'!FB32,'Site 49 - Data'!IH32,'Site 49 - ARMS'!BV32)</f>
        <v>1</v>
      </c>
      <c r="CY32" s="68">
        <f>SUM('Site 49 - Data'!BI32,'Site 49 - Data'!BW32,'Site 49 - Data'!FC32,'Site 49 - Data'!II32,'Site 49 - ARMS'!BW32)</f>
        <v>0</v>
      </c>
      <c r="CZ32" s="68">
        <f>SUM('Site 49 - Data'!BJ32,'Site 49 - Data'!BX32,'Site 49 - Data'!FD32,'Site 49 - Data'!IJ32,'Site 49 - ARMS'!BX32)</f>
        <v>0</v>
      </c>
      <c r="DA32" s="68">
        <f>SUM('Site 49 - Data'!BK32,'Site 49 - Data'!BY32,'Site 49 - Data'!FE32,'Site 49 - Data'!IK32,'Site 49 - ARMS'!BY32)</f>
        <v>0</v>
      </c>
      <c r="DB32" s="68">
        <f>SUM('Site 49 - Data'!BL32,'Site 49 - Data'!BZ32,'Site 49 - Data'!FF32,'Site 49 - Data'!IL32,'Site 49 - ARMS'!BZ32)</f>
        <v>0</v>
      </c>
      <c r="DC32" s="68">
        <f>SUM('Site 49 - Data'!BM32,'Site 49 - Data'!CA32,'Site 49 - Data'!FG32,'Site 49 - Data'!IM32,'Site 49 - ARMS'!CA32)</f>
        <v>0</v>
      </c>
      <c r="DD32" s="68">
        <f>SUM('Site 49 - Data'!BN32,'Site 49 - Data'!CB32,'Site 49 - Data'!FH32,'Site 49 - Data'!IN32,'Site 49 - ARMS'!CB32)</f>
        <v>13</v>
      </c>
      <c r="DE32" s="68">
        <f>SUM('Site 49 - Data'!BO32,'Site 49 - Data'!CC32,'Site 49 - Data'!FI32,'Site 49 - Data'!IO32,'Site 49 - ARMS'!CC32)</f>
        <v>0</v>
      </c>
      <c r="DF32" s="69">
        <f>SUM('Site 49 - Data'!BP32,'Site 49 - Data'!CD32,'Site 49 - Data'!FJ32,'Site 49 - Data'!IP32,'Site 49 - ARMS'!CD32)</f>
        <v>1</v>
      </c>
      <c r="DG32" s="23">
        <f>SUM(CV32:DF32)</f>
        <v>100</v>
      </c>
      <c r="DH32" s="23">
        <f>SUM(CV32,CW32,2.3*CX32,2.3*CY32,2.3*CZ32,2.3*DA32,2*DB32,2*DC32,DD32,0.4*DE32,0.2*DF32)</f>
        <v>100.5</v>
      </c>
      <c r="DI32" s="13">
        <f>'Site 49 - Data'!$A32</f>
        <v>0.47916666666666702</v>
      </c>
      <c r="DJ32" s="67">
        <f>SUM('Site 49 - Data'!B32,'Site 49 - Data'!P32,'Site 49 - Data'!AD32,'Site 49 - Data'!AR32,'Site 49 - Data'!BF32)</f>
        <v>84</v>
      </c>
      <c r="DK32" s="68">
        <f>SUM('Site 49 - Data'!C32,'Site 49 - Data'!Q32,'Site 49 - Data'!AE32,'Site 49 - Data'!AS32,'Site 49 - Data'!BG32)</f>
        <v>12</v>
      </c>
      <c r="DL32" s="68">
        <f>SUM('Site 49 - Data'!D32,'Site 49 - Data'!R32,'Site 49 - Data'!AF32,'Site 49 - Data'!AT32,'Site 49 - Data'!BH32)</f>
        <v>2</v>
      </c>
      <c r="DM32" s="68">
        <f>SUM('Site 49 - Data'!E32,'Site 49 - Data'!S32,'Site 49 - Data'!AG32,'Site 49 - Data'!AU32,'Site 49 - Data'!BI32)</f>
        <v>0</v>
      </c>
      <c r="DN32" s="68">
        <f>SUM('Site 49 - Data'!F32,'Site 49 - Data'!T32,'Site 49 - Data'!AH32,'Site 49 - Data'!AV32,'Site 49 - Data'!BJ32)</f>
        <v>0</v>
      </c>
      <c r="DO32" s="68">
        <f>SUM('Site 49 - Data'!G32,'Site 49 - Data'!U32,'Site 49 - Data'!AI32,'Site 49 - Data'!AW32,'Site 49 - Data'!BK32)</f>
        <v>0</v>
      </c>
      <c r="DP32" s="68">
        <f>SUM('Site 49 - Data'!H32,'Site 49 - Data'!V32,'Site 49 - Data'!AJ32,'Site 49 - Data'!AX32,'Site 49 - Data'!BL32)</f>
        <v>0</v>
      </c>
      <c r="DQ32" s="68">
        <f>SUM('Site 49 - Data'!I32,'Site 49 - Data'!W32,'Site 49 - Data'!AK32,'Site 49 - Data'!AY32,'Site 49 - Data'!BM32)</f>
        <v>1</v>
      </c>
      <c r="DR32" s="68">
        <f>SUM('Site 49 - Data'!J32,'Site 49 - Data'!X32,'Site 49 - Data'!AL32,'Site 49 - Data'!AZ32,'Site 49 - Data'!BN32)</f>
        <v>20</v>
      </c>
      <c r="DS32" s="68">
        <f>SUM('Site 49 - Data'!K32,'Site 49 - Data'!Y32,'Site 49 - Data'!AM32,'Site 49 - Data'!BA32,'Site 49 - Data'!BO32)</f>
        <v>1</v>
      </c>
      <c r="DT32" s="69">
        <f>SUM('Site 49 - Data'!L32,'Site 49 - Data'!Z32,'Site 49 - Data'!AN32,'Site 49 - Data'!BB32,'Site 49 - Data'!BP32)</f>
        <v>3</v>
      </c>
      <c r="DU32" s="23">
        <f>SUM(DJ32:DT32)</f>
        <v>123</v>
      </c>
      <c r="DV32" s="23">
        <f>SUM(DJ32,DK32,2.3*DL32,2.3*DM32,2.3*DN32,2.3*DO32,2*DP32,2*DQ32,DR32,0.4*DS32,0.2*DT32)</f>
        <v>123.6</v>
      </c>
      <c r="DW32" s="13">
        <f>'Site 49 - Data'!$A32</f>
        <v>0.47916666666666702</v>
      </c>
      <c r="DX32" s="67">
        <f>SUM('Site 49 - Data'!AR32,'Site 49 - Data'!DX32,'Site 49 - Data'!EL32,'Site 49 - Data'!HR32,'Site 49 - ARMS'!BF32)</f>
        <v>47</v>
      </c>
      <c r="DY32" s="68">
        <f>SUM('Site 49 - Data'!AS32,'Site 49 - Data'!DY32,'Site 49 - Data'!EM32,'Site 49 - Data'!HS32,'Site 49 - ARMS'!BG32)</f>
        <v>4</v>
      </c>
      <c r="DZ32" s="68">
        <f>SUM('Site 49 - Data'!AT32,'Site 49 - Data'!DZ32,'Site 49 - Data'!EN32,'Site 49 - Data'!HT32,'Site 49 - ARMS'!BH32)</f>
        <v>2</v>
      </c>
      <c r="EA32" s="68">
        <f>SUM('Site 49 - Data'!AU32,'Site 49 - Data'!EA32,'Site 49 - Data'!EO32,'Site 49 - Data'!HU32,'Site 49 - ARMS'!BI32)</f>
        <v>0</v>
      </c>
      <c r="EB32" s="68">
        <f>SUM('Site 49 - Data'!AV32,'Site 49 - Data'!EB32,'Site 49 - Data'!EP32,'Site 49 - Data'!HV32,'Site 49 - ARMS'!BJ32)</f>
        <v>0</v>
      </c>
      <c r="EC32" s="68">
        <f>SUM('Site 49 - Data'!AW32,'Site 49 - Data'!EC32,'Site 49 - Data'!EQ32,'Site 49 - Data'!HW32,'Site 49 - ARMS'!BK32)</f>
        <v>0</v>
      </c>
      <c r="ED32" s="68">
        <f>SUM('Site 49 - Data'!AX32,'Site 49 - Data'!ED32,'Site 49 - Data'!ER32,'Site 49 - Data'!HX32,'Site 49 - ARMS'!BL32)</f>
        <v>0</v>
      </c>
      <c r="EE32" s="68">
        <f>SUM('Site 49 - Data'!AY32,'Site 49 - Data'!EE32,'Site 49 - Data'!ES32,'Site 49 - Data'!HY32,'Site 49 - ARMS'!BM32)</f>
        <v>0</v>
      </c>
      <c r="EF32" s="68">
        <f>SUM('Site 49 - Data'!AZ32,'Site 49 - Data'!EF32,'Site 49 - Data'!ET32,'Site 49 - Data'!HZ32,'Site 49 - ARMS'!BN32)</f>
        <v>4</v>
      </c>
      <c r="EG32" s="68">
        <f>SUM('Site 49 - Data'!BA32,'Site 49 - Data'!EG32,'Site 49 - Data'!EU32,'Site 49 - Data'!IA32,'Site 49 - ARMS'!BO32)</f>
        <v>0</v>
      </c>
      <c r="EH32" s="69">
        <f>SUM('Site 49 - Data'!BB32,'Site 49 - Data'!EH32,'Site 49 - Data'!EV32,'Site 49 - Data'!IB32,'Site 49 - ARMS'!BP32)</f>
        <v>1</v>
      </c>
      <c r="EI32" s="23">
        <f>SUM(DX32:EH32)</f>
        <v>58</v>
      </c>
      <c r="EJ32" s="23">
        <f>SUM(DX32,DY32,2.3*DZ32,2.3*EA32,2.3*EB32,2.3*EC32,2*ED32,2*EE32,EF32,0.4*EG32,0.2*EH32)</f>
        <v>59.800000000000004</v>
      </c>
      <c r="EK32" s="13">
        <f>'Site 49 - Data'!$A32</f>
        <v>0.47916666666666702</v>
      </c>
      <c r="EL32" s="67">
        <f>SUM('Site 49 - Data'!BT32,'Site 49 - Data'!CH32,'Site 49 - Data'!CV32,'Site 49 - Data'!DJ32,'Site 49 - Data'!DX32)</f>
        <v>37</v>
      </c>
      <c r="EM32" s="68">
        <f>SUM('Site 49 - Data'!BU32,'Site 49 - Data'!CI32,'Site 49 - Data'!CW32,'Site 49 - Data'!DK32,'Site 49 - Data'!DY32)</f>
        <v>23</v>
      </c>
      <c r="EN32" s="68">
        <f>SUM('Site 49 - Data'!BV32,'Site 49 - Data'!CJ32,'Site 49 - Data'!CX32,'Site 49 - Data'!DL32,'Site 49 - Data'!DZ32)</f>
        <v>3</v>
      </c>
      <c r="EO32" s="68">
        <f>SUM('Site 49 - Data'!BW32,'Site 49 - Data'!CK32,'Site 49 - Data'!CY32,'Site 49 - Data'!DM32,'Site 49 - Data'!EA32)</f>
        <v>0</v>
      </c>
      <c r="EP32" s="68">
        <f>SUM('Site 49 - Data'!BX32,'Site 49 - Data'!CL32,'Site 49 - Data'!CZ32,'Site 49 - Data'!DN32,'Site 49 - Data'!EB32)</f>
        <v>0</v>
      </c>
      <c r="EQ32" s="68">
        <f>SUM('Site 49 - Data'!BY32,'Site 49 - Data'!CM32,'Site 49 - Data'!DA32,'Site 49 - Data'!DO32,'Site 49 - Data'!EC32)</f>
        <v>0</v>
      </c>
      <c r="ER32" s="68">
        <f>SUM('Site 49 - Data'!BZ32,'Site 49 - Data'!CN32,'Site 49 - Data'!DB32,'Site 49 - Data'!DP32,'Site 49 - Data'!ED32)</f>
        <v>0</v>
      </c>
      <c r="ES32" s="68">
        <f>SUM('Site 49 - Data'!CA32,'Site 49 - Data'!CO32,'Site 49 - Data'!DC32,'Site 49 - Data'!DQ32,'Site 49 - Data'!EE32)</f>
        <v>0</v>
      </c>
      <c r="ET32" s="68">
        <f>SUM('Site 49 - Data'!CB32,'Site 49 - Data'!CP32,'Site 49 - Data'!DD32,'Site 49 - Data'!DR32,'Site 49 - Data'!EF32)</f>
        <v>6</v>
      </c>
      <c r="EU32" s="68">
        <f>SUM('Site 49 - Data'!CC32,'Site 49 - Data'!CQ32,'Site 49 - Data'!DE32,'Site 49 - Data'!DS32,'Site 49 - Data'!EG32)</f>
        <v>1</v>
      </c>
      <c r="EV32" s="69">
        <f>SUM('Site 49 - Data'!CD32,'Site 49 - Data'!CR32,'Site 49 - Data'!DF32,'Site 49 - Data'!DT32,'Site 49 - Data'!EH32)</f>
        <v>1</v>
      </c>
      <c r="EW32" s="23">
        <f>SUM(EL32:EV32)</f>
        <v>71</v>
      </c>
      <c r="EX32" s="23">
        <f>SUM(EL32,EM32,2.3*EN32,2.3*EO32,2.3*EP32,2.3*EQ32,2*ER32,2*ES32,ET32,0.4*EU32,0.2*EV32)</f>
        <v>73.500000000000014</v>
      </c>
      <c r="EY32" s="13">
        <f>'Site 49 - Data'!$A32</f>
        <v>0.47916666666666702</v>
      </c>
      <c r="EZ32" s="67">
        <f>SUM('Site 49 - Data'!AD32,'Site 49 - Data'!DJ32,'Site 49 - Data'!GP32,'Site 49 - Data'!HD32,'Site 49 - ARMS'!AR32)</f>
        <v>88</v>
      </c>
      <c r="FA32" s="68">
        <f>SUM('Site 49 - Data'!AE32,'Site 49 - Data'!DK32,'Site 49 - Data'!GQ32,'Site 49 - Data'!HE32,'Site 49 - ARMS'!AS32)</f>
        <v>15</v>
      </c>
      <c r="FB32" s="68">
        <f>SUM('Site 49 - Data'!AF32,'Site 49 - Data'!DL32,'Site 49 - Data'!GR32,'Site 49 - Data'!HF32,'Site 49 - ARMS'!AT32)</f>
        <v>3</v>
      </c>
      <c r="FC32" s="68">
        <f>SUM('Site 49 - Data'!AG32,'Site 49 - Data'!DM32,'Site 49 - Data'!GS32,'Site 49 - Data'!HG32,'Site 49 - ARMS'!AU32)</f>
        <v>0</v>
      </c>
      <c r="FD32" s="68">
        <f>SUM('Site 49 - Data'!AH32,'Site 49 - Data'!DN32,'Site 49 - Data'!GT32,'Site 49 - Data'!HH32,'Site 49 - ARMS'!AV32)</f>
        <v>0</v>
      </c>
      <c r="FE32" s="68">
        <f>SUM('Site 49 - Data'!AI32,'Site 49 - Data'!DO32,'Site 49 - Data'!GU32,'Site 49 - Data'!HI32,'Site 49 - ARMS'!AW32)</f>
        <v>0</v>
      </c>
      <c r="FF32" s="68">
        <f>SUM('Site 49 - Data'!AJ32,'Site 49 - Data'!DP32,'Site 49 - Data'!GV32,'Site 49 - Data'!HJ32,'Site 49 - ARMS'!AX32)</f>
        <v>0</v>
      </c>
      <c r="FG32" s="68">
        <f>SUM('Site 49 - Data'!AK32,'Site 49 - Data'!DQ32,'Site 49 - Data'!GW32,'Site 49 - Data'!HK32,'Site 49 - ARMS'!AY32)</f>
        <v>1</v>
      </c>
      <c r="FH32" s="68">
        <f>SUM('Site 49 - Data'!AL32,'Site 49 - Data'!DR32,'Site 49 - Data'!GX32,'Site 49 - Data'!HL32,'Site 49 - ARMS'!AZ32)</f>
        <v>19</v>
      </c>
      <c r="FI32" s="68">
        <f>SUM('Site 49 - Data'!AM32,'Site 49 - Data'!DS32,'Site 49 - Data'!GY32,'Site 49 - Data'!HM32,'Site 49 - ARMS'!BA32)</f>
        <v>2</v>
      </c>
      <c r="FJ32" s="69">
        <f>SUM('Site 49 - Data'!AN32,'Site 49 - Data'!DT32,'Site 49 - Data'!GZ32,'Site 49 - Data'!HN32,'Site 49 - ARMS'!BB32)</f>
        <v>6</v>
      </c>
      <c r="FK32" s="23">
        <f>SUM(EZ32:FJ32)</f>
        <v>134</v>
      </c>
      <c r="FL32" s="23">
        <f>SUM(EZ32,FA32,2.3*FB32,2.3*FC32,2.3*FD32,2.3*FE32,2*FF32,2*FG32,FH32,0.4*FI32,0.2*FJ32)</f>
        <v>132.9</v>
      </c>
      <c r="FM32" s="13">
        <f>'Site 49 - Data'!$A32</f>
        <v>0.47916666666666702</v>
      </c>
      <c r="FN32" s="67">
        <f>SUM('Site 49 - Data'!EL32,'Site 49 - Data'!EZ32,'Site 49 - Data'!FN32,'Site 49 - Data'!GB32,'Site 49 - Data'!GP32)</f>
        <v>71</v>
      </c>
      <c r="FO32" s="68">
        <f>SUM('Site 49 - Data'!EM32,'Site 49 - Data'!FA32,'Site 49 - Data'!FO32,'Site 49 - Data'!GC32,'Site 49 - Data'!GQ32)</f>
        <v>13</v>
      </c>
      <c r="FP32" s="68">
        <f>SUM('Site 49 - Data'!EN32,'Site 49 - Data'!FB32,'Site 49 - Data'!FP32,'Site 49 - Data'!GD32,'Site 49 - Data'!GR32)</f>
        <v>0</v>
      </c>
      <c r="FQ32" s="68">
        <f>SUM('Site 49 - Data'!EO32,'Site 49 - Data'!FC32,'Site 49 - Data'!FQ32,'Site 49 - Data'!GE32,'Site 49 - Data'!GS32)</f>
        <v>0</v>
      </c>
      <c r="FR32" s="68">
        <f>SUM('Site 49 - Data'!EP32,'Site 49 - Data'!FD32,'Site 49 - Data'!FR32,'Site 49 - Data'!GF32,'Site 49 - Data'!GT32)</f>
        <v>0</v>
      </c>
      <c r="FS32" s="68">
        <f>SUM('Site 49 - Data'!EQ32,'Site 49 - Data'!FE32,'Site 49 - Data'!FS32,'Site 49 - Data'!GG32,'Site 49 - Data'!GU32)</f>
        <v>0</v>
      </c>
      <c r="FT32" s="68">
        <f>SUM('Site 49 - Data'!ER32,'Site 49 - Data'!FF32,'Site 49 - Data'!FT32,'Site 49 - Data'!GH32,'Site 49 - Data'!GV32)</f>
        <v>0</v>
      </c>
      <c r="FU32" s="68">
        <f>SUM('Site 49 - Data'!ES32,'Site 49 - Data'!FG32,'Site 49 - Data'!FU32,'Site 49 - Data'!GI32,'Site 49 - Data'!GW32)</f>
        <v>0</v>
      </c>
      <c r="FV32" s="68">
        <f>SUM('Site 49 - Data'!ET32,'Site 49 - Data'!FH32,'Site 49 - Data'!FV32,'Site 49 - Data'!GJ32,'Site 49 - Data'!GX32)</f>
        <v>13</v>
      </c>
      <c r="FW32" s="68">
        <f>SUM('Site 49 - Data'!EU32,'Site 49 - Data'!FI32,'Site 49 - Data'!FW32,'Site 49 - Data'!GK32,'Site 49 - Data'!GY32)</f>
        <v>0</v>
      </c>
      <c r="FX32" s="69">
        <f>SUM('Site 49 - Data'!EV32,'Site 49 - Data'!FJ32,'Site 49 - Data'!FX32,'Site 49 - Data'!GL32,'Site 49 - Data'!GZ32)</f>
        <v>4</v>
      </c>
      <c r="FY32" s="23">
        <f>SUM(FN32:FX32)</f>
        <v>101</v>
      </c>
      <c r="FZ32" s="23">
        <f>SUM(FN32,FO32,2.3*FP32,2.3*FQ32,2.3*FR32,2.3*FS32,2*FT32,2*FU32,FV32,0.4*FW32,0.2*FX32)</f>
        <v>97.8</v>
      </c>
      <c r="GA32" s="13">
        <f>'Site 49 - Data'!$A32</f>
        <v>0.47916666666666702</v>
      </c>
      <c r="GB32" s="67">
        <f>SUM('Site 49 - Data'!P32,'Site 49 - Data'!CV32,'Site 49 - Data'!GB32,'Site 49 - ARMS'!P32,'Site 49 - ARMS'!AD32)</f>
        <v>14</v>
      </c>
      <c r="GC32" s="68">
        <f>SUM('Site 49 - Data'!Q32,'Site 49 - Data'!CW32,'Site 49 - Data'!GC32,'Site 49 - ARMS'!Q32,'Site 49 - ARMS'!AE32)</f>
        <v>4</v>
      </c>
      <c r="GD32" s="68">
        <f>SUM('Site 49 - Data'!R32,'Site 49 - Data'!CX32,'Site 49 - Data'!GD32,'Site 49 - ARMS'!R32,'Site 49 - ARMS'!AF32)</f>
        <v>1</v>
      </c>
      <c r="GE32" s="68">
        <f>SUM('Site 49 - Data'!S32,'Site 49 - Data'!CY32,'Site 49 - Data'!GE32,'Site 49 - ARMS'!S32,'Site 49 - ARMS'!AG32)</f>
        <v>0</v>
      </c>
      <c r="GF32" s="68">
        <f>SUM('Site 49 - Data'!T32,'Site 49 - Data'!CZ32,'Site 49 - Data'!GF32,'Site 49 - ARMS'!T32,'Site 49 - ARMS'!AH32)</f>
        <v>0</v>
      </c>
      <c r="GG32" s="68">
        <f>SUM('Site 49 - Data'!U32,'Site 49 - Data'!DA32,'Site 49 - Data'!GG32,'Site 49 - ARMS'!U32,'Site 49 - ARMS'!AI32)</f>
        <v>0</v>
      </c>
      <c r="GH32" s="68">
        <f>SUM('Site 49 - Data'!V32,'Site 49 - Data'!DB32,'Site 49 - Data'!GH32,'Site 49 - ARMS'!V32,'Site 49 - ARMS'!AJ32)</f>
        <v>0</v>
      </c>
      <c r="GI32" s="68">
        <f>SUM('Site 49 - Data'!W32,'Site 49 - Data'!DC32,'Site 49 - Data'!GI32,'Site 49 - ARMS'!W32,'Site 49 - ARMS'!AK32)</f>
        <v>0</v>
      </c>
      <c r="GJ32" s="68">
        <f>SUM('Site 49 - Data'!X32,'Site 49 - Data'!DD32,'Site 49 - Data'!GJ32,'Site 49 - ARMS'!X32,'Site 49 - ARMS'!AL32)</f>
        <v>2</v>
      </c>
      <c r="GK32" s="68">
        <f>SUM('Site 49 - Data'!Y32,'Site 49 - Data'!DE32,'Site 49 - Data'!GK32,'Site 49 - ARMS'!Y32,'Site 49 - ARMS'!AM32)</f>
        <v>0</v>
      </c>
      <c r="GL32" s="69">
        <f>SUM('Site 49 - Data'!Z32,'Site 49 - Data'!DF32,'Site 49 - Data'!GL32,'Site 49 - ARMS'!Z32,'Site 49 - ARMS'!AN32)</f>
        <v>0</v>
      </c>
      <c r="GM32" s="23">
        <f>SUM(GB32:GL32)</f>
        <v>21</v>
      </c>
      <c r="GN32" s="23">
        <f>SUM(GB32,GC32,2.3*GD32,2.3*GE32,2.3*GF32,2.3*GG32,2*GH32,2*GI32,GJ32,0.4*GK32,0.2*GL32)</f>
        <v>22.3</v>
      </c>
      <c r="GO32" s="13">
        <f>'Site 49 - Data'!$A32</f>
        <v>0.47916666666666702</v>
      </c>
      <c r="GP32" s="67">
        <f>SUM('Site 49 - Data'!HD32,'Site 49 - Data'!HR32,'Site 49 - Data'!IF32,'Site 49 - ARMS'!B32,'Site 49 - ARMS'!P32)</f>
        <v>16</v>
      </c>
      <c r="GQ32" s="68">
        <f>SUM('Site 49 - Data'!HE32,'Site 49 - Data'!HS32,'Site 49 - Data'!IG32,'Site 49 - ARMS'!C32,'Site 49 - ARMS'!Q32)</f>
        <v>2</v>
      </c>
      <c r="GR32" s="68">
        <f>SUM('Site 49 - Data'!HF32,'Site 49 - Data'!HT32,'Site 49 - Data'!IH32,'Site 49 - ARMS'!D32,'Site 49 - ARMS'!R32)</f>
        <v>0</v>
      </c>
      <c r="GS32" s="68">
        <f>SUM('Site 49 - Data'!HG32,'Site 49 - Data'!HU32,'Site 49 - Data'!II32,'Site 49 - ARMS'!E32,'Site 49 - ARMS'!S32)</f>
        <v>0</v>
      </c>
      <c r="GT32" s="68">
        <f>SUM('Site 49 - Data'!HH32,'Site 49 - Data'!HV32,'Site 49 - Data'!IJ32,'Site 49 - ARMS'!F32,'Site 49 - ARMS'!T32)</f>
        <v>0</v>
      </c>
      <c r="GU32" s="68">
        <f>SUM('Site 49 - Data'!HI32,'Site 49 - Data'!HW32,'Site 49 - Data'!IK32,'Site 49 - ARMS'!G32,'Site 49 - ARMS'!U32)</f>
        <v>0</v>
      </c>
      <c r="GV32" s="68">
        <f>SUM('Site 49 - Data'!HJ32,'Site 49 - Data'!HX32,'Site 49 - Data'!IL32,'Site 49 - ARMS'!H32,'Site 49 - ARMS'!V32)</f>
        <v>0</v>
      </c>
      <c r="GW32" s="68">
        <f>SUM('Site 49 - Data'!HK32,'Site 49 - Data'!HY32,'Site 49 - Data'!IM32,'Site 49 - ARMS'!I32,'Site 49 - ARMS'!W32)</f>
        <v>0</v>
      </c>
      <c r="GX32" s="68">
        <f>SUM('Site 49 - Data'!HL32,'Site 49 - Data'!HZ32,'Site 49 - Data'!IN32,'Site 49 - ARMS'!J32,'Site 49 - ARMS'!X32)</f>
        <v>0</v>
      </c>
      <c r="GY32" s="68">
        <f>SUM('Site 49 - Data'!HM32,'Site 49 - Data'!IA32,'Site 49 - Data'!IO32,'Site 49 - ARMS'!K32,'Site 49 - ARMS'!Y32)</f>
        <v>0</v>
      </c>
      <c r="GZ32" s="69">
        <f>SUM('Site 49 - Data'!HN32,'Site 49 - Data'!IB32,'Site 49 - Data'!IP32,'Site 49 - ARMS'!L32,'Site 49 - ARMS'!Z32)</f>
        <v>0</v>
      </c>
      <c r="HA32" s="23">
        <f>SUM(GP32:GZ32)</f>
        <v>18</v>
      </c>
      <c r="HB32" s="23">
        <f>SUM(GP32,GQ32,2.3*GR32,2.3*GS32,2.3*GT32,2.3*GU32,2*GV32,2*GW32,GX32,0.4*GY32,0.2*GZ32)</f>
        <v>18</v>
      </c>
      <c r="HC32" s="13">
        <f>'Site 49 - Data'!$A32</f>
        <v>0.47916666666666702</v>
      </c>
      <c r="HD32" s="67">
        <f>SUM('Site 49 - Data'!B32,'Site 49 - Data'!CH32,'Site 49 - Data'!FN32,'Site 49 - ARMS'!B32,'Site 49 - ARMS'!CH32)</f>
        <v>30</v>
      </c>
      <c r="HE32" s="68">
        <f>SUM('Site 49 - Data'!C32,'Site 49 - Data'!CI32,'Site 49 - Data'!FO32,'Site 49 - ARMS'!C32,'Site 49 - ARMS'!CI32)</f>
        <v>18</v>
      </c>
      <c r="HF32" s="68">
        <f>SUM('Site 49 - Data'!D32,'Site 49 - Data'!CJ32,'Site 49 - Data'!FP32,'Site 49 - ARMS'!D32,'Site 49 - ARMS'!CJ32)</f>
        <v>1</v>
      </c>
      <c r="HG32" s="68">
        <f>SUM('Site 49 - Data'!E32,'Site 49 - Data'!CK32,'Site 49 - Data'!FQ32,'Site 49 - ARMS'!E32,'Site 49 - ARMS'!CK32)</f>
        <v>0</v>
      </c>
      <c r="HH32" s="68">
        <f>SUM('Site 49 - Data'!F32,'Site 49 - Data'!CL32,'Site 49 - Data'!FR32,'Site 49 - ARMS'!F32,'Site 49 - ARMS'!CL32)</f>
        <v>0</v>
      </c>
      <c r="HI32" s="68">
        <f>SUM('Site 49 - Data'!G32,'Site 49 - Data'!CM32,'Site 49 - Data'!FS32,'Site 49 - ARMS'!G32,'Site 49 - ARMS'!CM32)</f>
        <v>0</v>
      </c>
      <c r="HJ32" s="68">
        <f>SUM('Site 49 - Data'!H32,'Site 49 - Data'!CN32,'Site 49 - Data'!FT32,'Site 49 - ARMS'!H32,'Site 49 - ARMS'!CN32)</f>
        <v>0</v>
      </c>
      <c r="HK32" s="68">
        <f>SUM('Site 49 - Data'!I32,'Site 49 - Data'!CO32,'Site 49 - Data'!FU32,'Site 49 - ARMS'!I32,'Site 49 - ARMS'!CO32)</f>
        <v>0</v>
      </c>
      <c r="HL32" s="68">
        <f>SUM('Site 49 - Data'!J32,'Site 49 - Data'!CP32,'Site 49 - Data'!FV32,'Site 49 - ARMS'!J32,'Site 49 - ARMS'!CP32)</f>
        <v>4</v>
      </c>
      <c r="HM32" s="68">
        <f>SUM('Site 49 - Data'!K32,'Site 49 - Data'!CQ32,'Site 49 - Data'!FW32,'Site 49 - ARMS'!K32,'Site 49 - ARMS'!CQ32)</f>
        <v>0</v>
      </c>
      <c r="HN32" s="69">
        <f>SUM('Site 49 - Data'!L32,'Site 49 - Data'!CR32,'Site 49 - Data'!FX32,'Site 49 - ARMS'!L32,'Site 49 - ARMS'!CR32)</f>
        <v>4</v>
      </c>
      <c r="HO32" s="23">
        <f>SUM(HD32:HN32)</f>
        <v>57</v>
      </c>
      <c r="HP32" s="23">
        <f>SUM(HD32,HE32,2.3*HF32,2.3*HG32,2.3*HH32,2.3*HI32,2*HJ32,2*HK32,HL32,0.4*HM32,0.2*HN32)</f>
        <v>55.099999999999994</v>
      </c>
      <c r="HQ32" s="13">
        <f>'Site 49 - Data'!$A32</f>
        <v>0.47916666666666702</v>
      </c>
      <c r="HR32" s="67">
        <f t="shared" si="89"/>
        <v>40</v>
      </c>
      <c r="HS32" s="68">
        <f t="shared" si="89"/>
        <v>7</v>
      </c>
      <c r="HT32" s="68">
        <f t="shared" si="89"/>
        <v>3</v>
      </c>
      <c r="HU32" s="68">
        <f t="shared" si="89"/>
        <v>0</v>
      </c>
      <c r="HV32" s="68">
        <f t="shared" si="89"/>
        <v>0</v>
      </c>
      <c r="HW32" s="68">
        <f t="shared" si="89"/>
        <v>0</v>
      </c>
      <c r="HX32" s="68">
        <f t="shared" si="89"/>
        <v>0</v>
      </c>
      <c r="HY32" s="68">
        <f t="shared" si="89"/>
        <v>0</v>
      </c>
      <c r="HZ32" s="68">
        <f t="shared" si="89"/>
        <v>3</v>
      </c>
      <c r="IA32" s="68">
        <f t="shared" si="89"/>
        <v>0</v>
      </c>
      <c r="IB32" s="69">
        <f t="shared" si="89"/>
        <v>4</v>
      </c>
      <c r="IC32" s="23">
        <f>SUM(HR32:IB32)</f>
        <v>57</v>
      </c>
      <c r="ID32" s="23">
        <f>SUM(HR32,HS32,2.3*HT32,2.3*HU32,2.3*HV32,2.3*HW32,2*HX32,2*HY32,HZ32,0.4*IA32,0.2*IB32)</f>
        <v>57.699999999999996</v>
      </c>
      <c r="IE32" s="65">
        <f>SUM(EI32,FK32,GM32,HO32)</f>
        <v>270</v>
      </c>
      <c r="IF32" s="65">
        <f>SUM(IE32:IE36)</f>
        <v>1082</v>
      </c>
      <c r="IG32" s="13">
        <v>0.47916666666666702</v>
      </c>
    </row>
    <row r="33" spans="1:241" ht="13.5" customHeight="1" x14ac:dyDescent="0.25">
      <c r="A33" s="28">
        <f>A32+"00:15"</f>
        <v>0.4895833333333337</v>
      </c>
      <c r="B33" s="29">
        <v>4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1">
        <v>0</v>
      </c>
      <c r="M33" s="32">
        <f>SUM(B33:L33)</f>
        <v>4</v>
      </c>
      <c r="N33" s="32">
        <f>SUM(B33,C33,2.3*D33,2.3*E33,2.3*F33,2.3*G33,2*H33,2*I33,J33,0.4*K33,0.2*L33)</f>
        <v>4</v>
      </c>
      <c r="O33" s="28">
        <f>O32+"00:15"</f>
        <v>0.4895833333333337</v>
      </c>
      <c r="P33" s="34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6">
        <v>0</v>
      </c>
      <c r="AA33" s="37">
        <f>SUM(P33:Z33)</f>
        <v>0</v>
      </c>
      <c r="AB33" s="37">
        <f>SUM(P33,Q33,2.3*R33,2.3*S33,2.3*T33,2.3*U33,2*V33,2*W33,X33,0.4*Y33,0.2*Z33)</f>
        <v>0</v>
      </c>
      <c r="AC33" s="28">
        <f>AC32+"00:15"</f>
        <v>0.4895833333333337</v>
      </c>
      <c r="AD33" s="29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1">
        <v>0</v>
      </c>
      <c r="AO33" s="32">
        <f>SUM(AD33:AN33)</f>
        <v>0</v>
      </c>
      <c r="AP33" s="32">
        <f>SUM(AD33,AE33,2.3*AF33,2.3*AG33,2.3*AH33,2.3*AI33,2*AJ33,2*AK33,AL33,0.4*AM33,0.2*AN33)</f>
        <v>0</v>
      </c>
      <c r="AQ33" s="28">
        <f>AQ32+"00:15"</f>
        <v>0.4895833333333337</v>
      </c>
      <c r="AR33" s="29">
        <v>7</v>
      </c>
      <c r="AS33" s="30">
        <v>2</v>
      </c>
      <c r="AT33" s="30">
        <v>0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4</v>
      </c>
      <c r="BA33" s="30">
        <v>1</v>
      </c>
      <c r="BB33" s="31">
        <v>0</v>
      </c>
      <c r="BC33" s="32">
        <f>SUM(AR33:BB33)</f>
        <v>14</v>
      </c>
      <c r="BD33" s="32">
        <f>SUM(AR33,AS33,2.3*AT33,2.3*AU33,2.3*AV33,2.3*AW33,2*AX33,2*AY33,AZ33,0.4*BA33,0.2*BB33)</f>
        <v>13.4</v>
      </c>
      <c r="BE33" s="28">
        <f>BE32+"00:15"</f>
        <v>0.4895833333333337</v>
      </c>
      <c r="BF33" s="29">
        <v>18</v>
      </c>
      <c r="BG33" s="30">
        <v>7</v>
      </c>
      <c r="BH33" s="30">
        <v>0</v>
      </c>
      <c r="BI33" s="30">
        <v>0</v>
      </c>
      <c r="BJ33" s="30">
        <v>0</v>
      </c>
      <c r="BK33" s="30">
        <v>0</v>
      </c>
      <c r="BL33" s="30">
        <v>0</v>
      </c>
      <c r="BM33" s="30">
        <v>0</v>
      </c>
      <c r="BN33" s="30">
        <v>1</v>
      </c>
      <c r="BO33" s="30">
        <v>0</v>
      </c>
      <c r="BP33" s="31">
        <v>4</v>
      </c>
      <c r="BQ33" s="32">
        <f>SUM(BF33:BP33)</f>
        <v>30</v>
      </c>
      <c r="BR33" s="32">
        <f>SUM(BF33,BG33,2.3*BH33,2.3*BI33,2.3*BJ33,2.3*BK33,2*BL33,2*BM33,BN33,0.4*BO33,0.2*BP33)</f>
        <v>26.8</v>
      </c>
      <c r="BS33" s="28">
        <f>BS32+"00:15"</f>
        <v>0.4895833333333337</v>
      </c>
      <c r="BT33" s="29">
        <v>2</v>
      </c>
      <c r="BU33" s="30">
        <v>0</v>
      </c>
      <c r="BV33" s="30">
        <v>1</v>
      </c>
      <c r="BW33" s="30">
        <v>0</v>
      </c>
      <c r="BX33" s="30">
        <v>0</v>
      </c>
      <c r="BY33" s="30">
        <v>0</v>
      </c>
      <c r="BZ33" s="30">
        <v>0</v>
      </c>
      <c r="CA33" s="30">
        <v>0</v>
      </c>
      <c r="CB33" s="30">
        <v>2</v>
      </c>
      <c r="CC33" s="30">
        <v>0</v>
      </c>
      <c r="CD33" s="31">
        <v>0</v>
      </c>
      <c r="CE33" s="32">
        <f>SUM(BT33:CD33)</f>
        <v>5</v>
      </c>
      <c r="CF33" s="32">
        <f>SUM(BT33,BU33,2.3*BV33,2.3*BW33,2.3*BX33,2.3*BY33,2*BZ33,2*CA33,CB33,0.4*CC33,0.2*CD33)</f>
        <v>6.3</v>
      </c>
      <c r="CG33" s="28">
        <f>CG32+"00:15"</f>
        <v>0.4895833333333337</v>
      </c>
      <c r="CH33" s="34">
        <v>0</v>
      </c>
      <c r="CI33" s="35">
        <v>0</v>
      </c>
      <c r="CJ33" s="35">
        <v>0</v>
      </c>
      <c r="CK33" s="35">
        <v>0</v>
      </c>
      <c r="CL33" s="35">
        <v>0</v>
      </c>
      <c r="CM33" s="35">
        <v>0</v>
      </c>
      <c r="CN33" s="35">
        <v>0</v>
      </c>
      <c r="CO33" s="35">
        <v>0</v>
      </c>
      <c r="CP33" s="35">
        <v>0</v>
      </c>
      <c r="CQ33" s="35">
        <v>0</v>
      </c>
      <c r="CR33" s="36">
        <v>0</v>
      </c>
      <c r="CS33" s="37">
        <f>SUM(CH33:CR33)</f>
        <v>0</v>
      </c>
      <c r="CT33" s="37">
        <f>SUM(CH33,CI33,2.3*CJ33,2.3*CK33,2.3*CL33,2.3*CM33,2*CN33,2*CO33,CP33,0.4*CQ33,0.2*CR33)</f>
        <v>0</v>
      </c>
      <c r="CU33" s="33">
        <f>'Site 49 - Data'!$A33</f>
        <v>0.4895833333333337</v>
      </c>
      <c r="CV33" s="70">
        <f>SUM('Site 49 - Data'!BF33,'Site 49 - Data'!BT33,'Site 49 - Data'!EZ33,'Site 49 - Data'!IF33,'Site 49 - ARMS'!BT33)</f>
        <v>63</v>
      </c>
      <c r="CW33" s="71">
        <f>SUM('Site 49 - Data'!BG33,'Site 49 - Data'!BU33,'Site 49 - Data'!FA33,'Site 49 - Data'!IG33,'Site 49 - ARMS'!BU33)</f>
        <v>17</v>
      </c>
      <c r="CX33" s="71">
        <f>SUM('Site 49 - Data'!BH33,'Site 49 - Data'!BV33,'Site 49 - Data'!FB33,'Site 49 - Data'!IH33,'Site 49 - ARMS'!BV33)</f>
        <v>3</v>
      </c>
      <c r="CY33" s="71">
        <f>SUM('Site 49 - Data'!BI33,'Site 49 - Data'!BW33,'Site 49 - Data'!FC33,'Site 49 - Data'!II33,'Site 49 - ARMS'!BW33)</f>
        <v>0</v>
      </c>
      <c r="CZ33" s="71">
        <f>SUM('Site 49 - Data'!BJ33,'Site 49 - Data'!BX33,'Site 49 - Data'!FD33,'Site 49 - Data'!IJ33,'Site 49 - ARMS'!BX33)</f>
        <v>0</v>
      </c>
      <c r="DA33" s="71">
        <f>SUM('Site 49 - Data'!BK33,'Site 49 - Data'!BY33,'Site 49 - Data'!FE33,'Site 49 - Data'!IK33,'Site 49 - ARMS'!BY33)</f>
        <v>0</v>
      </c>
      <c r="DB33" s="71">
        <f>SUM('Site 49 - Data'!BL33,'Site 49 - Data'!BZ33,'Site 49 - Data'!FF33,'Site 49 - Data'!IL33,'Site 49 - ARMS'!BZ33)</f>
        <v>0</v>
      </c>
      <c r="DC33" s="71">
        <f>SUM('Site 49 - Data'!BM33,'Site 49 - Data'!CA33,'Site 49 - Data'!FG33,'Site 49 - Data'!IM33,'Site 49 - ARMS'!CA33)</f>
        <v>0</v>
      </c>
      <c r="DD33" s="71">
        <f>SUM('Site 49 - Data'!BN33,'Site 49 - Data'!CB33,'Site 49 - Data'!FH33,'Site 49 - Data'!IN33,'Site 49 - ARMS'!CB33)</f>
        <v>14</v>
      </c>
      <c r="DE33" s="71">
        <f>SUM('Site 49 - Data'!BO33,'Site 49 - Data'!CC33,'Site 49 - Data'!FI33,'Site 49 - Data'!IO33,'Site 49 - ARMS'!CC33)</f>
        <v>1</v>
      </c>
      <c r="DF33" s="72">
        <f>SUM('Site 49 - Data'!BP33,'Site 49 - Data'!CD33,'Site 49 - Data'!FJ33,'Site 49 - Data'!IP33,'Site 49 - ARMS'!CD33)</f>
        <v>5</v>
      </c>
      <c r="DG33" s="32">
        <f>SUM(CV33:DF33)</f>
        <v>103</v>
      </c>
      <c r="DH33" s="32">
        <f>SUM(CV33,CW33,2.3*CX33,2.3*CY33,2.3*CZ33,2.3*DA33,2*DB33,2*DC33,DD33,0.4*DE33,0.2*DF33)</f>
        <v>102.30000000000001</v>
      </c>
      <c r="DI33" s="33">
        <f>'Site 49 - Data'!$A33</f>
        <v>0.4895833333333337</v>
      </c>
      <c r="DJ33" s="70">
        <f>SUM('Site 49 - Data'!B33,'Site 49 - Data'!P33,'Site 49 - Data'!AD33,'Site 49 - Data'!AR33,'Site 49 - Data'!BF33)</f>
        <v>78</v>
      </c>
      <c r="DK33" s="71">
        <f>SUM('Site 49 - Data'!C33,'Site 49 - Data'!Q33,'Site 49 - Data'!AE33,'Site 49 - Data'!AS33,'Site 49 - Data'!BG33)</f>
        <v>19</v>
      </c>
      <c r="DL33" s="71">
        <f>SUM('Site 49 - Data'!D33,'Site 49 - Data'!R33,'Site 49 - Data'!AF33,'Site 49 - Data'!AT33,'Site 49 - Data'!BH33)</f>
        <v>2</v>
      </c>
      <c r="DM33" s="71">
        <f>SUM('Site 49 - Data'!E33,'Site 49 - Data'!S33,'Site 49 - Data'!AG33,'Site 49 - Data'!AU33,'Site 49 - Data'!BI33)</f>
        <v>0</v>
      </c>
      <c r="DN33" s="71">
        <f>SUM('Site 49 - Data'!F33,'Site 49 - Data'!T33,'Site 49 - Data'!AH33,'Site 49 - Data'!AV33,'Site 49 - Data'!BJ33)</f>
        <v>0</v>
      </c>
      <c r="DO33" s="71">
        <f>SUM('Site 49 - Data'!G33,'Site 49 - Data'!U33,'Site 49 - Data'!AI33,'Site 49 - Data'!AW33,'Site 49 - Data'!BK33)</f>
        <v>0</v>
      </c>
      <c r="DP33" s="71">
        <f>SUM('Site 49 - Data'!H33,'Site 49 - Data'!V33,'Site 49 - Data'!AJ33,'Site 49 - Data'!AX33,'Site 49 - Data'!BL33)</f>
        <v>0</v>
      </c>
      <c r="DQ33" s="71">
        <f>SUM('Site 49 - Data'!I33,'Site 49 - Data'!W33,'Site 49 - Data'!AK33,'Site 49 - Data'!AY33,'Site 49 - Data'!BM33)</f>
        <v>0</v>
      </c>
      <c r="DR33" s="71">
        <f>SUM('Site 49 - Data'!J33,'Site 49 - Data'!X33,'Site 49 - Data'!AL33,'Site 49 - Data'!AZ33,'Site 49 - Data'!BN33)</f>
        <v>22</v>
      </c>
      <c r="DS33" s="71">
        <f>SUM('Site 49 - Data'!K33,'Site 49 - Data'!Y33,'Site 49 - Data'!AM33,'Site 49 - Data'!BA33,'Site 49 - Data'!BO33)</f>
        <v>0</v>
      </c>
      <c r="DT33" s="72">
        <f>SUM('Site 49 - Data'!L33,'Site 49 - Data'!Z33,'Site 49 - Data'!AN33,'Site 49 - Data'!BB33,'Site 49 - Data'!BP33)</f>
        <v>6</v>
      </c>
      <c r="DU33" s="32">
        <f>SUM(DJ33:DT33)</f>
        <v>127</v>
      </c>
      <c r="DV33" s="32">
        <f>SUM(DJ33,DK33,2.3*DL33,2.3*DM33,2.3*DN33,2.3*DO33,2*DP33,2*DQ33,DR33,0.4*DS33,0.2*DT33)</f>
        <v>124.8</v>
      </c>
      <c r="DW33" s="33">
        <f>'Site 49 - Data'!$A33</f>
        <v>0.4895833333333337</v>
      </c>
      <c r="DX33" s="70">
        <f>SUM('Site 49 - Data'!AR33,'Site 49 - Data'!DX33,'Site 49 - Data'!EL33,'Site 49 - Data'!HR33,'Site 49 - ARMS'!BF33)</f>
        <v>37</v>
      </c>
      <c r="DY33" s="71">
        <f>SUM('Site 49 - Data'!AS33,'Site 49 - Data'!DY33,'Site 49 - Data'!EM33,'Site 49 - Data'!HS33,'Site 49 - ARMS'!BG33)</f>
        <v>16</v>
      </c>
      <c r="DZ33" s="71">
        <f>SUM('Site 49 - Data'!AT33,'Site 49 - Data'!DZ33,'Site 49 - Data'!EN33,'Site 49 - Data'!HT33,'Site 49 - ARMS'!BH33)</f>
        <v>1</v>
      </c>
      <c r="EA33" s="71">
        <f>SUM('Site 49 - Data'!AU33,'Site 49 - Data'!EA33,'Site 49 - Data'!EO33,'Site 49 - Data'!HU33,'Site 49 - ARMS'!BI33)</f>
        <v>0</v>
      </c>
      <c r="EB33" s="71">
        <f>SUM('Site 49 - Data'!AV33,'Site 49 - Data'!EB33,'Site 49 - Data'!EP33,'Site 49 - Data'!HV33,'Site 49 - ARMS'!BJ33)</f>
        <v>0</v>
      </c>
      <c r="EC33" s="71">
        <f>SUM('Site 49 - Data'!AW33,'Site 49 - Data'!EC33,'Site 49 - Data'!EQ33,'Site 49 - Data'!HW33,'Site 49 - ARMS'!BK33)</f>
        <v>0</v>
      </c>
      <c r="ED33" s="71">
        <f>SUM('Site 49 - Data'!AX33,'Site 49 - Data'!ED33,'Site 49 - Data'!ER33,'Site 49 - Data'!HX33,'Site 49 - ARMS'!BL33)</f>
        <v>0</v>
      </c>
      <c r="EE33" s="71">
        <f>SUM('Site 49 - Data'!AY33,'Site 49 - Data'!EE33,'Site 49 - Data'!ES33,'Site 49 - Data'!HY33,'Site 49 - ARMS'!BM33)</f>
        <v>0</v>
      </c>
      <c r="EF33" s="71">
        <f>SUM('Site 49 - Data'!AZ33,'Site 49 - Data'!EF33,'Site 49 - Data'!ET33,'Site 49 - Data'!HZ33,'Site 49 - ARMS'!BN33)</f>
        <v>5</v>
      </c>
      <c r="EG33" s="71">
        <f>SUM('Site 49 - Data'!BA33,'Site 49 - Data'!EG33,'Site 49 - Data'!EU33,'Site 49 - Data'!IA33,'Site 49 - ARMS'!BO33)</f>
        <v>0</v>
      </c>
      <c r="EH33" s="72">
        <f>SUM('Site 49 - Data'!BB33,'Site 49 - Data'!EH33,'Site 49 - Data'!EV33,'Site 49 - Data'!IB33,'Site 49 - ARMS'!BP33)</f>
        <v>6</v>
      </c>
      <c r="EI33" s="32">
        <f>SUM(DX33:EH33)</f>
        <v>65</v>
      </c>
      <c r="EJ33" s="32">
        <f>SUM(DX33,DY33,2.3*DZ33,2.3*EA33,2.3*EB33,2.3*EC33,2*ED33,2*EE33,EF33,0.4*EG33,0.2*EH33)</f>
        <v>61.5</v>
      </c>
      <c r="EK33" s="33">
        <f>'Site 49 - Data'!$A33</f>
        <v>0.4895833333333337</v>
      </c>
      <c r="EL33" s="70">
        <f>SUM('Site 49 - Data'!BT33,'Site 49 - Data'!CH33,'Site 49 - Data'!CV33,'Site 49 - Data'!DJ33,'Site 49 - Data'!DX33)</f>
        <v>47</v>
      </c>
      <c r="EM33" s="71">
        <f>SUM('Site 49 - Data'!BU33,'Site 49 - Data'!CI33,'Site 49 - Data'!CW33,'Site 49 - Data'!DK33,'Site 49 - Data'!DY33)</f>
        <v>14</v>
      </c>
      <c r="EN33" s="71">
        <f>SUM('Site 49 - Data'!BV33,'Site 49 - Data'!CJ33,'Site 49 - Data'!CX33,'Site 49 - Data'!DL33,'Site 49 - Data'!DZ33)</f>
        <v>1</v>
      </c>
      <c r="EO33" s="71">
        <f>SUM('Site 49 - Data'!BW33,'Site 49 - Data'!CK33,'Site 49 - Data'!CY33,'Site 49 - Data'!DM33,'Site 49 - Data'!EA33)</f>
        <v>0</v>
      </c>
      <c r="EP33" s="71">
        <f>SUM('Site 49 - Data'!BX33,'Site 49 - Data'!CL33,'Site 49 - Data'!CZ33,'Site 49 - Data'!DN33,'Site 49 - Data'!EB33)</f>
        <v>0</v>
      </c>
      <c r="EQ33" s="71">
        <f>SUM('Site 49 - Data'!BY33,'Site 49 - Data'!CM33,'Site 49 - Data'!DA33,'Site 49 - Data'!DO33,'Site 49 - Data'!EC33)</f>
        <v>0</v>
      </c>
      <c r="ER33" s="71">
        <f>SUM('Site 49 - Data'!BZ33,'Site 49 - Data'!CN33,'Site 49 - Data'!DB33,'Site 49 - Data'!DP33,'Site 49 - Data'!ED33)</f>
        <v>0</v>
      </c>
      <c r="ES33" s="71">
        <f>SUM('Site 49 - Data'!CA33,'Site 49 - Data'!CO33,'Site 49 - Data'!DC33,'Site 49 - Data'!DQ33,'Site 49 - Data'!EE33)</f>
        <v>0</v>
      </c>
      <c r="ET33" s="71">
        <f>SUM('Site 49 - Data'!CB33,'Site 49 - Data'!CP33,'Site 49 - Data'!DD33,'Site 49 - Data'!DR33,'Site 49 - Data'!EF33)</f>
        <v>4</v>
      </c>
      <c r="EU33" s="71">
        <f>SUM('Site 49 - Data'!CC33,'Site 49 - Data'!CQ33,'Site 49 - Data'!DE33,'Site 49 - Data'!DS33,'Site 49 - Data'!EG33)</f>
        <v>1</v>
      </c>
      <c r="EV33" s="72">
        <f>SUM('Site 49 - Data'!CD33,'Site 49 - Data'!CR33,'Site 49 - Data'!DF33,'Site 49 - Data'!DT33,'Site 49 - Data'!EH33)</f>
        <v>1</v>
      </c>
      <c r="EW33" s="32">
        <f>SUM(EL33:EV33)</f>
        <v>68</v>
      </c>
      <c r="EX33" s="32">
        <f>SUM(EL33,EM33,2.3*EN33,2.3*EO33,2.3*EP33,2.3*EQ33,2*ER33,2*ES33,ET33,0.4*EU33,0.2*EV33)</f>
        <v>67.900000000000006</v>
      </c>
      <c r="EY33" s="33">
        <f>'Site 49 - Data'!$A33</f>
        <v>0.4895833333333337</v>
      </c>
      <c r="EZ33" s="70">
        <f>SUM('Site 49 - Data'!AD33,'Site 49 - Data'!DJ33,'Site 49 - Data'!GP33,'Site 49 - Data'!HD33,'Site 49 - ARMS'!AR33)</f>
        <v>78</v>
      </c>
      <c r="FA33" s="71">
        <f>SUM('Site 49 - Data'!AE33,'Site 49 - Data'!DK33,'Site 49 - Data'!GQ33,'Site 49 - Data'!HE33,'Site 49 - ARMS'!AS33)</f>
        <v>14</v>
      </c>
      <c r="FB33" s="71">
        <f>SUM('Site 49 - Data'!AF33,'Site 49 - Data'!DL33,'Site 49 - Data'!GR33,'Site 49 - Data'!HF33,'Site 49 - ARMS'!AT33)</f>
        <v>1</v>
      </c>
      <c r="FC33" s="71">
        <f>SUM('Site 49 - Data'!AG33,'Site 49 - Data'!DM33,'Site 49 - Data'!GS33,'Site 49 - Data'!HG33,'Site 49 - ARMS'!AU33)</f>
        <v>0</v>
      </c>
      <c r="FD33" s="71">
        <f>SUM('Site 49 - Data'!AH33,'Site 49 - Data'!DN33,'Site 49 - Data'!GT33,'Site 49 - Data'!HH33,'Site 49 - ARMS'!AV33)</f>
        <v>0</v>
      </c>
      <c r="FE33" s="71">
        <f>SUM('Site 49 - Data'!AI33,'Site 49 - Data'!DO33,'Site 49 - Data'!GU33,'Site 49 - Data'!HI33,'Site 49 - ARMS'!AW33)</f>
        <v>0</v>
      </c>
      <c r="FF33" s="71">
        <f>SUM('Site 49 - Data'!AJ33,'Site 49 - Data'!DP33,'Site 49 - Data'!GV33,'Site 49 - Data'!HJ33,'Site 49 - ARMS'!AX33)</f>
        <v>0</v>
      </c>
      <c r="FG33" s="71">
        <f>SUM('Site 49 - Data'!AK33,'Site 49 - Data'!DQ33,'Site 49 - Data'!GW33,'Site 49 - Data'!HK33,'Site 49 - ARMS'!AY33)</f>
        <v>0</v>
      </c>
      <c r="FH33" s="71">
        <f>SUM('Site 49 - Data'!AL33,'Site 49 - Data'!DR33,'Site 49 - Data'!GX33,'Site 49 - Data'!HL33,'Site 49 - ARMS'!AZ33)</f>
        <v>21</v>
      </c>
      <c r="FI33" s="71">
        <f>SUM('Site 49 - Data'!AM33,'Site 49 - Data'!DS33,'Site 49 - Data'!GY33,'Site 49 - Data'!HM33,'Site 49 - ARMS'!BA33)</f>
        <v>1</v>
      </c>
      <c r="FJ33" s="72">
        <f>SUM('Site 49 - Data'!AN33,'Site 49 - Data'!DT33,'Site 49 - Data'!GZ33,'Site 49 - Data'!HN33,'Site 49 - ARMS'!BB33)</f>
        <v>5</v>
      </c>
      <c r="FK33" s="32">
        <f>SUM(EZ33:FJ33)</f>
        <v>120</v>
      </c>
      <c r="FL33" s="32">
        <f>SUM(EZ33,FA33,2.3*FB33,2.3*FC33,2.3*FD33,2.3*FE33,2*FF33,2*FG33,FH33,0.4*FI33,0.2*FJ33)</f>
        <v>116.7</v>
      </c>
      <c r="FM33" s="33">
        <f>'Site 49 - Data'!$A33</f>
        <v>0.4895833333333337</v>
      </c>
      <c r="FN33" s="70">
        <f>SUM('Site 49 - Data'!EL33,'Site 49 - Data'!EZ33,'Site 49 - Data'!FN33,'Site 49 - Data'!GB33,'Site 49 - Data'!GP33)</f>
        <v>64</v>
      </c>
      <c r="FO33" s="71">
        <f>SUM('Site 49 - Data'!EM33,'Site 49 - Data'!FA33,'Site 49 - Data'!FO33,'Site 49 - Data'!GC33,'Site 49 - Data'!GQ33)</f>
        <v>13</v>
      </c>
      <c r="FP33" s="71">
        <f>SUM('Site 49 - Data'!EN33,'Site 49 - Data'!FB33,'Site 49 - Data'!FP33,'Site 49 - Data'!GD33,'Site 49 - Data'!GR33)</f>
        <v>3</v>
      </c>
      <c r="FQ33" s="71">
        <f>SUM('Site 49 - Data'!EO33,'Site 49 - Data'!FC33,'Site 49 - Data'!FQ33,'Site 49 - Data'!GE33,'Site 49 - Data'!GS33)</f>
        <v>0</v>
      </c>
      <c r="FR33" s="71">
        <f>SUM('Site 49 - Data'!EP33,'Site 49 - Data'!FD33,'Site 49 - Data'!FR33,'Site 49 - Data'!GF33,'Site 49 - Data'!GT33)</f>
        <v>0</v>
      </c>
      <c r="FS33" s="71">
        <f>SUM('Site 49 - Data'!EQ33,'Site 49 - Data'!FE33,'Site 49 - Data'!FS33,'Site 49 - Data'!GG33,'Site 49 - Data'!GU33)</f>
        <v>0</v>
      </c>
      <c r="FT33" s="71">
        <f>SUM('Site 49 - Data'!ER33,'Site 49 - Data'!FF33,'Site 49 - Data'!FT33,'Site 49 - Data'!GH33,'Site 49 - Data'!GV33)</f>
        <v>0</v>
      </c>
      <c r="FU33" s="71">
        <f>SUM('Site 49 - Data'!ES33,'Site 49 - Data'!FG33,'Site 49 - Data'!FU33,'Site 49 - Data'!GI33,'Site 49 - Data'!GW33)</f>
        <v>0</v>
      </c>
      <c r="FV33" s="71">
        <f>SUM('Site 49 - Data'!ET33,'Site 49 - Data'!FH33,'Site 49 - Data'!FV33,'Site 49 - Data'!GJ33,'Site 49 - Data'!GX33)</f>
        <v>10</v>
      </c>
      <c r="FW33" s="71">
        <f>SUM('Site 49 - Data'!EU33,'Site 49 - Data'!FI33,'Site 49 - Data'!FW33,'Site 49 - Data'!GK33,'Site 49 - Data'!GY33)</f>
        <v>0</v>
      </c>
      <c r="FX33" s="72">
        <f>SUM('Site 49 - Data'!EV33,'Site 49 - Data'!FJ33,'Site 49 - Data'!FX33,'Site 49 - Data'!GL33,'Site 49 - Data'!GZ33)</f>
        <v>4</v>
      </c>
      <c r="FY33" s="32">
        <f>SUM(FN33:FX33)</f>
        <v>94</v>
      </c>
      <c r="FZ33" s="32">
        <f>SUM(FN33,FO33,2.3*FP33,2.3*FQ33,2.3*FR33,2.3*FS33,2*FT33,2*FU33,FV33,0.4*FW33,0.2*FX33)</f>
        <v>94.7</v>
      </c>
      <c r="GA33" s="33">
        <f>'Site 49 - Data'!$A33</f>
        <v>0.4895833333333337</v>
      </c>
      <c r="GB33" s="70">
        <f>SUM('Site 49 - Data'!P33,'Site 49 - Data'!CV33,'Site 49 - Data'!GB33,'Site 49 - ARMS'!P33,'Site 49 - ARMS'!AD33)</f>
        <v>19</v>
      </c>
      <c r="GC33" s="71">
        <f>SUM('Site 49 - Data'!Q33,'Site 49 - Data'!CW33,'Site 49 - Data'!GC33,'Site 49 - ARMS'!Q33,'Site 49 - ARMS'!AE33)</f>
        <v>2</v>
      </c>
      <c r="GD33" s="71">
        <f>SUM('Site 49 - Data'!R33,'Site 49 - Data'!CX33,'Site 49 - Data'!GD33,'Site 49 - ARMS'!R33,'Site 49 - ARMS'!AF33)</f>
        <v>1</v>
      </c>
      <c r="GE33" s="71">
        <f>SUM('Site 49 - Data'!S33,'Site 49 - Data'!CY33,'Site 49 - Data'!GE33,'Site 49 - ARMS'!S33,'Site 49 - ARMS'!AG33)</f>
        <v>0</v>
      </c>
      <c r="GF33" s="71">
        <f>SUM('Site 49 - Data'!T33,'Site 49 - Data'!CZ33,'Site 49 - Data'!GF33,'Site 49 - ARMS'!T33,'Site 49 - ARMS'!AH33)</f>
        <v>0</v>
      </c>
      <c r="GG33" s="71">
        <f>SUM('Site 49 - Data'!U33,'Site 49 - Data'!DA33,'Site 49 - Data'!GG33,'Site 49 - ARMS'!U33,'Site 49 - ARMS'!AI33)</f>
        <v>0</v>
      </c>
      <c r="GH33" s="71">
        <f>SUM('Site 49 - Data'!V33,'Site 49 - Data'!DB33,'Site 49 - Data'!GH33,'Site 49 - ARMS'!V33,'Site 49 - ARMS'!AJ33)</f>
        <v>0</v>
      </c>
      <c r="GI33" s="71">
        <f>SUM('Site 49 - Data'!W33,'Site 49 - Data'!DC33,'Site 49 - Data'!GI33,'Site 49 - ARMS'!W33,'Site 49 - ARMS'!AK33)</f>
        <v>0</v>
      </c>
      <c r="GJ33" s="71">
        <f>SUM('Site 49 - Data'!X33,'Site 49 - Data'!DD33,'Site 49 - Data'!GJ33,'Site 49 - ARMS'!X33,'Site 49 - ARMS'!AL33)</f>
        <v>0</v>
      </c>
      <c r="GK33" s="71">
        <f>SUM('Site 49 - Data'!Y33,'Site 49 - Data'!DE33,'Site 49 - Data'!GK33,'Site 49 - ARMS'!Y33,'Site 49 - ARMS'!AM33)</f>
        <v>0</v>
      </c>
      <c r="GL33" s="72">
        <f>SUM('Site 49 - Data'!Z33,'Site 49 - Data'!DF33,'Site 49 - Data'!GL33,'Site 49 - ARMS'!Z33,'Site 49 - ARMS'!AN33)</f>
        <v>1</v>
      </c>
      <c r="GM33" s="32">
        <f>SUM(GB33:GL33)</f>
        <v>23</v>
      </c>
      <c r="GN33" s="32">
        <f>SUM(GB33,GC33,2.3*GD33,2.3*GE33,2.3*GF33,2.3*GG33,2*GH33,2*GI33,GJ33,0.4*GK33,0.2*GL33)</f>
        <v>23.5</v>
      </c>
      <c r="GO33" s="33">
        <f>'Site 49 - Data'!$A33</f>
        <v>0.4895833333333337</v>
      </c>
      <c r="GP33" s="70">
        <f>SUM('Site 49 - Data'!HD33,'Site 49 - Data'!HR33,'Site 49 - Data'!IF33,'Site 49 - ARMS'!B33,'Site 49 - ARMS'!P33)</f>
        <v>19</v>
      </c>
      <c r="GQ33" s="71">
        <f>SUM('Site 49 - Data'!HE33,'Site 49 - Data'!HS33,'Site 49 - Data'!IG33,'Site 49 - ARMS'!C33,'Site 49 - ARMS'!Q33)</f>
        <v>3</v>
      </c>
      <c r="GR33" s="71">
        <f>SUM('Site 49 - Data'!HF33,'Site 49 - Data'!HT33,'Site 49 - Data'!IH33,'Site 49 - ARMS'!D33,'Site 49 - ARMS'!R33)</f>
        <v>0</v>
      </c>
      <c r="GS33" s="71">
        <f>SUM('Site 49 - Data'!HG33,'Site 49 - Data'!HU33,'Site 49 - Data'!II33,'Site 49 - ARMS'!E33,'Site 49 - ARMS'!S33)</f>
        <v>0</v>
      </c>
      <c r="GT33" s="71">
        <f>SUM('Site 49 - Data'!HH33,'Site 49 - Data'!HV33,'Site 49 - Data'!IJ33,'Site 49 - ARMS'!F33,'Site 49 - ARMS'!T33)</f>
        <v>0</v>
      </c>
      <c r="GU33" s="71">
        <f>SUM('Site 49 - Data'!HI33,'Site 49 - Data'!HW33,'Site 49 - Data'!IK33,'Site 49 - ARMS'!G33,'Site 49 - ARMS'!U33)</f>
        <v>0</v>
      </c>
      <c r="GV33" s="71">
        <f>SUM('Site 49 - Data'!HJ33,'Site 49 - Data'!HX33,'Site 49 - Data'!IL33,'Site 49 - ARMS'!H33,'Site 49 - ARMS'!V33)</f>
        <v>0</v>
      </c>
      <c r="GW33" s="71">
        <f>SUM('Site 49 - Data'!HK33,'Site 49 - Data'!HY33,'Site 49 - Data'!IM33,'Site 49 - ARMS'!I33,'Site 49 - ARMS'!W33)</f>
        <v>0</v>
      </c>
      <c r="GX33" s="71">
        <f>SUM('Site 49 - Data'!HL33,'Site 49 - Data'!HZ33,'Site 49 - Data'!IN33,'Site 49 - ARMS'!J33,'Site 49 - ARMS'!X33)</f>
        <v>3</v>
      </c>
      <c r="GY33" s="71">
        <f>SUM('Site 49 - Data'!HM33,'Site 49 - Data'!IA33,'Site 49 - Data'!IO33,'Site 49 - ARMS'!K33,'Site 49 - ARMS'!Y33)</f>
        <v>0</v>
      </c>
      <c r="GZ33" s="72">
        <f>SUM('Site 49 - Data'!HN33,'Site 49 - Data'!IB33,'Site 49 - Data'!IP33,'Site 49 - ARMS'!L33,'Site 49 - ARMS'!Z33)</f>
        <v>3</v>
      </c>
      <c r="HA33" s="32">
        <f>SUM(GP33:GZ33)</f>
        <v>28</v>
      </c>
      <c r="HB33" s="32">
        <f>SUM(GP33,GQ33,2.3*GR33,2.3*GS33,2.3*GT33,2.3*GU33,2*GV33,2*GW33,GX33,0.4*GY33,0.2*GZ33)</f>
        <v>25.6</v>
      </c>
      <c r="HC33" s="33">
        <f>'Site 49 - Data'!$A33</f>
        <v>0.4895833333333337</v>
      </c>
      <c r="HD33" s="70">
        <f>SUM('Site 49 - Data'!B33,'Site 49 - Data'!CH33,'Site 49 - Data'!FN33,'Site 49 - ARMS'!B33,'Site 49 - ARMS'!CH33)</f>
        <v>38</v>
      </c>
      <c r="HE33" s="71">
        <f>SUM('Site 49 - Data'!C33,'Site 49 - Data'!CI33,'Site 49 - Data'!FO33,'Site 49 - ARMS'!C33,'Site 49 - ARMS'!CI33)</f>
        <v>9</v>
      </c>
      <c r="HF33" s="71">
        <f>SUM('Site 49 - Data'!D33,'Site 49 - Data'!CJ33,'Site 49 - Data'!FP33,'Site 49 - ARMS'!D33,'Site 49 - ARMS'!CJ33)</f>
        <v>1</v>
      </c>
      <c r="HG33" s="71">
        <f>SUM('Site 49 - Data'!E33,'Site 49 - Data'!CK33,'Site 49 - Data'!FQ33,'Site 49 - ARMS'!E33,'Site 49 - ARMS'!CK33)</f>
        <v>0</v>
      </c>
      <c r="HH33" s="71">
        <f>SUM('Site 49 - Data'!F33,'Site 49 - Data'!CL33,'Site 49 - Data'!FR33,'Site 49 - ARMS'!F33,'Site 49 - ARMS'!CL33)</f>
        <v>0</v>
      </c>
      <c r="HI33" s="71">
        <f>SUM('Site 49 - Data'!G33,'Site 49 - Data'!CM33,'Site 49 - Data'!FS33,'Site 49 - ARMS'!G33,'Site 49 - ARMS'!CM33)</f>
        <v>0</v>
      </c>
      <c r="HJ33" s="71">
        <f>SUM('Site 49 - Data'!H33,'Site 49 - Data'!CN33,'Site 49 - Data'!FT33,'Site 49 - ARMS'!H33,'Site 49 - ARMS'!CN33)</f>
        <v>0</v>
      </c>
      <c r="HK33" s="71">
        <f>SUM('Site 49 - Data'!I33,'Site 49 - Data'!CO33,'Site 49 - Data'!FU33,'Site 49 - ARMS'!I33,'Site 49 - ARMS'!CO33)</f>
        <v>0</v>
      </c>
      <c r="HL33" s="71">
        <f>SUM('Site 49 - Data'!J33,'Site 49 - Data'!CP33,'Site 49 - Data'!FV33,'Site 49 - ARMS'!J33,'Site 49 - ARMS'!CP33)</f>
        <v>6</v>
      </c>
      <c r="HM33" s="71">
        <f>SUM('Site 49 - Data'!K33,'Site 49 - Data'!CQ33,'Site 49 - Data'!FW33,'Site 49 - ARMS'!K33,'Site 49 - ARMS'!CQ33)</f>
        <v>0</v>
      </c>
      <c r="HN33" s="72">
        <f>SUM('Site 49 - Data'!L33,'Site 49 - Data'!CR33,'Site 49 - Data'!FX33,'Site 49 - ARMS'!L33,'Site 49 - ARMS'!CR33)</f>
        <v>1</v>
      </c>
      <c r="HO33" s="32">
        <f>SUM(HD33:HN33)</f>
        <v>55</v>
      </c>
      <c r="HP33" s="32">
        <f>SUM(HD33,HE33,2.3*HF33,2.3*HG33,2.3*HH33,2.3*HI33,2*HJ33,2*HK33,HL33,0.4*HM33,0.2*HN33)</f>
        <v>55.5</v>
      </c>
      <c r="HQ33" s="33">
        <f>'Site 49 - Data'!$A33</f>
        <v>0.4895833333333337</v>
      </c>
      <c r="HR33" s="70">
        <f t="shared" si="89"/>
        <v>27</v>
      </c>
      <c r="HS33" s="71">
        <f t="shared" si="89"/>
        <v>9</v>
      </c>
      <c r="HT33" s="71">
        <f t="shared" si="89"/>
        <v>1</v>
      </c>
      <c r="HU33" s="71">
        <f t="shared" si="89"/>
        <v>0</v>
      </c>
      <c r="HV33" s="71">
        <f t="shared" si="89"/>
        <v>0</v>
      </c>
      <c r="HW33" s="71">
        <f t="shared" si="89"/>
        <v>0</v>
      </c>
      <c r="HX33" s="71">
        <f t="shared" si="89"/>
        <v>0</v>
      </c>
      <c r="HY33" s="71">
        <f t="shared" si="89"/>
        <v>0</v>
      </c>
      <c r="HZ33" s="71">
        <f t="shared" si="89"/>
        <v>7</v>
      </c>
      <c r="IA33" s="71">
        <f t="shared" si="89"/>
        <v>1</v>
      </c>
      <c r="IB33" s="72">
        <f t="shared" si="89"/>
        <v>4</v>
      </c>
      <c r="IC33" s="32">
        <f>SUM(HR33:IB33)</f>
        <v>49</v>
      </c>
      <c r="ID33" s="32">
        <f>SUM(HR33,HS33,2.3*HT33,2.3*HU33,2.3*HV33,2.3*HW33,2*HX33,2*HY33,HZ33,0.4*IA33,0.2*IB33)</f>
        <v>46.499999999999993</v>
      </c>
      <c r="IE33" s="73">
        <f>SUM(EI33,FK33,GM33,HO33)</f>
        <v>263</v>
      </c>
      <c r="IF33" s="73">
        <f>SUM(IE33:IE37)</f>
        <v>1110</v>
      </c>
      <c r="IG33" s="33">
        <v>0.4895833333333337</v>
      </c>
    </row>
    <row r="34" spans="1:241" s="47" customFormat="1" ht="12" customHeight="1" x14ac:dyDescent="0.4">
      <c r="A34" s="38" t="s">
        <v>20</v>
      </c>
      <c r="B34" s="39">
        <f t="shared" ref="B34:N34" si="90">SUM(B30:B33)</f>
        <v>18</v>
      </c>
      <c r="C34" s="40">
        <f t="shared" si="90"/>
        <v>3</v>
      </c>
      <c r="D34" s="40">
        <f t="shared" si="90"/>
        <v>0</v>
      </c>
      <c r="E34" s="40">
        <f t="shared" si="90"/>
        <v>0</v>
      </c>
      <c r="F34" s="40">
        <f t="shared" si="90"/>
        <v>0</v>
      </c>
      <c r="G34" s="40">
        <f t="shared" si="90"/>
        <v>0</v>
      </c>
      <c r="H34" s="40">
        <f t="shared" si="90"/>
        <v>0</v>
      </c>
      <c r="I34" s="40">
        <f t="shared" si="90"/>
        <v>0</v>
      </c>
      <c r="J34" s="40">
        <f t="shared" si="90"/>
        <v>0</v>
      </c>
      <c r="K34" s="40">
        <f t="shared" si="90"/>
        <v>0</v>
      </c>
      <c r="L34" s="41">
        <f t="shared" si="90"/>
        <v>0</v>
      </c>
      <c r="M34" s="42">
        <f t="shared" si="90"/>
        <v>21</v>
      </c>
      <c r="N34" s="42">
        <f t="shared" si="90"/>
        <v>21</v>
      </c>
      <c r="O34" s="38" t="s">
        <v>20</v>
      </c>
      <c r="P34" s="43">
        <f t="shared" ref="P34:AB34" si="91">SUM(P30:P33)</f>
        <v>0</v>
      </c>
      <c r="Q34" s="44">
        <f t="shared" si="91"/>
        <v>0</v>
      </c>
      <c r="R34" s="44">
        <f t="shared" si="91"/>
        <v>0</v>
      </c>
      <c r="S34" s="44">
        <f t="shared" si="91"/>
        <v>0</v>
      </c>
      <c r="T34" s="44">
        <f t="shared" si="91"/>
        <v>0</v>
      </c>
      <c r="U34" s="44">
        <f t="shared" si="91"/>
        <v>0</v>
      </c>
      <c r="V34" s="44">
        <f t="shared" si="91"/>
        <v>0</v>
      </c>
      <c r="W34" s="44">
        <f t="shared" si="91"/>
        <v>0</v>
      </c>
      <c r="X34" s="44">
        <f t="shared" si="91"/>
        <v>0</v>
      </c>
      <c r="Y34" s="44">
        <f t="shared" si="91"/>
        <v>0</v>
      </c>
      <c r="Z34" s="45">
        <f t="shared" si="91"/>
        <v>0</v>
      </c>
      <c r="AA34" s="46">
        <f t="shared" si="91"/>
        <v>0</v>
      </c>
      <c r="AB34" s="46">
        <f t="shared" si="91"/>
        <v>0</v>
      </c>
      <c r="AC34" s="38" t="s">
        <v>20</v>
      </c>
      <c r="AD34" s="39">
        <f t="shared" ref="AD34:AP34" si="92">SUM(AD30:AD33)</f>
        <v>0</v>
      </c>
      <c r="AE34" s="40">
        <f t="shared" si="92"/>
        <v>1</v>
      </c>
      <c r="AF34" s="40">
        <f t="shared" si="92"/>
        <v>0</v>
      </c>
      <c r="AG34" s="40">
        <f t="shared" si="92"/>
        <v>0</v>
      </c>
      <c r="AH34" s="40">
        <f t="shared" si="92"/>
        <v>0</v>
      </c>
      <c r="AI34" s="40">
        <f t="shared" si="92"/>
        <v>0</v>
      </c>
      <c r="AJ34" s="40">
        <f t="shared" si="92"/>
        <v>0</v>
      </c>
      <c r="AK34" s="40">
        <f t="shared" si="92"/>
        <v>0</v>
      </c>
      <c r="AL34" s="40">
        <f t="shared" si="92"/>
        <v>0</v>
      </c>
      <c r="AM34" s="40">
        <f t="shared" si="92"/>
        <v>0</v>
      </c>
      <c r="AN34" s="41">
        <f t="shared" si="92"/>
        <v>0</v>
      </c>
      <c r="AO34" s="42">
        <f t="shared" si="92"/>
        <v>1</v>
      </c>
      <c r="AP34" s="42">
        <f t="shared" si="92"/>
        <v>1</v>
      </c>
      <c r="AQ34" s="38" t="s">
        <v>20</v>
      </c>
      <c r="AR34" s="39">
        <f t="shared" ref="AR34:BD34" si="93">SUM(AR30:AR33)</f>
        <v>41</v>
      </c>
      <c r="AS34" s="40">
        <f t="shared" si="93"/>
        <v>11</v>
      </c>
      <c r="AT34" s="40">
        <f t="shared" si="93"/>
        <v>2</v>
      </c>
      <c r="AU34" s="40">
        <f t="shared" si="93"/>
        <v>0</v>
      </c>
      <c r="AV34" s="40">
        <f t="shared" si="93"/>
        <v>0</v>
      </c>
      <c r="AW34" s="40">
        <f t="shared" si="93"/>
        <v>0</v>
      </c>
      <c r="AX34" s="40">
        <f t="shared" si="93"/>
        <v>0</v>
      </c>
      <c r="AY34" s="40">
        <f t="shared" si="93"/>
        <v>0</v>
      </c>
      <c r="AZ34" s="40">
        <f t="shared" si="93"/>
        <v>7</v>
      </c>
      <c r="BA34" s="40">
        <f t="shared" si="93"/>
        <v>1</v>
      </c>
      <c r="BB34" s="41">
        <f t="shared" si="93"/>
        <v>3</v>
      </c>
      <c r="BC34" s="42">
        <f t="shared" si="93"/>
        <v>65</v>
      </c>
      <c r="BD34" s="42">
        <f t="shared" si="93"/>
        <v>64.600000000000009</v>
      </c>
      <c r="BE34" s="38" t="s">
        <v>20</v>
      </c>
      <c r="BF34" s="39">
        <f t="shared" ref="BF34:BR34" si="94">SUM(BF30:BF33)</f>
        <v>82</v>
      </c>
      <c r="BG34" s="40">
        <f t="shared" si="94"/>
        <v>22</v>
      </c>
      <c r="BH34" s="40">
        <f t="shared" si="94"/>
        <v>5</v>
      </c>
      <c r="BI34" s="40">
        <f t="shared" si="94"/>
        <v>0</v>
      </c>
      <c r="BJ34" s="40">
        <f t="shared" si="94"/>
        <v>0</v>
      </c>
      <c r="BK34" s="40">
        <f t="shared" si="94"/>
        <v>0</v>
      </c>
      <c r="BL34" s="40">
        <f t="shared" si="94"/>
        <v>0</v>
      </c>
      <c r="BM34" s="40">
        <f t="shared" si="94"/>
        <v>0</v>
      </c>
      <c r="BN34" s="40">
        <f t="shared" si="94"/>
        <v>8</v>
      </c>
      <c r="BO34" s="40">
        <f t="shared" si="94"/>
        <v>0</v>
      </c>
      <c r="BP34" s="41">
        <f t="shared" si="94"/>
        <v>6</v>
      </c>
      <c r="BQ34" s="42">
        <f t="shared" si="94"/>
        <v>123</v>
      </c>
      <c r="BR34" s="42">
        <f t="shared" si="94"/>
        <v>124.7</v>
      </c>
      <c r="BS34" s="38" t="s">
        <v>20</v>
      </c>
      <c r="BT34" s="39">
        <f t="shared" ref="BT34:CF34" si="95">SUM(BT30:BT33)</f>
        <v>4</v>
      </c>
      <c r="BU34" s="40">
        <f t="shared" si="95"/>
        <v>1</v>
      </c>
      <c r="BV34" s="40">
        <f t="shared" si="95"/>
        <v>1</v>
      </c>
      <c r="BW34" s="40">
        <f t="shared" si="95"/>
        <v>0</v>
      </c>
      <c r="BX34" s="40">
        <f t="shared" si="95"/>
        <v>0</v>
      </c>
      <c r="BY34" s="40">
        <f t="shared" si="95"/>
        <v>0</v>
      </c>
      <c r="BZ34" s="40">
        <f t="shared" si="95"/>
        <v>0</v>
      </c>
      <c r="CA34" s="40">
        <f t="shared" si="95"/>
        <v>0</v>
      </c>
      <c r="CB34" s="40">
        <f t="shared" si="95"/>
        <v>2</v>
      </c>
      <c r="CC34" s="40">
        <f t="shared" si="95"/>
        <v>0</v>
      </c>
      <c r="CD34" s="41">
        <f t="shared" si="95"/>
        <v>0</v>
      </c>
      <c r="CE34" s="42">
        <f t="shared" si="95"/>
        <v>8</v>
      </c>
      <c r="CF34" s="42">
        <f t="shared" si="95"/>
        <v>9.3000000000000007</v>
      </c>
      <c r="CG34" s="38" t="s">
        <v>20</v>
      </c>
      <c r="CH34" s="43">
        <f t="shared" ref="CH34:CT34" si="96">SUM(CH30:CH33)</f>
        <v>0</v>
      </c>
      <c r="CI34" s="44">
        <f t="shared" si="96"/>
        <v>0</v>
      </c>
      <c r="CJ34" s="44">
        <f t="shared" si="96"/>
        <v>0</v>
      </c>
      <c r="CK34" s="44">
        <f t="shared" si="96"/>
        <v>0</v>
      </c>
      <c r="CL34" s="44">
        <f t="shared" si="96"/>
        <v>0</v>
      </c>
      <c r="CM34" s="44">
        <f t="shared" si="96"/>
        <v>0</v>
      </c>
      <c r="CN34" s="44">
        <f t="shared" si="96"/>
        <v>0</v>
      </c>
      <c r="CO34" s="44">
        <f t="shared" si="96"/>
        <v>0</v>
      </c>
      <c r="CP34" s="44">
        <f t="shared" si="96"/>
        <v>0</v>
      </c>
      <c r="CQ34" s="44">
        <f t="shared" si="96"/>
        <v>0</v>
      </c>
      <c r="CR34" s="45">
        <f t="shared" si="96"/>
        <v>0</v>
      </c>
      <c r="CS34" s="46">
        <f t="shared" si="96"/>
        <v>0</v>
      </c>
      <c r="CT34" s="46">
        <f t="shared" si="96"/>
        <v>0</v>
      </c>
      <c r="CU34" s="38" t="s">
        <v>20</v>
      </c>
      <c r="CV34" s="39">
        <f t="shared" ref="CV34:DH34" si="97">SUM(CV30:CV33)</f>
        <v>256</v>
      </c>
      <c r="CW34" s="40">
        <f t="shared" si="97"/>
        <v>58</v>
      </c>
      <c r="CX34" s="40">
        <f t="shared" si="97"/>
        <v>8</v>
      </c>
      <c r="CY34" s="40">
        <f t="shared" si="97"/>
        <v>1</v>
      </c>
      <c r="CZ34" s="40">
        <f t="shared" si="97"/>
        <v>0</v>
      </c>
      <c r="DA34" s="40">
        <f t="shared" si="97"/>
        <v>0</v>
      </c>
      <c r="DB34" s="40">
        <f t="shared" si="97"/>
        <v>0</v>
      </c>
      <c r="DC34" s="40">
        <f t="shared" si="97"/>
        <v>0</v>
      </c>
      <c r="DD34" s="40">
        <f t="shared" si="97"/>
        <v>51</v>
      </c>
      <c r="DE34" s="40">
        <f t="shared" si="97"/>
        <v>3</v>
      </c>
      <c r="DF34" s="41">
        <f t="shared" si="97"/>
        <v>18</v>
      </c>
      <c r="DG34" s="42">
        <f t="shared" si="97"/>
        <v>395</v>
      </c>
      <c r="DH34" s="42">
        <f t="shared" si="97"/>
        <v>390.5</v>
      </c>
      <c r="DI34" s="38" t="s">
        <v>20</v>
      </c>
      <c r="DJ34" s="39">
        <f t="shared" ref="DJ34:DV34" si="98">SUM(DJ30:DJ33)</f>
        <v>320</v>
      </c>
      <c r="DK34" s="40">
        <f t="shared" si="98"/>
        <v>64</v>
      </c>
      <c r="DL34" s="40">
        <f t="shared" si="98"/>
        <v>11</v>
      </c>
      <c r="DM34" s="40">
        <f t="shared" si="98"/>
        <v>2</v>
      </c>
      <c r="DN34" s="40">
        <f t="shared" si="98"/>
        <v>0</v>
      </c>
      <c r="DO34" s="40">
        <f t="shared" si="98"/>
        <v>0</v>
      </c>
      <c r="DP34" s="40">
        <f t="shared" si="98"/>
        <v>0</v>
      </c>
      <c r="DQ34" s="40">
        <f t="shared" si="98"/>
        <v>1</v>
      </c>
      <c r="DR34" s="40">
        <f t="shared" si="98"/>
        <v>78</v>
      </c>
      <c r="DS34" s="40">
        <f t="shared" si="98"/>
        <v>1</v>
      </c>
      <c r="DT34" s="41">
        <f t="shared" si="98"/>
        <v>15</v>
      </c>
      <c r="DU34" s="42">
        <f t="shared" si="98"/>
        <v>492</v>
      </c>
      <c r="DV34" s="42">
        <f t="shared" si="98"/>
        <v>497.3</v>
      </c>
      <c r="DW34" s="38" t="s">
        <v>20</v>
      </c>
      <c r="DX34" s="39">
        <f t="shared" ref="DX34:EJ34" si="99">SUM(DX30:DX33)</f>
        <v>152</v>
      </c>
      <c r="DY34" s="40">
        <f t="shared" si="99"/>
        <v>43</v>
      </c>
      <c r="DZ34" s="40">
        <f t="shared" si="99"/>
        <v>10</v>
      </c>
      <c r="EA34" s="40">
        <f t="shared" si="99"/>
        <v>1</v>
      </c>
      <c r="EB34" s="40">
        <f t="shared" si="99"/>
        <v>0</v>
      </c>
      <c r="EC34" s="40">
        <f t="shared" si="99"/>
        <v>0</v>
      </c>
      <c r="ED34" s="40">
        <f t="shared" si="99"/>
        <v>0</v>
      </c>
      <c r="EE34" s="40">
        <f t="shared" si="99"/>
        <v>0</v>
      </c>
      <c r="EF34" s="40">
        <f t="shared" si="99"/>
        <v>18</v>
      </c>
      <c r="EG34" s="40">
        <f t="shared" si="99"/>
        <v>0</v>
      </c>
      <c r="EH34" s="41">
        <f t="shared" si="99"/>
        <v>10</v>
      </c>
      <c r="EI34" s="42">
        <f t="shared" si="99"/>
        <v>234</v>
      </c>
      <c r="EJ34" s="42">
        <f t="shared" si="99"/>
        <v>240.3</v>
      </c>
      <c r="EK34" s="38" t="s">
        <v>20</v>
      </c>
      <c r="EL34" s="39">
        <f t="shared" ref="EL34:EX34" si="100">SUM(EL30:EL33)</f>
        <v>154</v>
      </c>
      <c r="EM34" s="40">
        <f t="shared" si="100"/>
        <v>56</v>
      </c>
      <c r="EN34" s="40">
        <f t="shared" si="100"/>
        <v>6</v>
      </c>
      <c r="EO34" s="40">
        <f t="shared" si="100"/>
        <v>0</v>
      </c>
      <c r="EP34" s="40">
        <f t="shared" si="100"/>
        <v>0</v>
      </c>
      <c r="EQ34" s="40">
        <f t="shared" si="100"/>
        <v>0</v>
      </c>
      <c r="ER34" s="40">
        <f t="shared" si="100"/>
        <v>0</v>
      </c>
      <c r="ES34" s="40">
        <f t="shared" si="100"/>
        <v>0</v>
      </c>
      <c r="ET34" s="40">
        <f t="shared" si="100"/>
        <v>20</v>
      </c>
      <c r="EU34" s="40">
        <f t="shared" si="100"/>
        <v>2</v>
      </c>
      <c r="EV34" s="41">
        <f t="shared" si="100"/>
        <v>14</v>
      </c>
      <c r="EW34" s="42">
        <f t="shared" si="100"/>
        <v>252</v>
      </c>
      <c r="EX34" s="42">
        <f t="shared" si="100"/>
        <v>247.4</v>
      </c>
      <c r="EY34" s="38" t="s">
        <v>20</v>
      </c>
      <c r="EZ34" s="39">
        <f t="shared" ref="EZ34:FL34" si="101">SUM(EZ30:EZ33)</f>
        <v>330</v>
      </c>
      <c r="FA34" s="40">
        <f t="shared" si="101"/>
        <v>61</v>
      </c>
      <c r="FB34" s="40">
        <f t="shared" si="101"/>
        <v>10</v>
      </c>
      <c r="FC34" s="40">
        <f t="shared" si="101"/>
        <v>1</v>
      </c>
      <c r="FD34" s="40">
        <f t="shared" si="101"/>
        <v>0</v>
      </c>
      <c r="FE34" s="40">
        <f t="shared" si="101"/>
        <v>0</v>
      </c>
      <c r="FF34" s="40">
        <f t="shared" si="101"/>
        <v>0</v>
      </c>
      <c r="FG34" s="40">
        <f t="shared" si="101"/>
        <v>1</v>
      </c>
      <c r="FH34" s="40">
        <f t="shared" si="101"/>
        <v>70</v>
      </c>
      <c r="FI34" s="40">
        <f t="shared" si="101"/>
        <v>3</v>
      </c>
      <c r="FJ34" s="41">
        <f t="shared" si="101"/>
        <v>14</v>
      </c>
      <c r="FK34" s="42">
        <f t="shared" si="101"/>
        <v>490</v>
      </c>
      <c r="FL34" s="42">
        <f t="shared" si="101"/>
        <v>492.3</v>
      </c>
      <c r="FM34" s="38" t="s">
        <v>20</v>
      </c>
      <c r="FN34" s="39">
        <f t="shared" ref="FN34:FZ34" si="102">SUM(FN30:FN33)</f>
        <v>260</v>
      </c>
      <c r="FO34" s="40">
        <f t="shared" si="102"/>
        <v>49</v>
      </c>
      <c r="FP34" s="40">
        <f t="shared" si="102"/>
        <v>9</v>
      </c>
      <c r="FQ34" s="40">
        <f t="shared" si="102"/>
        <v>1</v>
      </c>
      <c r="FR34" s="40">
        <f t="shared" si="102"/>
        <v>0</v>
      </c>
      <c r="FS34" s="40">
        <f t="shared" si="102"/>
        <v>0</v>
      </c>
      <c r="FT34" s="40">
        <f t="shared" si="102"/>
        <v>0</v>
      </c>
      <c r="FU34" s="40">
        <f t="shared" si="102"/>
        <v>0</v>
      </c>
      <c r="FV34" s="40">
        <f t="shared" si="102"/>
        <v>51</v>
      </c>
      <c r="FW34" s="40">
        <f t="shared" si="102"/>
        <v>3</v>
      </c>
      <c r="FX34" s="41">
        <f t="shared" si="102"/>
        <v>16</v>
      </c>
      <c r="FY34" s="42">
        <f t="shared" si="102"/>
        <v>389</v>
      </c>
      <c r="FZ34" s="42">
        <f t="shared" si="102"/>
        <v>387.4</v>
      </c>
      <c r="GA34" s="38" t="s">
        <v>20</v>
      </c>
      <c r="GB34" s="39">
        <f t="shared" ref="GB34:GN34" si="103">SUM(GB30:GB33)</f>
        <v>68</v>
      </c>
      <c r="GC34" s="40">
        <f t="shared" si="103"/>
        <v>11</v>
      </c>
      <c r="GD34" s="40">
        <f t="shared" si="103"/>
        <v>5</v>
      </c>
      <c r="GE34" s="40">
        <f t="shared" si="103"/>
        <v>0</v>
      </c>
      <c r="GF34" s="40">
        <f t="shared" si="103"/>
        <v>0</v>
      </c>
      <c r="GG34" s="40">
        <f t="shared" si="103"/>
        <v>0</v>
      </c>
      <c r="GH34" s="40">
        <f t="shared" si="103"/>
        <v>0</v>
      </c>
      <c r="GI34" s="40">
        <f t="shared" si="103"/>
        <v>0</v>
      </c>
      <c r="GJ34" s="40">
        <f t="shared" si="103"/>
        <v>7</v>
      </c>
      <c r="GK34" s="40">
        <f t="shared" si="103"/>
        <v>0</v>
      </c>
      <c r="GL34" s="41">
        <f t="shared" si="103"/>
        <v>4</v>
      </c>
      <c r="GM34" s="42">
        <f t="shared" si="103"/>
        <v>95</v>
      </c>
      <c r="GN34" s="42">
        <f t="shared" si="103"/>
        <v>98.3</v>
      </c>
      <c r="GO34" s="38" t="s">
        <v>20</v>
      </c>
      <c r="GP34" s="39">
        <f t="shared" ref="GP34:HB34" si="104">SUM(GP30:GP33)</f>
        <v>75</v>
      </c>
      <c r="GQ34" s="40">
        <f t="shared" si="104"/>
        <v>17</v>
      </c>
      <c r="GR34" s="40">
        <f t="shared" si="104"/>
        <v>3</v>
      </c>
      <c r="GS34" s="40">
        <f t="shared" si="104"/>
        <v>0</v>
      </c>
      <c r="GT34" s="40">
        <f t="shared" si="104"/>
        <v>0</v>
      </c>
      <c r="GU34" s="40">
        <f t="shared" si="104"/>
        <v>0</v>
      </c>
      <c r="GV34" s="40">
        <f t="shared" si="104"/>
        <v>0</v>
      </c>
      <c r="GW34" s="40">
        <f t="shared" si="104"/>
        <v>0</v>
      </c>
      <c r="GX34" s="40">
        <f t="shared" si="104"/>
        <v>5</v>
      </c>
      <c r="GY34" s="40">
        <f t="shared" si="104"/>
        <v>0</v>
      </c>
      <c r="GZ34" s="41">
        <f t="shared" si="104"/>
        <v>6</v>
      </c>
      <c r="HA34" s="42">
        <f t="shared" si="104"/>
        <v>106</v>
      </c>
      <c r="HB34" s="42">
        <f t="shared" si="104"/>
        <v>105.1</v>
      </c>
      <c r="HC34" s="38" t="s">
        <v>20</v>
      </c>
      <c r="HD34" s="39">
        <f t="shared" ref="HD34:HP34" si="105">SUM(HD30:HD33)</f>
        <v>130</v>
      </c>
      <c r="HE34" s="40">
        <f t="shared" si="105"/>
        <v>48</v>
      </c>
      <c r="HF34" s="40">
        <f t="shared" si="105"/>
        <v>4</v>
      </c>
      <c r="HG34" s="40">
        <f t="shared" si="105"/>
        <v>0</v>
      </c>
      <c r="HH34" s="40">
        <f t="shared" si="105"/>
        <v>0</v>
      </c>
      <c r="HI34" s="40">
        <f t="shared" si="105"/>
        <v>0</v>
      </c>
      <c r="HJ34" s="40">
        <f t="shared" si="105"/>
        <v>0</v>
      </c>
      <c r="HK34" s="40">
        <f t="shared" si="105"/>
        <v>0</v>
      </c>
      <c r="HL34" s="40">
        <f t="shared" si="105"/>
        <v>25</v>
      </c>
      <c r="HM34" s="40">
        <f t="shared" si="105"/>
        <v>1</v>
      </c>
      <c r="HN34" s="41">
        <f t="shared" si="105"/>
        <v>14</v>
      </c>
      <c r="HO34" s="42">
        <f t="shared" si="105"/>
        <v>222</v>
      </c>
      <c r="HP34" s="42">
        <f t="shared" si="105"/>
        <v>215.39999999999998</v>
      </c>
      <c r="HQ34" s="38" t="s">
        <v>20</v>
      </c>
      <c r="HR34" s="39">
        <f t="shared" ref="HR34:ID34" si="106">SUM(HR30:HR33)</f>
        <v>127</v>
      </c>
      <c r="HS34" s="40">
        <f t="shared" si="106"/>
        <v>35</v>
      </c>
      <c r="HT34" s="40">
        <f t="shared" si="106"/>
        <v>8</v>
      </c>
      <c r="HU34" s="40">
        <f t="shared" si="106"/>
        <v>0</v>
      </c>
      <c r="HV34" s="40">
        <f t="shared" si="106"/>
        <v>0</v>
      </c>
      <c r="HW34" s="40">
        <f t="shared" si="106"/>
        <v>0</v>
      </c>
      <c r="HX34" s="40">
        <f t="shared" si="106"/>
        <v>0</v>
      </c>
      <c r="HY34" s="40">
        <f t="shared" si="106"/>
        <v>0</v>
      </c>
      <c r="HZ34" s="40">
        <f t="shared" si="106"/>
        <v>17</v>
      </c>
      <c r="IA34" s="40">
        <f t="shared" si="106"/>
        <v>1</v>
      </c>
      <c r="IB34" s="41">
        <f t="shared" si="106"/>
        <v>9</v>
      </c>
      <c r="IC34" s="42">
        <f t="shared" si="106"/>
        <v>197</v>
      </c>
      <c r="ID34" s="42">
        <f t="shared" si="106"/>
        <v>199.6</v>
      </c>
      <c r="IE34" s="74"/>
      <c r="IF34" s="74"/>
      <c r="IG34" s="38"/>
    </row>
    <row r="35" spans="1:241" ht="13.5" customHeight="1" x14ac:dyDescent="0.25">
      <c r="A35" s="13">
        <f>A33+"00:15"</f>
        <v>0.50000000000000033</v>
      </c>
      <c r="B35" s="9">
        <v>5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1">
        <v>0</v>
      </c>
      <c r="M35" s="12">
        <f>SUM(B35:L35)</f>
        <v>5</v>
      </c>
      <c r="N35" s="12">
        <f>SUM(B35,C35,2.3*D35,2.3*E35,2.3*F35,2.3*G35,2*H35,2*I35,J35,0.4*K35,0.2*L35)</f>
        <v>5</v>
      </c>
      <c r="O35" s="13">
        <f>O33+"00:15"</f>
        <v>0.50000000000000033</v>
      </c>
      <c r="P35" s="14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6">
        <v>0</v>
      </c>
      <c r="AA35" s="17">
        <f>SUM(P35:Z35)</f>
        <v>0</v>
      </c>
      <c r="AB35" s="17">
        <f>SUM(P35,Q35,2.3*R35,2.3*S35,2.3*T35,2.3*U35,2*V35,2*W35,X35,0.4*Y35,0.2*Z35)</f>
        <v>0</v>
      </c>
      <c r="AC35" s="13">
        <f>AC33+"00:15"</f>
        <v>0.50000000000000033</v>
      </c>
      <c r="AD35" s="9">
        <v>0</v>
      </c>
      <c r="AE35" s="10">
        <v>1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1">
        <v>0</v>
      </c>
      <c r="AO35" s="12">
        <f>SUM(AD35:AN35)</f>
        <v>1</v>
      </c>
      <c r="AP35" s="12">
        <f>SUM(AD35,AE35,2.3*AF35,2.3*AG35,2.3*AH35,2.3*AI35,2*AJ35,2*AK35,AL35,0.4*AM35,0.2*AN35)</f>
        <v>1</v>
      </c>
      <c r="AQ35" s="13">
        <f>AQ33+"00:15"</f>
        <v>0.50000000000000033</v>
      </c>
      <c r="AR35" s="9">
        <v>8</v>
      </c>
      <c r="AS35" s="10">
        <v>3</v>
      </c>
      <c r="AT35" s="10">
        <v>1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3</v>
      </c>
      <c r="BA35" s="10">
        <v>0</v>
      </c>
      <c r="BB35" s="11">
        <v>0</v>
      </c>
      <c r="BC35" s="12">
        <f>SUM(AR35:BB35)</f>
        <v>15</v>
      </c>
      <c r="BD35" s="12">
        <f>SUM(AR35,AS35,2.3*AT35,2.3*AU35,2.3*AV35,2.3*AW35,2*AX35,2*AY35,AZ35,0.4*BA35,0.2*BB35)</f>
        <v>16.3</v>
      </c>
      <c r="BE35" s="13">
        <f>BE33+"00:15"</f>
        <v>0.50000000000000033</v>
      </c>
      <c r="BF35" s="9">
        <v>19</v>
      </c>
      <c r="BG35" s="10">
        <v>9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1</v>
      </c>
      <c r="BO35" s="10">
        <v>1</v>
      </c>
      <c r="BP35" s="11">
        <v>0</v>
      </c>
      <c r="BQ35" s="12">
        <f>SUM(BF35:BP35)</f>
        <v>30</v>
      </c>
      <c r="BR35" s="12">
        <f>SUM(BF35,BG35,2.3*BH35,2.3*BI35,2.3*BJ35,2.3*BK35,2*BL35,2*BM35,BN35,0.4*BO35,0.2*BP35)</f>
        <v>29.4</v>
      </c>
      <c r="BS35" s="13">
        <f>BS33+"00:15"</f>
        <v>0.50000000000000033</v>
      </c>
      <c r="BT35" s="9">
        <v>2</v>
      </c>
      <c r="BU35" s="10">
        <v>0</v>
      </c>
      <c r="BV35" s="10">
        <v>1</v>
      </c>
      <c r="BW35" s="10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1">
        <v>1</v>
      </c>
      <c r="CE35" s="12">
        <f>SUM(BT35:CD35)</f>
        <v>4</v>
      </c>
      <c r="CF35" s="12">
        <f>SUM(BT35,BU35,2.3*BV35,2.3*BW35,2.3*BX35,2.3*BY35,2*BZ35,2*CA35,CB35,0.4*CC35,0.2*CD35)</f>
        <v>4.5</v>
      </c>
      <c r="CG35" s="13">
        <f>CG33+"00:15"</f>
        <v>0.50000000000000033</v>
      </c>
      <c r="CH35" s="14">
        <v>0</v>
      </c>
      <c r="CI35" s="15">
        <v>0</v>
      </c>
      <c r="CJ35" s="15">
        <v>0</v>
      </c>
      <c r="CK35" s="15">
        <v>0</v>
      </c>
      <c r="CL35" s="15">
        <v>0</v>
      </c>
      <c r="CM35" s="15">
        <v>0</v>
      </c>
      <c r="CN35" s="15">
        <v>0</v>
      </c>
      <c r="CO35" s="15">
        <v>0</v>
      </c>
      <c r="CP35" s="15">
        <v>0</v>
      </c>
      <c r="CQ35" s="15">
        <v>0</v>
      </c>
      <c r="CR35" s="16">
        <v>0</v>
      </c>
      <c r="CS35" s="17">
        <f>SUM(CH35:CR35)</f>
        <v>0</v>
      </c>
      <c r="CT35" s="17">
        <f>SUM(CH35,CI35,2.3*CJ35,2.3*CK35,2.3*CL35,2.3*CM35,2*CN35,2*CO35,CP35,0.4*CQ35,0.2*CR35)</f>
        <v>0</v>
      </c>
      <c r="CU35" s="13">
        <f>'Site 49 - Data'!$A35</f>
        <v>0.50000000000000033</v>
      </c>
      <c r="CV35" s="62">
        <f>SUM('Site 49 - Data'!BF35,'Site 49 - Data'!BT35,'Site 49 - Data'!EZ35,'Site 49 - Data'!IF35,'Site 49 - ARMS'!BT35)</f>
        <v>90</v>
      </c>
      <c r="CW35" s="63">
        <f>SUM('Site 49 - Data'!BG35,'Site 49 - Data'!BU35,'Site 49 - Data'!FA35,'Site 49 - Data'!IG35,'Site 49 - ARMS'!BU35)</f>
        <v>19</v>
      </c>
      <c r="CX35" s="63">
        <f>SUM('Site 49 - Data'!BH35,'Site 49 - Data'!BV35,'Site 49 - Data'!FB35,'Site 49 - Data'!IH35,'Site 49 - ARMS'!BV35)</f>
        <v>3</v>
      </c>
      <c r="CY35" s="63">
        <f>SUM('Site 49 - Data'!BI35,'Site 49 - Data'!BW35,'Site 49 - Data'!FC35,'Site 49 - Data'!II35,'Site 49 - ARMS'!BW35)</f>
        <v>1</v>
      </c>
      <c r="CZ35" s="63">
        <f>SUM('Site 49 - Data'!BJ35,'Site 49 - Data'!BX35,'Site 49 - Data'!FD35,'Site 49 - Data'!IJ35,'Site 49 - ARMS'!BX35)</f>
        <v>0</v>
      </c>
      <c r="DA35" s="63">
        <f>SUM('Site 49 - Data'!BK35,'Site 49 - Data'!BY35,'Site 49 - Data'!FE35,'Site 49 - Data'!IK35,'Site 49 - ARMS'!BY35)</f>
        <v>0</v>
      </c>
      <c r="DB35" s="63">
        <f>SUM('Site 49 - Data'!BL35,'Site 49 - Data'!BZ35,'Site 49 - Data'!FF35,'Site 49 - Data'!IL35,'Site 49 - ARMS'!BZ35)</f>
        <v>0</v>
      </c>
      <c r="DC35" s="63">
        <f>SUM('Site 49 - Data'!BM35,'Site 49 - Data'!CA35,'Site 49 - Data'!FG35,'Site 49 - Data'!IM35,'Site 49 - ARMS'!CA35)</f>
        <v>0</v>
      </c>
      <c r="DD35" s="63">
        <f>SUM('Site 49 - Data'!BN35,'Site 49 - Data'!CB35,'Site 49 - Data'!FH35,'Site 49 - Data'!IN35,'Site 49 - ARMS'!CB35)</f>
        <v>17</v>
      </c>
      <c r="DE35" s="63">
        <f>SUM('Site 49 - Data'!BO35,'Site 49 - Data'!CC35,'Site 49 - Data'!FI35,'Site 49 - Data'!IO35,'Site 49 - ARMS'!CC35)</f>
        <v>3</v>
      </c>
      <c r="DF35" s="64">
        <f>SUM('Site 49 - Data'!BP35,'Site 49 - Data'!CD35,'Site 49 - Data'!FJ35,'Site 49 - Data'!IP35,'Site 49 - ARMS'!CD35)</f>
        <v>3</v>
      </c>
      <c r="DG35" s="12">
        <f>SUM(CV35:DF35)</f>
        <v>136</v>
      </c>
      <c r="DH35" s="12">
        <f>SUM(CV35,CW35,2.3*CX35,2.3*CY35,2.3*CZ35,2.3*DA35,2*DB35,2*DC35,DD35,0.4*DE35,0.2*DF35)</f>
        <v>136.99999999999997</v>
      </c>
      <c r="DI35" s="13">
        <f>'Site 49 - Data'!$A35</f>
        <v>0.50000000000000033</v>
      </c>
      <c r="DJ35" s="62">
        <f>SUM('Site 49 - Data'!B35,'Site 49 - Data'!P35,'Site 49 - Data'!AD35,'Site 49 - Data'!AR35,'Site 49 - Data'!BF35)</f>
        <v>84</v>
      </c>
      <c r="DK35" s="63">
        <f>SUM('Site 49 - Data'!C35,'Site 49 - Data'!Q35,'Site 49 - Data'!AE35,'Site 49 - Data'!AS35,'Site 49 - Data'!BG35)</f>
        <v>17</v>
      </c>
      <c r="DL35" s="63">
        <f>SUM('Site 49 - Data'!D35,'Site 49 - Data'!R35,'Site 49 - Data'!AF35,'Site 49 - Data'!AT35,'Site 49 - Data'!BH35)</f>
        <v>2</v>
      </c>
      <c r="DM35" s="63">
        <f>SUM('Site 49 - Data'!E35,'Site 49 - Data'!S35,'Site 49 - Data'!AG35,'Site 49 - Data'!AU35,'Site 49 - Data'!BI35)</f>
        <v>0</v>
      </c>
      <c r="DN35" s="63">
        <f>SUM('Site 49 - Data'!F35,'Site 49 - Data'!T35,'Site 49 - Data'!AH35,'Site 49 - Data'!AV35,'Site 49 - Data'!BJ35)</f>
        <v>0</v>
      </c>
      <c r="DO35" s="63">
        <f>SUM('Site 49 - Data'!G35,'Site 49 - Data'!U35,'Site 49 - Data'!AI35,'Site 49 - Data'!AW35,'Site 49 - Data'!BK35)</f>
        <v>0</v>
      </c>
      <c r="DP35" s="63">
        <f>SUM('Site 49 - Data'!H35,'Site 49 - Data'!V35,'Site 49 - Data'!AJ35,'Site 49 - Data'!AX35,'Site 49 - Data'!BL35)</f>
        <v>0</v>
      </c>
      <c r="DQ35" s="63">
        <f>SUM('Site 49 - Data'!I35,'Site 49 - Data'!W35,'Site 49 - Data'!AK35,'Site 49 - Data'!AY35,'Site 49 - Data'!BM35)</f>
        <v>0</v>
      </c>
      <c r="DR35" s="63">
        <f>SUM('Site 49 - Data'!J35,'Site 49 - Data'!X35,'Site 49 - Data'!AL35,'Site 49 - Data'!AZ35,'Site 49 - Data'!BN35)</f>
        <v>25</v>
      </c>
      <c r="DS35" s="63">
        <f>SUM('Site 49 - Data'!K35,'Site 49 - Data'!Y35,'Site 49 - Data'!AM35,'Site 49 - Data'!BA35,'Site 49 - Data'!BO35)</f>
        <v>2</v>
      </c>
      <c r="DT35" s="64">
        <f>SUM('Site 49 - Data'!L35,'Site 49 - Data'!Z35,'Site 49 - Data'!AN35,'Site 49 - Data'!BB35,'Site 49 - Data'!BP35)</f>
        <v>0</v>
      </c>
      <c r="DU35" s="12">
        <f>SUM(DJ35:DT35)</f>
        <v>130</v>
      </c>
      <c r="DV35" s="12">
        <f>SUM(DJ35,DK35,2.3*DL35,2.3*DM35,2.3*DN35,2.3*DO35,2*DP35,2*DQ35,DR35,0.4*DS35,0.2*DT35)</f>
        <v>131.4</v>
      </c>
      <c r="DW35" s="13">
        <f>'Site 49 - Data'!$A35</f>
        <v>0.50000000000000033</v>
      </c>
      <c r="DX35" s="62">
        <f>SUM('Site 49 - Data'!AR35,'Site 49 - Data'!DX35,'Site 49 - Data'!EL35,'Site 49 - Data'!HR35,'Site 49 - ARMS'!BF35)</f>
        <v>41</v>
      </c>
      <c r="DY35" s="63">
        <f>SUM('Site 49 - Data'!AS35,'Site 49 - Data'!DY35,'Site 49 - Data'!EM35,'Site 49 - Data'!HS35,'Site 49 - ARMS'!BG35)</f>
        <v>16</v>
      </c>
      <c r="DZ35" s="63">
        <f>SUM('Site 49 - Data'!AT35,'Site 49 - Data'!DZ35,'Site 49 - Data'!EN35,'Site 49 - Data'!HT35,'Site 49 - ARMS'!BH35)</f>
        <v>3</v>
      </c>
      <c r="EA35" s="63">
        <f>SUM('Site 49 - Data'!AU35,'Site 49 - Data'!EA35,'Site 49 - Data'!EO35,'Site 49 - Data'!HU35,'Site 49 - ARMS'!BI35)</f>
        <v>1</v>
      </c>
      <c r="EB35" s="63">
        <f>SUM('Site 49 - Data'!AV35,'Site 49 - Data'!EB35,'Site 49 - Data'!EP35,'Site 49 - Data'!HV35,'Site 49 - ARMS'!BJ35)</f>
        <v>0</v>
      </c>
      <c r="EC35" s="63">
        <f>SUM('Site 49 - Data'!AW35,'Site 49 - Data'!EC35,'Site 49 - Data'!EQ35,'Site 49 - Data'!HW35,'Site 49 - ARMS'!BK35)</f>
        <v>0</v>
      </c>
      <c r="ED35" s="63">
        <f>SUM('Site 49 - Data'!AX35,'Site 49 - Data'!ED35,'Site 49 - Data'!ER35,'Site 49 - Data'!HX35,'Site 49 - ARMS'!BL35)</f>
        <v>0</v>
      </c>
      <c r="EE35" s="63">
        <f>SUM('Site 49 - Data'!AY35,'Site 49 - Data'!EE35,'Site 49 - Data'!ES35,'Site 49 - Data'!HY35,'Site 49 - ARMS'!BM35)</f>
        <v>0</v>
      </c>
      <c r="EF35" s="63">
        <f>SUM('Site 49 - Data'!AZ35,'Site 49 - Data'!EF35,'Site 49 - Data'!ET35,'Site 49 - Data'!HZ35,'Site 49 - ARMS'!BN35)</f>
        <v>6</v>
      </c>
      <c r="EG35" s="63">
        <f>SUM('Site 49 - Data'!BA35,'Site 49 - Data'!EG35,'Site 49 - Data'!EU35,'Site 49 - Data'!IA35,'Site 49 - ARMS'!BO35)</f>
        <v>1</v>
      </c>
      <c r="EH35" s="64">
        <f>SUM('Site 49 - Data'!BB35,'Site 49 - Data'!EH35,'Site 49 - Data'!EV35,'Site 49 - Data'!IB35,'Site 49 - ARMS'!BP35)</f>
        <v>0</v>
      </c>
      <c r="EI35" s="12">
        <f>SUM(DX35:EH35)</f>
        <v>68</v>
      </c>
      <c r="EJ35" s="12">
        <f>SUM(DX35,DY35,2.3*DZ35,2.3*EA35,2.3*EB35,2.3*EC35,2*ED35,2*EE35,EF35,0.4*EG35,0.2*EH35)</f>
        <v>72.600000000000009</v>
      </c>
      <c r="EK35" s="13">
        <f>'Site 49 - Data'!$A35</f>
        <v>0.50000000000000033</v>
      </c>
      <c r="EL35" s="62">
        <f>SUM('Site 49 - Data'!BT35,'Site 49 - Data'!CH35,'Site 49 - Data'!CV35,'Site 49 - Data'!DJ35,'Site 49 - Data'!DX35)</f>
        <v>50</v>
      </c>
      <c r="EM35" s="63">
        <f>SUM('Site 49 - Data'!BU35,'Site 49 - Data'!CI35,'Site 49 - Data'!CW35,'Site 49 - Data'!DK35,'Site 49 - Data'!DY35)</f>
        <v>10</v>
      </c>
      <c r="EN35" s="63">
        <f>SUM('Site 49 - Data'!BV35,'Site 49 - Data'!CJ35,'Site 49 - Data'!CX35,'Site 49 - Data'!DL35,'Site 49 - Data'!DZ35)</f>
        <v>1</v>
      </c>
      <c r="EO35" s="63">
        <f>SUM('Site 49 - Data'!BW35,'Site 49 - Data'!CK35,'Site 49 - Data'!CY35,'Site 49 - Data'!DM35,'Site 49 - Data'!EA35)</f>
        <v>1</v>
      </c>
      <c r="EP35" s="63">
        <f>SUM('Site 49 - Data'!BX35,'Site 49 - Data'!CL35,'Site 49 - Data'!CZ35,'Site 49 - Data'!DN35,'Site 49 - Data'!EB35)</f>
        <v>0</v>
      </c>
      <c r="EQ35" s="63">
        <f>SUM('Site 49 - Data'!BY35,'Site 49 - Data'!CM35,'Site 49 - Data'!DA35,'Site 49 - Data'!DO35,'Site 49 - Data'!EC35)</f>
        <v>0</v>
      </c>
      <c r="ER35" s="63">
        <f>SUM('Site 49 - Data'!BZ35,'Site 49 - Data'!CN35,'Site 49 - Data'!DB35,'Site 49 - Data'!DP35,'Site 49 - Data'!ED35)</f>
        <v>0</v>
      </c>
      <c r="ES35" s="63">
        <f>SUM('Site 49 - Data'!CA35,'Site 49 - Data'!CO35,'Site 49 - Data'!DC35,'Site 49 - Data'!DQ35,'Site 49 - Data'!EE35)</f>
        <v>1</v>
      </c>
      <c r="ET35" s="63">
        <f>SUM('Site 49 - Data'!CB35,'Site 49 - Data'!CP35,'Site 49 - Data'!DD35,'Site 49 - Data'!DR35,'Site 49 - Data'!EF35)</f>
        <v>4</v>
      </c>
      <c r="EU35" s="63">
        <f>SUM('Site 49 - Data'!CC35,'Site 49 - Data'!CQ35,'Site 49 - Data'!DE35,'Site 49 - Data'!DS35,'Site 49 - Data'!EG35)</f>
        <v>1</v>
      </c>
      <c r="EV35" s="64">
        <f>SUM('Site 49 - Data'!CD35,'Site 49 - Data'!CR35,'Site 49 - Data'!DF35,'Site 49 - Data'!DT35,'Site 49 - Data'!EH35)</f>
        <v>11</v>
      </c>
      <c r="EW35" s="12">
        <f>SUM(EL35:EV35)</f>
        <v>79</v>
      </c>
      <c r="EX35" s="12">
        <f>SUM(EL35,EM35,2.3*EN35,2.3*EO35,2.3*EP35,2.3*EQ35,2*ER35,2*ES35,ET35,0.4*EU35,0.2*EV35)</f>
        <v>73.2</v>
      </c>
      <c r="EY35" s="13">
        <f>'Site 49 - Data'!$A35</f>
        <v>0.50000000000000033</v>
      </c>
      <c r="EZ35" s="62">
        <f>SUM('Site 49 - Data'!AD35,'Site 49 - Data'!DJ35,'Site 49 - Data'!GP35,'Site 49 - Data'!HD35,'Site 49 - ARMS'!AR35)</f>
        <v>86</v>
      </c>
      <c r="FA35" s="63">
        <f>SUM('Site 49 - Data'!AE35,'Site 49 - Data'!DK35,'Site 49 - Data'!GQ35,'Site 49 - Data'!HE35,'Site 49 - ARMS'!AS35)</f>
        <v>17</v>
      </c>
      <c r="FB35" s="63">
        <f>SUM('Site 49 - Data'!AF35,'Site 49 - Data'!DL35,'Site 49 - Data'!GR35,'Site 49 - Data'!HF35,'Site 49 - ARMS'!AT35)</f>
        <v>1</v>
      </c>
      <c r="FC35" s="63">
        <f>SUM('Site 49 - Data'!AG35,'Site 49 - Data'!DM35,'Site 49 - Data'!GS35,'Site 49 - Data'!HG35,'Site 49 - ARMS'!AU35)</f>
        <v>0</v>
      </c>
      <c r="FD35" s="63">
        <f>SUM('Site 49 - Data'!AH35,'Site 49 - Data'!DN35,'Site 49 - Data'!GT35,'Site 49 - Data'!HH35,'Site 49 - ARMS'!AV35)</f>
        <v>0</v>
      </c>
      <c r="FE35" s="63">
        <f>SUM('Site 49 - Data'!AI35,'Site 49 - Data'!DO35,'Site 49 - Data'!GU35,'Site 49 - Data'!HI35,'Site 49 - ARMS'!AW35)</f>
        <v>0</v>
      </c>
      <c r="FF35" s="63">
        <f>SUM('Site 49 - Data'!AJ35,'Site 49 - Data'!DP35,'Site 49 - Data'!GV35,'Site 49 - Data'!HJ35,'Site 49 - ARMS'!AX35)</f>
        <v>0</v>
      </c>
      <c r="FG35" s="63">
        <f>SUM('Site 49 - Data'!AK35,'Site 49 - Data'!DQ35,'Site 49 - Data'!GW35,'Site 49 - Data'!HK35,'Site 49 - ARMS'!AY35)</f>
        <v>0</v>
      </c>
      <c r="FH35" s="63">
        <f>SUM('Site 49 - Data'!AL35,'Site 49 - Data'!DR35,'Site 49 - Data'!GX35,'Site 49 - Data'!HL35,'Site 49 - ARMS'!AZ35)</f>
        <v>22</v>
      </c>
      <c r="FI35" s="63">
        <f>SUM('Site 49 - Data'!AM35,'Site 49 - Data'!DS35,'Site 49 - Data'!GY35,'Site 49 - Data'!HM35,'Site 49 - ARMS'!BA35)</f>
        <v>2</v>
      </c>
      <c r="FJ35" s="64">
        <f>SUM('Site 49 - Data'!AN35,'Site 49 - Data'!DT35,'Site 49 - Data'!GZ35,'Site 49 - Data'!HN35,'Site 49 - ARMS'!BB35)</f>
        <v>0</v>
      </c>
      <c r="FK35" s="12">
        <f>SUM(EZ35:FJ35)</f>
        <v>128</v>
      </c>
      <c r="FL35" s="12">
        <f>SUM(EZ35,FA35,2.3*FB35,2.3*FC35,2.3*FD35,2.3*FE35,2*FF35,2*FG35,FH35,0.4*FI35,0.2*FJ35)</f>
        <v>128.1</v>
      </c>
      <c r="FM35" s="13">
        <f>'Site 49 - Data'!$A35</f>
        <v>0.50000000000000033</v>
      </c>
      <c r="FN35" s="62">
        <f>SUM('Site 49 - Data'!EL35,'Site 49 - Data'!EZ35,'Site 49 - Data'!FN35,'Site 49 - Data'!GB35,'Site 49 - Data'!GP35)</f>
        <v>80</v>
      </c>
      <c r="FO35" s="63">
        <f>SUM('Site 49 - Data'!EM35,'Site 49 - Data'!FA35,'Site 49 - Data'!FO35,'Site 49 - Data'!GC35,'Site 49 - Data'!GQ35)</f>
        <v>20</v>
      </c>
      <c r="FP35" s="63">
        <f>SUM('Site 49 - Data'!EN35,'Site 49 - Data'!FB35,'Site 49 - Data'!FP35,'Site 49 - Data'!GD35,'Site 49 - Data'!GR35)</f>
        <v>2</v>
      </c>
      <c r="FQ35" s="63">
        <f>SUM('Site 49 - Data'!EO35,'Site 49 - Data'!FC35,'Site 49 - Data'!FQ35,'Site 49 - Data'!GE35,'Site 49 - Data'!GS35)</f>
        <v>1</v>
      </c>
      <c r="FR35" s="63">
        <f>SUM('Site 49 - Data'!EP35,'Site 49 - Data'!FD35,'Site 49 - Data'!FR35,'Site 49 - Data'!GF35,'Site 49 - Data'!GT35)</f>
        <v>0</v>
      </c>
      <c r="FS35" s="63">
        <f>SUM('Site 49 - Data'!EQ35,'Site 49 - Data'!FE35,'Site 49 - Data'!FS35,'Site 49 - Data'!GG35,'Site 49 - Data'!GU35)</f>
        <v>0</v>
      </c>
      <c r="FT35" s="63">
        <f>SUM('Site 49 - Data'!ER35,'Site 49 - Data'!FF35,'Site 49 - Data'!FT35,'Site 49 - Data'!GH35,'Site 49 - Data'!GV35)</f>
        <v>0</v>
      </c>
      <c r="FU35" s="63">
        <f>SUM('Site 49 - Data'!ES35,'Site 49 - Data'!FG35,'Site 49 - Data'!FU35,'Site 49 - Data'!GI35,'Site 49 - Data'!GW35)</f>
        <v>0</v>
      </c>
      <c r="FV35" s="63">
        <f>SUM('Site 49 - Data'!ET35,'Site 49 - Data'!FH35,'Site 49 - Data'!FV35,'Site 49 - Data'!GJ35,'Site 49 - Data'!GX35)</f>
        <v>18</v>
      </c>
      <c r="FW35" s="63">
        <f>SUM('Site 49 - Data'!EU35,'Site 49 - Data'!FI35,'Site 49 - Data'!FW35,'Site 49 - Data'!GK35,'Site 49 - Data'!GY35)</f>
        <v>3</v>
      </c>
      <c r="FX35" s="64">
        <f>SUM('Site 49 - Data'!EV35,'Site 49 - Data'!FJ35,'Site 49 - Data'!FX35,'Site 49 - Data'!GL35,'Site 49 - Data'!GZ35)</f>
        <v>3</v>
      </c>
      <c r="FY35" s="12">
        <f>SUM(FN35:FX35)</f>
        <v>127</v>
      </c>
      <c r="FZ35" s="12">
        <f>SUM(FN35,FO35,2.3*FP35,2.3*FQ35,2.3*FR35,2.3*FS35,2*FT35,2*FU35,FV35,0.4*FW35,0.2*FX35)</f>
        <v>126.69999999999999</v>
      </c>
      <c r="GA35" s="13">
        <f>'Site 49 - Data'!$A35</f>
        <v>0.50000000000000033</v>
      </c>
      <c r="GB35" s="62">
        <f>SUM('Site 49 - Data'!P35,'Site 49 - Data'!CV35,'Site 49 - Data'!GB35,'Site 49 - ARMS'!P35,'Site 49 - ARMS'!AD35)</f>
        <v>15</v>
      </c>
      <c r="GC35" s="63">
        <f>SUM('Site 49 - Data'!Q35,'Site 49 - Data'!CW35,'Site 49 - Data'!GC35,'Site 49 - ARMS'!Q35,'Site 49 - ARMS'!AE35)</f>
        <v>5</v>
      </c>
      <c r="GD35" s="63">
        <f>SUM('Site 49 - Data'!R35,'Site 49 - Data'!CX35,'Site 49 - Data'!GD35,'Site 49 - ARMS'!R35,'Site 49 - ARMS'!AF35)</f>
        <v>0</v>
      </c>
      <c r="GE35" s="63">
        <f>SUM('Site 49 - Data'!S35,'Site 49 - Data'!CY35,'Site 49 - Data'!GE35,'Site 49 - ARMS'!S35,'Site 49 - ARMS'!AG35)</f>
        <v>1</v>
      </c>
      <c r="GF35" s="63">
        <f>SUM('Site 49 - Data'!T35,'Site 49 - Data'!CZ35,'Site 49 - Data'!GF35,'Site 49 - ARMS'!T35,'Site 49 - ARMS'!AH35)</f>
        <v>0</v>
      </c>
      <c r="GG35" s="63">
        <f>SUM('Site 49 - Data'!U35,'Site 49 - Data'!DA35,'Site 49 - Data'!GG35,'Site 49 - ARMS'!U35,'Site 49 - ARMS'!AI35)</f>
        <v>0</v>
      </c>
      <c r="GH35" s="63">
        <f>SUM('Site 49 - Data'!V35,'Site 49 - Data'!DB35,'Site 49 - Data'!GH35,'Site 49 - ARMS'!V35,'Site 49 - ARMS'!AJ35)</f>
        <v>0</v>
      </c>
      <c r="GI35" s="63">
        <f>SUM('Site 49 - Data'!W35,'Site 49 - Data'!DC35,'Site 49 - Data'!GI35,'Site 49 - ARMS'!W35,'Site 49 - ARMS'!AK35)</f>
        <v>0</v>
      </c>
      <c r="GJ35" s="63">
        <f>SUM('Site 49 - Data'!X35,'Site 49 - Data'!DD35,'Site 49 - Data'!GJ35,'Site 49 - ARMS'!X35,'Site 49 - ARMS'!AL35)</f>
        <v>3</v>
      </c>
      <c r="GK35" s="63">
        <f>SUM('Site 49 - Data'!Y35,'Site 49 - Data'!DE35,'Site 49 - Data'!GK35,'Site 49 - ARMS'!Y35,'Site 49 - ARMS'!AM35)</f>
        <v>0</v>
      </c>
      <c r="GL35" s="64">
        <f>SUM('Site 49 - Data'!Z35,'Site 49 - Data'!DF35,'Site 49 - Data'!GL35,'Site 49 - ARMS'!Z35,'Site 49 - ARMS'!AN35)</f>
        <v>5</v>
      </c>
      <c r="GM35" s="12">
        <f>SUM(GB35:GL35)</f>
        <v>29</v>
      </c>
      <c r="GN35" s="12">
        <f>SUM(GB35,GC35,2.3*GD35,2.3*GE35,2.3*GF35,2.3*GG35,2*GH35,2*GI35,GJ35,0.4*GK35,0.2*GL35)</f>
        <v>26.3</v>
      </c>
      <c r="GO35" s="13">
        <f>'Site 49 - Data'!$A35</f>
        <v>0.50000000000000033</v>
      </c>
      <c r="GP35" s="62">
        <f>SUM('Site 49 - Data'!HD35,'Site 49 - Data'!HR35,'Site 49 - Data'!IF35,'Site 49 - ARMS'!B35,'Site 49 - ARMS'!P35)</f>
        <v>26</v>
      </c>
      <c r="GQ35" s="63">
        <f>SUM('Site 49 - Data'!HE35,'Site 49 - Data'!HS35,'Site 49 - Data'!IG35,'Site 49 - ARMS'!C35,'Site 49 - ARMS'!Q35)</f>
        <v>3</v>
      </c>
      <c r="GR35" s="63">
        <f>SUM('Site 49 - Data'!HF35,'Site 49 - Data'!HT35,'Site 49 - Data'!IH35,'Site 49 - ARMS'!D35,'Site 49 - ARMS'!R35)</f>
        <v>1</v>
      </c>
      <c r="GS35" s="63">
        <f>SUM('Site 49 - Data'!HG35,'Site 49 - Data'!HU35,'Site 49 - Data'!II35,'Site 49 - ARMS'!E35,'Site 49 - ARMS'!S35)</f>
        <v>1</v>
      </c>
      <c r="GT35" s="63">
        <f>SUM('Site 49 - Data'!HH35,'Site 49 - Data'!HV35,'Site 49 - Data'!IJ35,'Site 49 - ARMS'!F35,'Site 49 - ARMS'!T35)</f>
        <v>0</v>
      </c>
      <c r="GU35" s="63">
        <f>SUM('Site 49 - Data'!HI35,'Site 49 - Data'!HW35,'Site 49 - Data'!IK35,'Site 49 - ARMS'!G35,'Site 49 - ARMS'!U35)</f>
        <v>0</v>
      </c>
      <c r="GV35" s="63">
        <f>SUM('Site 49 - Data'!HJ35,'Site 49 - Data'!HX35,'Site 49 - Data'!IL35,'Site 49 - ARMS'!H35,'Site 49 - ARMS'!V35)</f>
        <v>0</v>
      </c>
      <c r="GW35" s="63">
        <f>SUM('Site 49 - Data'!HK35,'Site 49 - Data'!HY35,'Site 49 - Data'!IM35,'Site 49 - ARMS'!I35,'Site 49 - ARMS'!W35)</f>
        <v>0</v>
      </c>
      <c r="GX35" s="63">
        <f>SUM('Site 49 - Data'!HL35,'Site 49 - Data'!HZ35,'Site 49 - Data'!IN35,'Site 49 - ARMS'!J35,'Site 49 - ARMS'!X35)</f>
        <v>1</v>
      </c>
      <c r="GY35" s="63">
        <f>SUM('Site 49 - Data'!HM35,'Site 49 - Data'!IA35,'Site 49 - Data'!IO35,'Site 49 - ARMS'!K35,'Site 49 - ARMS'!Y35)</f>
        <v>0</v>
      </c>
      <c r="GZ35" s="64">
        <f>SUM('Site 49 - Data'!HN35,'Site 49 - Data'!IB35,'Site 49 - Data'!IP35,'Site 49 - ARMS'!L35,'Site 49 - ARMS'!Z35)</f>
        <v>0</v>
      </c>
      <c r="HA35" s="12">
        <f>SUM(GP35:GZ35)</f>
        <v>32</v>
      </c>
      <c r="HB35" s="12">
        <f>SUM(GP35,GQ35,2.3*GR35,2.3*GS35,2.3*GT35,2.3*GU35,2*GV35,2*GW35,GX35,0.4*GY35,0.2*GZ35)</f>
        <v>34.6</v>
      </c>
      <c r="HC35" s="13">
        <f>'Site 49 - Data'!$A35</f>
        <v>0.50000000000000033</v>
      </c>
      <c r="HD35" s="62">
        <f>SUM('Site 49 - Data'!B35,'Site 49 - Data'!CH35,'Site 49 - Data'!FN35,'Site 49 - ARMS'!B35,'Site 49 - ARMS'!CH35)</f>
        <v>37</v>
      </c>
      <c r="HE35" s="63">
        <f>SUM('Site 49 - Data'!C35,'Site 49 - Data'!CI35,'Site 49 - Data'!FO35,'Site 49 - ARMS'!C35,'Site 49 - ARMS'!CI35)</f>
        <v>6</v>
      </c>
      <c r="HF35" s="63">
        <f>SUM('Site 49 - Data'!D35,'Site 49 - Data'!CJ35,'Site 49 - Data'!FP35,'Site 49 - ARMS'!D35,'Site 49 - ARMS'!CJ35)</f>
        <v>1</v>
      </c>
      <c r="HG35" s="63">
        <f>SUM('Site 49 - Data'!E35,'Site 49 - Data'!CK35,'Site 49 - Data'!FQ35,'Site 49 - ARMS'!E35,'Site 49 - ARMS'!CK35)</f>
        <v>0</v>
      </c>
      <c r="HH35" s="63">
        <f>SUM('Site 49 - Data'!F35,'Site 49 - Data'!CL35,'Site 49 - Data'!FR35,'Site 49 - ARMS'!F35,'Site 49 - ARMS'!CL35)</f>
        <v>0</v>
      </c>
      <c r="HI35" s="63">
        <f>SUM('Site 49 - Data'!G35,'Site 49 - Data'!CM35,'Site 49 - Data'!FS35,'Site 49 - ARMS'!G35,'Site 49 - ARMS'!CM35)</f>
        <v>0</v>
      </c>
      <c r="HJ35" s="63">
        <f>SUM('Site 49 - Data'!H35,'Site 49 - Data'!CN35,'Site 49 - Data'!FT35,'Site 49 - ARMS'!H35,'Site 49 - ARMS'!CN35)</f>
        <v>0</v>
      </c>
      <c r="HK35" s="63">
        <f>SUM('Site 49 - Data'!I35,'Site 49 - Data'!CO35,'Site 49 - Data'!FU35,'Site 49 - ARMS'!I35,'Site 49 - ARMS'!CO35)</f>
        <v>1</v>
      </c>
      <c r="HL35" s="63">
        <f>SUM('Site 49 - Data'!J35,'Site 49 - Data'!CP35,'Site 49 - Data'!FV35,'Site 49 - ARMS'!J35,'Site 49 - ARMS'!CP35)</f>
        <v>4</v>
      </c>
      <c r="HM35" s="63">
        <f>SUM('Site 49 - Data'!K35,'Site 49 - Data'!CQ35,'Site 49 - Data'!FW35,'Site 49 - ARMS'!K35,'Site 49 - ARMS'!CQ35)</f>
        <v>1</v>
      </c>
      <c r="HN35" s="64">
        <f>SUM('Site 49 - Data'!L35,'Site 49 - Data'!CR35,'Site 49 - Data'!FX35,'Site 49 - ARMS'!L35,'Site 49 - ARMS'!CR35)</f>
        <v>7</v>
      </c>
      <c r="HO35" s="12">
        <f>SUM(HD35:HN35)</f>
        <v>57</v>
      </c>
      <c r="HP35" s="12">
        <f>SUM(HD35,HE35,2.3*HF35,2.3*HG35,2.3*HH35,2.3*HI35,2*HJ35,2*HK35,HL35,0.4*HM35,0.2*HN35)</f>
        <v>53.099999999999994</v>
      </c>
      <c r="HQ35" s="13">
        <f>'Site 49 - Data'!$A35</f>
        <v>0.50000000000000033</v>
      </c>
      <c r="HR35" s="62">
        <f t="shared" ref="HR35:IB38" si="107">SUM(AD35,AR35,BF35,BT35,CH35)</f>
        <v>29</v>
      </c>
      <c r="HS35" s="63">
        <f t="shared" si="107"/>
        <v>13</v>
      </c>
      <c r="HT35" s="63">
        <f t="shared" si="107"/>
        <v>2</v>
      </c>
      <c r="HU35" s="63">
        <f t="shared" si="107"/>
        <v>0</v>
      </c>
      <c r="HV35" s="63">
        <f t="shared" si="107"/>
        <v>0</v>
      </c>
      <c r="HW35" s="63">
        <f t="shared" si="107"/>
        <v>0</v>
      </c>
      <c r="HX35" s="63">
        <f t="shared" si="107"/>
        <v>0</v>
      </c>
      <c r="HY35" s="63">
        <f t="shared" si="107"/>
        <v>0</v>
      </c>
      <c r="HZ35" s="63">
        <f t="shared" si="107"/>
        <v>4</v>
      </c>
      <c r="IA35" s="63">
        <f t="shared" si="107"/>
        <v>1</v>
      </c>
      <c r="IB35" s="64">
        <f t="shared" si="107"/>
        <v>1</v>
      </c>
      <c r="IC35" s="12">
        <f>SUM(HR35:IB35)</f>
        <v>50</v>
      </c>
      <c r="ID35" s="12">
        <f>SUM(HR35,HS35,2.3*HT35,2.3*HU35,2.3*HV35,2.3*HW35,2*HX35,2*HY35,HZ35,0.4*IA35,0.2*IB35)</f>
        <v>51.2</v>
      </c>
      <c r="IE35" s="65">
        <f>SUM(EI35,FK35,GM35,HO35)</f>
        <v>282</v>
      </c>
      <c r="IF35" s="65">
        <f>SUM(IE35:IE38)</f>
        <v>1170</v>
      </c>
      <c r="IG35" s="13">
        <v>0.50000000000000033</v>
      </c>
    </row>
    <row r="36" spans="1:241" ht="13.5" customHeight="1" x14ac:dyDescent="0.25">
      <c r="A36" s="19">
        <f>A35+"00:15"</f>
        <v>0.51041666666666696</v>
      </c>
      <c r="B36" s="20">
        <v>3</v>
      </c>
      <c r="C36" s="21">
        <v>2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1</v>
      </c>
      <c r="K36" s="21">
        <v>0</v>
      </c>
      <c r="L36" s="22">
        <v>0</v>
      </c>
      <c r="M36" s="23">
        <f>SUM(B36:L36)</f>
        <v>6</v>
      </c>
      <c r="N36" s="23">
        <f>SUM(B36,C36,2.3*D36,2.3*E36,2.3*F36,2.3*G36,2*H36,2*I36,J36,0.4*K36,0.2*L36)</f>
        <v>6</v>
      </c>
      <c r="O36" s="19">
        <f>O35+"00:15"</f>
        <v>0.51041666666666696</v>
      </c>
      <c r="P36" s="24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6">
        <v>0</v>
      </c>
      <c r="AA36" s="27">
        <f>SUM(P36:Z36)</f>
        <v>0</v>
      </c>
      <c r="AB36" s="27">
        <f>SUM(P36,Q36,2.3*R36,2.3*S36,2.3*T36,2.3*U36,2*V36,2*W36,X36,0.4*Y36,0.2*Z36)</f>
        <v>0</v>
      </c>
      <c r="AC36" s="19">
        <f>AC35+"00:15"</f>
        <v>0.51041666666666696</v>
      </c>
      <c r="AD36" s="20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2">
        <v>0</v>
      </c>
      <c r="AO36" s="23">
        <f>SUM(AD36:AN36)</f>
        <v>0</v>
      </c>
      <c r="AP36" s="23">
        <f>SUM(AD36,AE36,2.3*AF36,2.3*AG36,2.3*AH36,2.3*AI36,2*AJ36,2*AK36,AL36,0.4*AM36,0.2*AN36)</f>
        <v>0</v>
      </c>
      <c r="AQ36" s="19">
        <f>AQ35+"00:15"</f>
        <v>0.51041666666666696</v>
      </c>
      <c r="AR36" s="20">
        <v>12</v>
      </c>
      <c r="AS36" s="21">
        <v>5</v>
      </c>
      <c r="AT36" s="21">
        <v>0</v>
      </c>
      <c r="AU36" s="21">
        <v>0</v>
      </c>
      <c r="AV36" s="21">
        <v>0</v>
      </c>
      <c r="AW36" s="21">
        <v>0</v>
      </c>
      <c r="AX36" s="21">
        <v>0</v>
      </c>
      <c r="AY36" s="21">
        <v>0</v>
      </c>
      <c r="AZ36" s="21">
        <v>1</v>
      </c>
      <c r="BA36" s="21">
        <v>0</v>
      </c>
      <c r="BB36" s="22">
        <v>0</v>
      </c>
      <c r="BC36" s="23">
        <f>SUM(AR36:BB36)</f>
        <v>18</v>
      </c>
      <c r="BD36" s="23">
        <f>SUM(AR36,AS36,2.3*AT36,2.3*AU36,2.3*AV36,2.3*AW36,2*AX36,2*AY36,AZ36,0.4*BA36,0.2*BB36)</f>
        <v>18</v>
      </c>
      <c r="BE36" s="19">
        <f>BE35+"00:15"</f>
        <v>0.51041666666666696</v>
      </c>
      <c r="BF36" s="20">
        <v>27</v>
      </c>
      <c r="BG36" s="21">
        <v>6</v>
      </c>
      <c r="BH36" s="21">
        <v>0</v>
      </c>
      <c r="BI36" s="21">
        <v>0</v>
      </c>
      <c r="BJ36" s="21">
        <v>0</v>
      </c>
      <c r="BK36" s="21">
        <v>0</v>
      </c>
      <c r="BL36" s="21">
        <v>0</v>
      </c>
      <c r="BM36" s="21">
        <v>0</v>
      </c>
      <c r="BN36" s="21">
        <v>1</v>
      </c>
      <c r="BO36" s="21">
        <v>1</v>
      </c>
      <c r="BP36" s="22">
        <v>1</v>
      </c>
      <c r="BQ36" s="23">
        <f>SUM(BF36:BP36)</f>
        <v>36</v>
      </c>
      <c r="BR36" s="23">
        <f>SUM(BF36,BG36,2.3*BH36,2.3*BI36,2.3*BJ36,2.3*BK36,2*BL36,2*BM36,BN36,0.4*BO36,0.2*BP36)</f>
        <v>34.6</v>
      </c>
      <c r="BS36" s="19">
        <f>BS35+"00:15"</f>
        <v>0.51041666666666696</v>
      </c>
      <c r="BT36" s="20">
        <v>1</v>
      </c>
      <c r="BU36" s="21">
        <v>1</v>
      </c>
      <c r="BV36" s="21">
        <v>0</v>
      </c>
      <c r="BW36" s="21">
        <v>0</v>
      </c>
      <c r="BX36" s="21">
        <v>0</v>
      </c>
      <c r="BY36" s="21">
        <v>0</v>
      </c>
      <c r="BZ36" s="21">
        <v>0</v>
      </c>
      <c r="CA36" s="21">
        <v>0</v>
      </c>
      <c r="CB36" s="21">
        <v>0</v>
      </c>
      <c r="CC36" s="21">
        <v>0</v>
      </c>
      <c r="CD36" s="22">
        <v>0</v>
      </c>
      <c r="CE36" s="23">
        <f>SUM(BT36:CD36)</f>
        <v>2</v>
      </c>
      <c r="CF36" s="23">
        <f>SUM(BT36,BU36,2.3*BV36,2.3*BW36,2.3*BX36,2.3*BY36,2*BZ36,2*CA36,CB36,0.4*CC36,0.2*CD36)</f>
        <v>2</v>
      </c>
      <c r="CG36" s="19">
        <f>CG35+"00:15"</f>
        <v>0.51041666666666696</v>
      </c>
      <c r="CH36" s="24">
        <v>0</v>
      </c>
      <c r="CI36" s="25">
        <v>0</v>
      </c>
      <c r="CJ36" s="25">
        <v>0</v>
      </c>
      <c r="CK36" s="25">
        <v>0</v>
      </c>
      <c r="CL36" s="25">
        <v>0</v>
      </c>
      <c r="CM36" s="25">
        <v>0</v>
      </c>
      <c r="CN36" s="25">
        <v>0</v>
      </c>
      <c r="CO36" s="25">
        <v>0</v>
      </c>
      <c r="CP36" s="25">
        <v>0</v>
      </c>
      <c r="CQ36" s="25">
        <v>0</v>
      </c>
      <c r="CR36" s="26">
        <v>0</v>
      </c>
      <c r="CS36" s="27">
        <f>SUM(CH36:CR36)</f>
        <v>0</v>
      </c>
      <c r="CT36" s="27">
        <f>SUM(CH36,CI36,2.3*CJ36,2.3*CK36,2.3*CL36,2.3*CM36,2*CN36,2*CO36,CP36,0.4*CQ36,0.2*CR36)</f>
        <v>0</v>
      </c>
      <c r="CU36" s="13">
        <f>'Site 49 - Data'!$A36</f>
        <v>0.51041666666666696</v>
      </c>
      <c r="CV36" s="67">
        <f>SUM('Site 49 - Data'!BF36,'Site 49 - Data'!BT36,'Site 49 - Data'!EZ36,'Site 49 - Data'!IF36,'Site 49 - ARMS'!BT36)</f>
        <v>90</v>
      </c>
      <c r="CW36" s="68">
        <f>SUM('Site 49 - Data'!BG36,'Site 49 - Data'!BU36,'Site 49 - Data'!FA36,'Site 49 - Data'!IG36,'Site 49 - ARMS'!BU36)</f>
        <v>17</v>
      </c>
      <c r="CX36" s="68">
        <f>SUM('Site 49 - Data'!BH36,'Site 49 - Data'!BV36,'Site 49 - Data'!FB36,'Site 49 - Data'!IH36,'Site 49 - ARMS'!BV36)</f>
        <v>1</v>
      </c>
      <c r="CY36" s="68">
        <f>SUM('Site 49 - Data'!BI36,'Site 49 - Data'!BW36,'Site 49 - Data'!FC36,'Site 49 - Data'!II36,'Site 49 - ARMS'!BW36)</f>
        <v>1</v>
      </c>
      <c r="CZ36" s="68">
        <f>SUM('Site 49 - Data'!BJ36,'Site 49 - Data'!BX36,'Site 49 - Data'!FD36,'Site 49 - Data'!IJ36,'Site 49 - ARMS'!BX36)</f>
        <v>0</v>
      </c>
      <c r="DA36" s="68">
        <f>SUM('Site 49 - Data'!BK36,'Site 49 - Data'!BY36,'Site 49 - Data'!FE36,'Site 49 - Data'!IK36,'Site 49 - ARMS'!BY36)</f>
        <v>0</v>
      </c>
      <c r="DB36" s="68">
        <f>SUM('Site 49 - Data'!BL36,'Site 49 - Data'!BZ36,'Site 49 - Data'!FF36,'Site 49 - Data'!IL36,'Site 49 - ARMS'!BZ36)</f>
        <v>0</v>
      </c>
      <c r="DC36" s="68">
        <f>SUM('Site 49 - Data'!BM36,'Site 49 - Data'!CA36,'Site 49 - Data'!FG36,'Site 49 - Data'!IM36,'Site 49 - ARMS'!CA36)</f>
        <v>0</v>
      </c>
      <c r="DD36" s="68">
        <f>SUM('Site 49 - Data'!BN36,'Site 49 - Data'!CB36,'Site 49 - Data'!FH36,'Site 49 - Data'!IN36,'Site 49 - ARMS'!CB36)</f>
        <v>9</v>
      </c>
      <c r="DE36" s="68">
        <f>SUM('Site 49 - Data'!BO36,'Site 49 - Data'!CC36,'Site 49 - Data'!FI36,'Site 49 - Data'!IO36,'Site 49 - ARMS'!CC36)</f>
        <v>2</v>
      </c>
      <c r="DF36" s="69">
        <f>SUM('Site 49 - Data'!BP36,'Site 49 - Data'!CD36,'Site 49 - Data'!FJ36,'Site 49 - Data'!IP36,'Site 49 - ARMS'!CD36)</f>
        <v>7</v>
      </c>
      <c r="DG36" s="23">
        <f>SUM(CV36:DF36)</f>
        <v>127</v>
      </c>
      <c r="DH36" s="23">
        <f>SUM(CV36,CW36,2.3*CX36,2.3*CY36,2.3*CZ36,2.3*DA36,2*DB36,2*DC36,DD36,0.4*DE36,0.2*DF36)</f>
        <v>122.8</v>
      </c>
      <c r="DI36" s="13">
        <f>'Site 49 - Data'!$A36</f>
        <v>0.51041666666666696</v>
      </c>
      <c r="DJ36" s="67">
        <f>SUM('Site 49 - Data'!B36,'Site 49 - Data'!P36,'Site 49 - Data'!AD36,'Site 49 - Data'!AR36,'Site 49 - Data'!BF36)</f>
        <v>75</v>
      </c>
      <c r="DK36" s="68">
        <f>SUM('Site 49 - Data'!C36,'Site 49 - Data'!Q36,'Site 49 - Data'!AE36,'Site 49 - Data'!AS36,'Site 49 - Data'!BG36)</f>
        <v>15</v>
      </c>
      <c r="DL36" s="68">
        <f>SUM('Site 49 - Data'!D36,'Site 49 - Data'!R36,'Site 49 - Data'!AF36,'Site 49 - Data'!AT36,'Site 49 - Data'!BH36)</f>
        <v>4</v>
      </c>
      <c r="DM36" s="68">
        <f>SUM('Site 49 - Data'!E36,'Site 49 - Data'!S36,'Site 49 - Data'!AG36,'Site 49 - Data'!AU36,'Site 49 - Data'!BI36)</f>
        <v>0</v>
      </c>
      <c r="DN36" s="68">
        <f>SUM('Site 49 - Data'!F36,'Site 49 - Data'!T36,'Site 49 - Data'!AH36,'Site 49 - Data'!AV36,'Site 49 - Data'!BJ36)</f>
        <v>0</v>
      </c>
      <c r="DO36" s="68">
        <f>SUM('Site 49 - Data'!G36,'Site 49 - Data'!U36,'Site 49 - Data'!AI36,'Site 49 - Data'!AW36,'Site 49 - Data'!BK36)</f>
        <v>0</v>
      </c>
      <c r="DP36" s="68">
        <f>SUM('Site 49 - Data'!H36,'Site 49 - Data'!V36,'Site 49 - Data'!AJ36,'Site 49 - Data'!AX36,'Site 49 - Data'!BL36)</f>
        <v>0</v>
      </c>
      <c r="DQ36" s="68">
        <f>SUM('Site 49 - Data'!I36,'Site 49 - Data'!W36,'Site 49 - Data'!AK36,'Site 49 - Data'!AY36,'Site 49 - Data'!BM36)</f>
        <v>0</v>
      </c>
      <c r="DR36" s="68">
        <f>SUM('Site 49 - Data'!J36,'Site 49 - Data'!X36,'Site 49 - Data'!AL36,'Site 49 - Data'!AZ36,'Site 49 - Data'!BN36)</f>
        <v>19</v>
      </c>
      <c r="DS36" s="68">
        <f>SUM('Site 49 - Data'!K36,'Site 49 - Data'!Y36,'Site 49 - Data'!AM36,'Site 49 - Data'!BA36,'Site 49 - Data'!BO36)</f>
        <v>1</v>
      </c>
      <c r="DT36" s="69">
        <f>SUM('Site 49 - Data'!L36,'Site 49 - Data'!Z36,'Site 49 - Data'!AN36,'Site 49 - Data'!BB36,'Site 49 - Data'!BP36)</f>
        <v>4</v>
      </c>
      <c r="DU36" s="23">
        <f>SUM(DJ36:DT36)</f>
        <v>118</v>
      </c>
      <c r="DV36" s="23">
        <f>SUM(DJ36,DK36,2.3*DL36,2.3*DM36,2.3*DN36,2.3*DO36,2*DP36,2*DQ36,DR36,0.4*DS36,0.2*DT36)</f>
        <v>119.4</v>
      </c>
      <c r="DW36" s="13">
        <f>'Site 49 - Data'!$A36</f>
        <v>0.51041666666666696</v>
      </c>
      <c r="DX36" s="67">
        <f>SUM('Site 49 - Data'!AR36,'Site 49 - Data'!DX36,'Site 49 - Data'!EL36,'Site 49 - Data'!HR36,'Site 49 - ARMS'!BF36)</f>
        <v>45</v>
      </c>
      <c r="DY36" s="68">
        <f>SUM('Site 49 - Data'!AS36,'Site 49 - Data'!DY36,'Site 49 - Data'!EM36,'Site 49 - Data'!HS36,'Site 49 - ARMS'!BG36)</f>
        <v>14</v>
      </c>
      <c r="DZ36" s="68">
        <f>SUM('Site 49 - Data'!AT36,'Site 49 - Data'!DZ36,'Site 49 - Data'!EN36,'Site 49 - Data'!HT36,'Site 49 - ARMS'!BH36)</f>
        <v>2</v>
      </c>
      <c r="EA36" s="68">
        <f>SUM('Site 49 - Data'!AU36,'Site 49 - Data'!EA36,'Site 49 - Data'!EO36,'Site 49 - Data'!HU36,'Site 49 - ARMS'!BI36)</f>
        <v>0</v>
      </c>
      <c r="EB36" s="68">
        <f>SUM('Site 49 - Data'!AV36,'Site 49 - Data'!EB36,'Site 49 - Data'!EP36,'Site 49 - Data'!HV36,'Site 49 - ARMS'!BJ36)</f>
        <v>0</v>
      </c>
      <c r="EC36" s="68">
        <f>SUM('Site 49 - Data'!AW36,'Site 49 - Data'!EC36,'Site 49 - Data'!EQ36,'Site 49 - Data'!HW36,'Site 49 - ARMS'!BK36)</f>
        <v>0</v>
      </c>
      <c r="ED36" s="68">
        <f>SUM('Site 49 - Data'!AX36,'Site 49 - Data'!ED36,'Site 49 - Data'!ER36,'Site 49 - Data'!HX36,'Site 49 - ARMS'!BL36)</f>
        <v>0</v>
      </c>
      <c r="EE36" s="68">
        <f>SUM('Site 49 - Data'!AY36,'Site 49 - Data'!EE36,'Site 49 - Data'!ES36,'Site 49 - Data'!HY36,'Site 49 - ARMS'!BM36)</f>
        <v>0</v>
      </c>
      <c r="EF36" s="68">
        <f>SUM('Site 49 - Data'!AZ36,'Site 49 - Data'!EF36,'Site 49 - Data'!ET36,'Site 49 - Data'!HZ36,'Site 49 - ARMS'!BN36)</f>
        <v>5</v>
      </c>
      <c r="EG36" s="68">
        <f>SUM('Site 49 - Data'!BA36,'Site 49 - Data'!EG36,'Site 49 - Data'!EU36,'Site 49 - Data'!IA36,'Site 49 - ARMS'!BO36)</f>
        <v>1</v>
      </c>
      <c r="EH36" s="69">
        <f>SUM('Site 49 - Data'!BB36,'Site 49 - Data'!EH36,'Site 49 - Data'!EV36,'Site 49 - Data'!IB36,'Site 49 - ARMS'!BP36)</f>
        <v>2</v>
      </c>
      <c r="EI36" s="23">
        <f>SUM(DX36:EH36)</f>
        <v>69</v>
      </c>
      <c r="EJ36" s="23">
        <f>SUM(DX36,DY36,2.3*DZ36,2.3*EA36,2.3*EB36,2.3*EC36,2*ED36,2*EE36,EF36,0.4*EG36,0.2*EH36)</f>
        <v>69.400000000000006</v>
      </c>
      <c r="EK36" s="13">
        <f>'Site 49 - Data'!$A36</f>
        <v>0.51041666666666696</v>
      </c>
      <c r="EL36" s="67">
        <f>SUM('Site 49 - Data'!BT36,'Site 49 - Data'!CH36,'Site 49 - Data'!CV36,'Site 49 - Data'!DJ36,'Site 49 - Data'!DX36)</f>
        <v>43</v>
      </c>
      <c r="EM36" s="68">
        <f>SUM('Site 49 - Data'!BU36,'Site 49 - Data'!CI36,'Site 49 - Data'!CW36,'Site 49 - Data'!DK36,'Site 49 - Data'!DY36)</f>
        <v>10</v>
      </c>
      <c r="EN36" s="68">
        <f>SUM('Site 49 - Data'!BV36,'Site 49 - Data'!CJ36,'Site 49 - Data'!CX36,'Site 49 - Data'!DL36,'Site 49 - Data'!DZ36)</f>
        <v>0</v>
      </c>
      <c r="EO36" s="68">
        <f>SUM('Site 49 - Data'!BW36,'Site 49 - Data'!CK36,'Site 49 - Data'!CY36,'Site 49 - Data'!DM36,'Site 49 - Data'!EA36)</f>
        <v>0</v>
      </c>
      <c r="EP36" s="68">
        <f>SUM('Site 49 - Data'!BX36,'Site 49 - Data'!CL36,'Site 49 - Data'!CZ36,'Site 49 - Data'!DN36,'Site 49 - Data'!EB36)</f>
        <v>1</v>
      </c>
      <c r="EQ36" s="68">
        <f>SUM('Site 49 - Data'!BY36,'Site 49 - Data'!CM36,'Site 49 - Data'!DA36,'Site 49 - Data'!DO36,'Site 49 - Data'!EC36)</f>
        <v>0</v>
      </c>
      <c r="ER36" s="68">
        <f>SUM('Site 49 - Data'!BZ36,'Site 49 - Data'!CN36,'Site 49 - Data'!DB36,'Site 49 - Data'!DP36,'Site 49 - Data'!ED36)</f>
        <v>0</v>
      </c>
      <c r="ES36" s="68">
        <f>SUM('Site 49 - Data'!CA36,'Site 49 - Data'!CO36,'Site 49 - Data'!DC36,'Site 49 - Data'!DQ36,'Site 49 - Data'!EE36)</f>
        <v>0</v>
      </c>
      <c r="ET36" s="68">
        <f>SUM('Site 49 - Data'!CB36,'Site 49 - Data'!CP36,'Site 49 - Data'!DD36,'Site 49 - Data'!DR36,'Site 49 - Data'!EF36)</f>
        <v>6</v>
      </c>
      <c r="EU36" s="68">
        <f>SUM('Site 49 - Data'!CC36,'Site 49 - Data'!CQ36,'Site 49 - Data'!DE36,'Site 49 - Data'!DS36,'Site 49 - Data'!EG36)</f>
        <v>2</v>
      </c>
      <c r="EV36" s="69">
        <f>SUM('Site 49 - Data'!CD36,'Site 49 - Data'!CR36,'Site 49 - Data'!DF36,'Site 49 - Data'!DT36,'Site 49 - Data'!EH36)</f>
        <v>2</v>
      </c>
      <c r="EW36" s="23">
        <f>SUM(EL36:EV36)</f>
        <v>64</v>
      </c>
      <c r="EX36" s="23">
        <f>SUM(EL36,EM36,2.3*EN36,2.3*EO36,2.3*EP36,2.3*EQ36,2*ER36,2*ES36,ET36,0.4*EU36,0.2*EV36)</f>
        <v>62.499999999999993</v>
      </c>
      <c r="EY36" s="13">
        <f>'Site 49 - Data'!$A36</f>
        <v>0.51041666666666696</v>
      </c>
      <c r="EZ36" s="67">
        <f>SUM('Site 49 - Data'!AD36,'Site 49 - Data'!DJ36,'Site 49 - Data'!GP36,'Site 49 - Data'!HD36,'Site 49 - ARMS'!AR36)</f>
        <v>79</v>
      </c>
      <c r="FA36" s="68">
        <f>SUM('Site 49 - Data'!AE36,'Site 49 - Data'!DK36,'Site 49 - Data'!GQ36,'Site 49 - Data'!HE36,'Site 49 - ARMS'!AS36)</f>
        <v>17</v>
      </c>
      <c r="FB36" s="68">
        <f>SUM('Site 49 - Data'!AF36,'Site 49 - Data'!DL36,'Site 49 - Data'!GR36,'Site 49 - Data'!HF36,'Site 49 - ARMS'!AT36)</f>
        <v>3</v>
      </c>
      <c r="FC36" s="68">
        <f>SUM('Site 49 - Data'!AG36,'Site 49 - Data'!DM36,'Site 49 - Data'!GS36,'Site 49 - Data'!HG36,'Site 49 - ARMS'!AU36)</f>
        <v>0</v>
      </c>
      <c r="FD36" s="68">
        <f>SUM('Site 49 - Data'!AH36,'Site 49 - Data'!DN36,'Site 49 - Data'!GT36,'Site 49 - Data'!HH36,'Site 49 - ARMS'!AV36)</f>
        <v>1</v>
      </c>
      <c r="FE36" s="68">
        <f>SUM('Site 49 - Data'!AI36,'Site 49 - Data'!DO36,'Site 49 - Data'!GU36,'Site 49 - Data'!HI36,'Site 49 - ARMS'!AW36)</f>
        <v>0</v>
      </c>
      <c r="FF36" s="68">
        <f>SUM('Site 49 - Data'!AJ36,'Site 49 - Data'!DP36,'Site 49 - Data'!GV36,'Site 49 - Data'!HJ36,'Site 49 - ARMS'!AX36)</f>
        <v>0</v>
      </c>
      <c r="FG36" s="68">
        <f>SUM('Site 49 - Data'!AK36,'Site 49 - Data'!DQ36,'Site 49 - Data'!GW36,'Site 49 - Data'!HK36,'Site 49 - ARMS'!AY36)</f>
        <v>0</v>
      </c>
      <c r="FH36" s="68">
        <f>SUM('Site 49 - Data'!AL36,'Site 49 - Data'!DR36,'Site 49 - Data'!GX36,'Site 49 - Data'!HL36,'Site 49 - ARMS'!AZ36)</f>
        <v>15</v>
      </c>
      <c r="FI36" s="68">
        <f>SUM('Site 49 - Data'!AM36,'Site 49 - Data'!DS36,'Site 49 - Data'!GY36,'Site 49 - Data'!HM36,'Site 49 - ARMS'!BA36)</f>
        <v>2</v>
      </c>
      <c r="FJ36" s="69">
        <f>SUM('Site 49 - Data'!AN36,'Site 49 - Data'!DT36,'Site 49 - Data'!GZ36,'Site 49 - Data'!HN36,'Site 49 - ARMS'!BB36)</f>
        <v>1</v>
      </c>
      <c r="FK36" s="23">
        <f>SUM(EZ36:FJ36)</f>
        <v>118</v>
      </c>
      <c r="FL36" s="23">
        <f>SUM(EZ36,FA36,2.3*FB36,2.3*FC36,2.3*FD36,2.3*FE36,2*FF36,2*FG36,FH36,0.4*FI36,0.2*FJ36)</f>
        <v>121.2</v>
      </c>
      <c r="FM36" s="13">
        <f>'Site 49 - Data'!$A36</f>
        <v>0.51041666666666696</v>
      </c>
      <c r="FN36" s="67">
        <f>SUM('Site 49 - Data'!EL36,'Site 49 - Data'!EZ36,'Site 49 - Data'!FN36,'Site 49 - Data'!GB36,'Site 49 - Data'!GP36)</f>
        <v>80</v>
      </c>
      <c r="FO36" s="68">
        <f>SUM('Site 49 - Data'!EM36,'Site 49 - Data'!FA36,'Site 49 - Data'!FO36,'Site 49 - Data'!GC36,'Site 49 - Data'!GQ36)</f>
        <v>17</v>
      </c>
      <c r="FP36" s="68">
        <f>SUM('Site 49 - Data'!EN36,'Site 49 - Data'!FB36,'Site 49 - Data'!FP36,'Site 49 - Data'!GD36,'Site 49 - Data'!GR36)</f>
        <v>1</v>
      </c>
      <c r="FQ36" s="68">
        <f>SUM('Site 49 - Data'!EO36,'Site 49 - Data'!FC36,'Site 49 - Data'!FQ36,'Site 49 - Data'!GE36,'Site 49 - Data'!GS36)</f>
        <v>1</v>
      </c>
      <c r="FR36" s="68">
        <f>SUM('Site 49 - Data'!EP36,'Site 49 - Data'!FD36,'Site 49 - Data'!FR36,'Site 49 - Data'!GF36,'Site 49 - Data'!GT36)</f>
        <v>0</v>
      </c>
      <c r="FS36" s="68">
        <f>SUM('Site 49 - Data'!EQ36,'Site 49 - Data'!FE36,'Site 49 - Data'!FS36,'Site 49 - Data'!GG36,'Site 49 - Data'!GU36)</f>
        <v>0</v>
      </c>
      <c r="FT36" s="68">
        <f>SUM('Site 49 - Data'!ER36,'Site 49 - Data'!FF36,'Site 49 - Data'!FT36,'Site 49 - Data'!GH36,'Site 49 - Data'!GV36)</f>
        <v>0</v>
      </c>
      <c r="FU36" s="68">
        <f>SUM('Site 49 - Data'!ES36,'Site 49 - Data'!FG36,'Site 49 - Data'!FU36,'Site 49 - Data'!GI36,'Site 49 - Data'!GW36)</f>
        <v>0</v>
      </c>
      <c r="FV36" s="68">
        <f>SUM('Site 49 - Data'!ET36,'Site 49 - Data'!FH36,'Site 49 - Data'!FV36,'Site 49 - Data'!GJ36,'Site 49 - Data'!GX36)</f>
        <v>8</v>
      </c>
      <c r="FW36" s="68">
        <f>SUM('Site 49 - Data'!EU36,'Site 49 - Data'!FI36,'Site 49 - Data'!FW36,'Site 49 - Data'!GK36,'Site 49 - Data'!GY36)</f>
        <v>3</v>
      </c>
      <c r="FX36" s="69">
        <f>SUM('Site 49 - Data'!EV36,'Site 49 - Data'!FJ36,'Site 49 - Data'!FX36,'Site 49 - Data'!GL36,'Site 49 - Data'!GZ36)</f>
        <v>5</v>
      </c>
      <c r="FY36" s="23">
        <f>SUM(FN36:FX36)</f>
        <v>115</v>
      </c>
      <c r="FZ36" s="23">
        <f>SUM(FN36,FO36,2.3*FP36,2.3*FQ36,2.3*FR36,2.3*FS36,2*FT36,2*FU36,FV36,0.4*FW36,0.2*FX36)</f>
        <v>111.8</v>
      </c>
      <c r="GA36" s="13">
        <f>'Site 49 - Data'!$A36</f>
        <v>0.51041666666666696</v>
      </c>
      <c r="GB36" s="67">
        <f>SUM('Site 49 - Data'!P36,'Site 49 - Data'!CV36,'Site 49 - Data'!GB36,'Site 49 - ARMS'!P36,'Site 49 - ARMS'!AD36)</f>
        <v>12</v>
      </c>
      <c r="GC36" s="68">
        <f>SUM('Site 49 - Data'!Q36,'Site 49 - Data'!CW36,'Site 49 - Data'!GC36,'Site 49 - ARMS'!Q36,'Site 49 - ARMS'!AE36)</f>
        <v>3</v>
      </c>
      <c r="GD36" s="68">
        <f>SUM('Site 49 - Data'!R36,'Site 49 - Data'!CX36,'Site 49 - Data'!GD36,'Site 49 - ARMS'!R36,'Site 49 - ARMS'!AF36)</f>
        <v>1</v>
      </c>
      <c r="GE36" s="68">
        <f>SUM('Site 49 - Data'!S36,'Site 49 - Data'!CY36,'Site 49 - Data'!GE36,'Site 49 - ARMS'!S36,'Site 49 - ARMS'!AG36)</f>
        <v>0</v>
      </c>
      <c r="GF36" s="68">
        <f>SUM('Site 49 - Data'!T36,'Site 49 - Data'!CZ36,'Site 49 - Data'!GF36,'Site 49 - ARMS'!T36,'Site 49 - ARMS'!AH36)</f>
        <v>0</v>
      </c>
      <c r="GG36" s="68">
        <f>SUM('Site 49 - Data'!U36,'Site 49 - Data'!DA36,'Site 49 - Data'!GG36,'Site 49 - ARMS'!U36,'Site 49 - ARMS'!AI36)</f>
        <v>0</v>
      </c>
      <c r="GH36" s="68">
        <f>SUM('Site 49 - Data'!V36,'Site 49 - Data'!DB36,'Site 49 - Data'!GH36,'Site 49 - ARMS'!V36,'Site 49 - ARMS'!AJ36)</f>
        <v>0</v>
      </c>
      <c r="GI36" s="68">
        <f>SUM('Site 49 - Data'!W36,'Site 49 - Data'!DC36,'Site 49 - Data'!GI36,'Site 49 - ARMS'!W36,'Site 49 - ARMS'!AK36)</f>
        <v>0</v>
      </c>
      <c r="GJ36" s="68">
        <f>SUM('Site 49 - Data'!X36,'Site 49 - Data'!DD36,'Site 49 - Data'!GJ36,'Site 49 - ARMS'!X36,'Site 49 - ARMS'!AL36)</f>
        <v>1</v>
      </c>
      <c r="GK36" s="68">
        <f>SUM('Site 49 - Data'!Y36,'Site 49 - Data'!DE36,'Site 49 - Data'!GK36,'Site 49 - ARMS'!Y36,'Site 49 - ARMS'!AM36)</f>
        <v>0</v>
      </c>
      <c r="GL36" s="69">
        <f>SUM('Site 49 - Data'!Z36,'Site 49 - Data'!DF36,'Site 49 - Data'!GL36,'Site 49 - ARMS'!Z36,'Site 49 - ARMS'!AN36)</f>
        <v>1</v>
      </c>
      <c r="GM36" s="23">
        <f>SUM(GB36:GL36)</f>
        <v>18</v>
      </c>
      <c r="GN36" s="23">
        <f>SUM(GB36,GC36,2.3*GD36,2.3*GE36,2.3*GF36,2.3*GG36,2*GH36,2*GI36,GJ36,0.4*GK36,0.2*GL36)</f>
        <v>18.5</v>
      </c>
      <c r="GO36" s="13">
        <f>'Site 49 - Data'!$A36</f>
        <v>0.51041666666666696</v>
      </c>
      <c r="GP36" s="67">
        <f>SUM('Site 49 - Data'!HD36,'Site 49 - Data'!HR36,'Site 49 - Data'!IF36,'Site 49 - ARMS'!B36,'Site 49 - ARMS'!P36)</f>
        <v>25</v>
      </c>
      <c r="GQ36" s="68">
        <f>SUM('Site 49 - Data'!HE36,'Site 49 - Data'!HS36,'Site 49 - Data'!IG36,'Site 49 - ARMS'!C36,'Site 49 - ARMS'!Q36)</f>
        <v>9</v>
      </c>
      <c r="GR36" s="68">
        <f>SUM('Site 49 - Data'!HF36,'Site 49 - Data'!HT36,'Site 49 - Data'!IH36,'Site 49 - ARMS'!D36,'Site 49 - ARMS'!R36)</f>
        <v>2</v>
      </c>
      <c r="GS36" s="68">
        <f>SUM('Site 49 - Data'!HG36,'Site 49 - Data'!HU36,'Site 49 - Data'!II36,'Site 49 - ARMS'!E36,'Site 49 - ARMS'!S36)</f>
        <v>0</v>
      </c>
      <c r="GT36" s="68">
        <f>SUM('Site 49 - Data'!HH36,'Site 49 - Data'!HV36,'Site 49 - Data'!IJ36,'Site 49 - ARMS'!F36,'Site 49 - ARMS'!T36)</f>
        <v>0</v>
      </c>
      <c r="GU36" s="68">
        <f>SUM('Site 49 - Data'!HI36,'Site 49 - Data'!HW36,'Site 49 - Data'!IK36,'Site 49 - ARMS'!G36,'Site 49 - ARMS'!U36)</f>
        <v>0</v>
      </c>
      <c r="GV36" s="68">
        <f>SUM('Site 49 - Data'!HJ36,'Site 49 - Data'!HX36,'Site 49 - Data'!IL36,'Site 49 - ARMS'!H36,'Site 49 - ARMS'!V36)</f>
        <v>0</v>
      </c>
      <c r="GW36" s="68">
        <f>SUM('Site 49 - Data'!HK36,'Site 49 - Data'!HY36,'Site 49 - Data'!IM36,'Site 49 - ARMS'!I36,'Site 49 - ARMS'!W36)</f>
        <v>0</v>
      </c>
      <c r="GX36" s="68">
        <f>SUM('Site 49 - Data'!HL36,'Site 49 - Data'!HZ36,'Site 49 - Data'!IN36,'Site 49 - ARMS'!J36,'Site 49 - ARMS'!X36)</f>
        <v>3</v>
      </c>
      <c r="GY36" s="68">
        <f>SUM('Site 49 - Data'!HM36,'Site 49 - Data'!IA36,'Site 49 - Data'!IO36,'Site 49 - ARMS'!K36,'Site 49 - ARMS'!Y36)</f>
        <v>0</v>
      </c>
      <c r="GZ36" s="69">
        <f>SUM('Site 49 - Data'!HN36,'Site 49 - Data'!IB36,'Site 49 - Data'!IP36,'Site 49 - ARMS'!L36,'Site 49 - ARMS'!Z36)</f>
        <v>2</v>
      </c>
      <c r="HA36" s="23">
        <f>SUM(GP36:GZ36)</f>
        <v>41</v>
      </c>
      <c r="HB36" s="23">
        <f>SUM(GP36,GQ36,2.3*GR36,2.3*GS36,2.3*GT36,2.3*GU36,2*GV36,2*GW36,GX36,0.4*GY36,0.2*GZ36)</f>
        <v>42</v>
      </c>
      <c r="HC36" s="13">
        <f>'Site 49 - Data'!$A36</f>
        <v>0.51041666666666696</v>
      </c>
      <c r="HD36" s="67">
        <f>SUM('Site 49 - Data'!B36,'Site 49 - Data'!CH36,'Site 49 - Data'!FN36,'Site 49 - ARMS'!B36,'Site 49 - ARMS'!CH36)</f>
        <v>37</v>
      </c>
      <c r="HE36" s="68">
        <f>SUM('Site 49 - Data'!C36,'Site 49 - Data'!CI36,'Site 49 - Data'!FO36,'Site 49 - ARMS'!C36,'Site 49 - ARMS'!CI36)</f>
        <v>12</v>
      </c>
      <c r="HF36" s="68">
        <f>SUM('Site 49 - Data'!D36,'Site 49 - Data'!CJ36,'Site 49 - Data'!FP36,'Site 49 - ARMS'!D36,'Site 49 - ARMS'!CJ36)</f>
        <v>0</v>
      </c>
      <c r="HG36" s="68">
        <f>SUM('Site 49 - Data'!E36,'Site 49 - Data'!CK36,'Site 49 - Data'!FQ36,'Site 49 - ARMS'!E36,'Site 49 - ARMS'!CK36)</f>
        <v>0</v>
      </c>
      <c r="HH36" s="68">
        <f>SUM('Site 49 - Data'!F36,'Site 49 - Data'!CL36,'Site 49 - Data'!FR36,'Site 49 - ARMS'!F36,'Site 49 - ARMS'!CL36)</f>
        <v>0</v>
      </c>
      <c r="HI36" s="68">
        <f>SUM('Site 49 - Data'!G36,'Site 49 - Data'!CM36,'Site 49 - Data'!FS36,'Site 49 - ARMS'!G36,'Site 49 - ARMS'!CM36)</f>
        <v>0</v>
      </c>
      <c r="HJ36" s="68">
        <f>SUM('Site 49 - Data'!H36,'Site 49 - Data'!CN36,'Site 49 - Data'!FT36,'Site 49 - ARMS'!H36,'Site 49 - ARMS'!CN36)</f>
        <v>0</v>
      </c>
      <c r="HK36" s="68">
        <f>SUM('Site 49 - Data'!I36,'Site 49 - Data'!CO36,'Site 49 - Data'!FU36,'Site 49 - ARMS'!I36,'Site 49 - ARMS'!CO36)</f>
        <v>0</v>
      </c>
      <c r="HL36" s="68">
        <f>SUM('Site 49 - Data'!J36,'Site 49 - Data'!CP36,'Site 49 - Data'!FV36,'Site 49 - ARMS'!J36,'Site 49 - ARMS'!CP36)</f>
        <v>8</v>
      </c>
      <c r="HM36" s="68">
        <f>SUM('Site 49 - Data'!K36,'Site 49 - Data'!CQ36,'Site 49 - Data'!FW36,'Site 49 - ARMS'!K36,'Site 49 - ARMS'!CQ36)</f>
        <v>2</v>
      </c>
      <c r="HN36" s="69">
        <f>SUM('Site 49 - Data'!L36,'Site 49 - Data'!CR36,'Site 49 - Data'!FX36,'Site 49 - ARMS'!L36,'Site 49 - ARMS'!CR36)</f>
        <v>3</v>
      </c>
      <c r="HO36" s="23">
        <f>SUM(HD36:HN36)</f>
        <v>62</v>
      </c>
      <c r="HP36" s="23">
        <f>SUM(HD36,HE36,2.3*HF36,2.3*HG36,2.3*HH36,2.3*HI36,2*HJ36,2*HK36,HL36,0.4*HM36,0.2*HN36)</f>
        <v>58.4</v>
      </c>
      <c r="HQ36" s="13">
        <f>'Site 49 - Data'!$A36</f>
        <v>0.51041666666666696</v>
      </c>
      <c r="HR36" s="67">
        <f t="shared" si="107"/>
        <v>40</v>
      </c>
      <c r="HS36" s="68">
        <f t="shared" si="107"/>
        <v>12</v>
      </c>
      <c r="HT36" s="68">
        <f t="shared" si="107"/>
        <v>0</v>
      </c>
      <c r="HU36" s="68">
        <f t="shared" si="107"/>
        <v>0</v>
      </c>
      <c r="HV36" s="68">
        <f t="shared" si="107"/>
        <v>0</v>
      </c>
      <c r="HW36" s="68">
        <f t="shared" si="107"/>
        <v>0</v>
      </c>
      <c r="HX36" s="68">
        <f t="shared" si="107"/>
        <v>0</v>
      </c>
      <c r="HY36" s="68">
        <f t="shared" si="107"/>
        <v>0</v>
      </c>
      <c r="HZ36" s="68">
        <f t="shared" si="107"/>
        <v>2</v>
      </c>
      <c r="IA36" s="68">
        <f t="shared" si="107"/>
        <v>1</v>
      </c>
      <c r="IB36" s="69">
        <f t="shared" si="107"/>
        <v>1</v>
      </c>
      <c r="IC36" s="23">
        <f>SUM(HR36:IB36)</f>
        <v>56</v>
      </c>
      <c r="ID36" s="23">
        <f>SUM(HR36,HS36,2.3*HT36,2.3*HU36,2.3*HV36,2.3*HW36,2*HX36,2*HY36,HZ36,0.4*IA36,0.2*IB36)</f>
        <v>54.6</v>
      </c>
      <c r="IE36" s="65">
        <f>SUM(EI36,FK36,GM36,HO36)</f>
        <v>267</v>
      </c>
      <c r="IF36" s="65">
        <f>SUM(IE36:IE41)</f>
        <v>1193</v>
      </c>
      <c r="IG36" s="13">
        <v>0.51041666666666696</v>
      </c>
    </row>
    <row r="37" spans="1:241" ht="13.5" customHeight="1" x14ac:dyDescent="0.25">
      <c r="A37" s="19">
        <f>A36+"00:15"</f>
        <v>0.52083333333333359</v>
      </c>
      <c r="B37" s="20">
        <v>3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2">
        <v>0</v>
      </c>
      <c r="M37" s="23">
        <f>SUM(B37:L37)</f>
        <v>3</v>
      </c>
      <c r="N37" s="23">
        <f>SUM(B37,C37,2.3*D37,2.3*E37,2.3*F37,2.3*G37,2*H37,2*I37,J37,0.4*K37,0.2*L37)</f>
        <v>3</v>
      </c>
      <c r="O37" s="19">
        <f>O36+"00:15"</f>
        <v>0.52083333333333359</v>
      </c>
      <c r="P37" s="24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6">
        <v>0</v>
      </c>
      <c r="AA37" s="27">
        <f>SUM(P37:Z37)</f>
        <v>0</v>
      </c>
      <c r="AB37" s="27">
        <f>SUM(P37,Q37,2.3*R37,2.3*S37,2.3*T37,2.3*U37,2*V37,2*W37,X37,0.4*Y37,0.2*Z37)</f>
        <v>0</v>
      </c>
      <c r="AC37" s="19">
        <f>AC36+"00:15"</f>
        <v>0.52083333333333359</v>
      </c>
      <c r="AD37" s="20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2">
        <v>0</v>
      </c>
      <c r="AO37" s="23">
        <f>SUM(AD37:AN37)</f>
        <v>0</v>
      </c>
      <c r="AP37" s="23">
        <f>SUM(AD37,AE37,2.3*AF37,2.3*AG37,2.3*AH37,2.3*AI37,2*AJ37,2*AK37,AL37,0.4*AM37,0.2*AN37)</f>
        <v>0</v>
      </c>
      <c r="AQ37" s="19">
        <f>AQ36+"00:15"</f>
        <v>0.52083333333333359</v>
      </c>
      <c r="AR37" s="20">
        <v>6</v>
      </c>
      <c r="AS37" s="21">
        <v>3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2</v>
      </c>
      <c r="BA37" s="21">
        <v>0</v>
      </c>
      <c r="BB37" s="22">
        <v>0</v>
      </c>
      <c r="BC37" s="23">
        <f>SUM(AR37:BB37)</f>
        <v>11</v>
      </c>
      <c r="BD37" s="23">
        <f>SUM(AR37,AS37,2.3*AT37,2.3*AU37,2.3*AV37,2.3*AW37,2*AX37,2*AY37,AZ37,0.4*BA37,0.2*BB37)</f>
        <v>11</v>
      </c>
      <c r="BE37" s="19">
        <f>BE36+"00:15"</f>
        <v>0.52083333333333359</v>
      </c>
      <c r="BF37" s="20">
        <v>34</v>
      </c>
      <c r="BG37" s="21">
        <v>4</v>
      </c>
      <c r="BH37" s="21">
        <v>0</v>
      </c>
      <c r="BI37" s="21">
        <v>0</v>
      </c>
      <c r="BJ37" s="21">
        <v>0</v>
      </c>
      <c r="BK37" s="21">
        <v>0</v>
      </c>
      <c r="BL37" s="21">
        <v>0</v>
      </c>
      <c r="BM37" s="21">
        <v>0</v>
      </c>
      <c r="BN37" s="21">
        <v>3</v>
      </c>
      <c r="BO37" s="21">
        <v>2</v>
      </c>
      <c r="BP37" s="22">
        <v>0</v>
      </c>
      <c r="BQ37" s="23">
        <f>SUM(BF37:BP37)</f>
        <v>43</v>
      </c>
      <c r="BR37" s="23">
        <f>SUM(BF37,BG37,2.3*BH37,2.3*BI37,2.3*BJ37,2.3*BK37,2*BL37,2*BM37,BN37,0.4*BO37,0.2*BP37)</f>
        <v>41.8</v>
      </c>
      <c r="BS37" s="19">
        <f>BS36+"00:15"</f>
        <v>0.52083333333333359</v>
      </c>
      <c r="BT37" s="20">
        <v>4</v>
      </c>
      <c r="BU37" s="21">
        <v>0</v>
      </c>
      <c r="BV37" s="21">
        <v>0</v>
      </c>
      <c r="BW37" s="21">
        <v>0</v>
      </c>
      <c r="BX37" s="21">
        <v>0</v>
      </c>
      <c r="BY37" s="21">
        <v>0</v>
      </c>
      <c r="BZ37" s="21">
        <v>0</v>
      </c>
      <c r="CA37" s="21">
        <v>0</v>
      </c>
      <c r="CB37" s="21">
        <v>0</v>
      </c>
      <c r="CC37" s="21">
        <v>0</v>
      </c>
      <c r="CD37" s="22">
        <v>0</v>
      </c>
      <c r="CE37" s="23">
        <f>SUM(BT37:CD37)</f>
        <v>4</v>
      </c>
      <c r="CF37" s="23">
        <f>SUM(BT37,BU37,2.3*BV37,2.3*BW37,2.3*BX37,2.3*BY37,2*BZ37,2*CA37,CB37,0.4*CC37,0.2*CD37)</f>
        <v>4</v>
      </c>
      <c r="CG37" s="19">
        <f>CG36+"00:15"</f>
        <v>0.52083333333333359</v>
      </c>
      <c r="CH37" s="24">
        <v>0</v>
      </c>
      <c r="CI37" s="25">
        <v>0</v>
      </c>
      <c r="CJ37" s="25">
        <v>0</v>
      </c>
      <c r="CK37" s="25">
        <v>0</v>
      </c>
      <c r="CL37" s="25">
        <v>0</v>
      </c>
      <c r="CM37" s="25">
        <v>0</v>
      </c>
      <c r="CN37" s="25">
        <v>0</v>
      </c>
      <c r="CO37" s="25">
        <v>0</v>
      </c>
      <c r="CP37" s="25">
        <v>0</v>
      </c>
      <c r="CQ37" s="25">
        <v>0</v>
      </c>
      <c r="CR37" s="26">
        <v>0</v>
      </c>
      <c r="CS37" s="27">
        <f>SUM(CH37:CR37)</f>
        <v>0</v>
      </c>
      <c r="CT37" s="27">
        <f>SUM(CH37,CI37,2.3*CJ37,2.3*CK37,2.3*CL37,2.3*CM37,2*CN37,2*CO37,CP37,0.4*CQ37,0.2*CR37)</f>
        <v>0</v>
      </c>
      <c r="CU37" s="13">
        <f>'Site 49 - Data'!$A37</f>
        <v>0.52083333333333359</v>
      </c>
      <c r="CV37" s="67">
        <f>SUM('Site 49 - Data'!BF37,'Site 49 - Data'!BT37,'Site 49 - Data'!EZ37,'Site 49 - Data'!IF37,'Site 49 - ARMS'!BT37)</f>
        <v>65</v>
      </c>
      <c r="CW37" s="68">
        <f>SUM('Site 49 - Data'!BG37,'Site 49 - Data'!BU37,'Site 49 - Data'!FA37,'Site 49 - Data'!IG37,'Site 49 - ARMS'!BU37)</f>
        <v>20</v>
      </c>
      <c r="CX37" s="68">
        <f>SUM('Site 49 - Data'!BH37,'Site 49 - Data'!BV37,'Site 49 - Data'!FB37,'Site 49 - Data'!IH37,'Site 49 - ARMS'!BV37)</f>
        <v>2</v>
      </c>
      <c r="CY37" s="68">
        <f>SUM('Site 49 - Data'!BI37,'Site 49 - Data'!BW37,'Site 49 - Data'!FC37,'Site 49 - Data'!II37,'Site 49 - ARMS'!BW37)</f>
        <v>0</v>
      </c>
      <c r="CZ37" s="68">
        <f>SUM('Site 49 - Data'!BJ37,'Site 49 - Data'!BX37,'Site 49 - Data'!FD37,'Site 49 - Data'!IJ37,'Site 49 - ARMS'!BX37)</f>
        <v>0</v>
      </c>
      <c r="DA37" s="68">
        <f>SUM('Site 49 - Data'!BK37,'Site 49 - Data'!BY37,'Site 49 - Data'!FE37,'Site 49 - Data'!IK37,'Site 49 - ARMS'!BY37)</f>
        <v>0</v>
      </c>
      <c r="DB37" s="68">
        <f>SUM('Site 49 - Data'!BL37,'Site 49 - Data'!BZ37,'Site 49 - Data'!FF37,'Site 49 - Data'!IL37,'Site 49 - ARMS'!BZ37)</f>
        <v>0</v>
      </c>
      <c r="DC37" s="68">
        <f>SUM('Site 49 - Data'!BM37,'Site 49 - Data'!CA37,'Site 49 - Data'!FG37,'Site 49 - Data'!IM37,'Site 49 - ARMS'!CA37)</f>
        <v>0</v>
      </c>
      <c r="DD37" s="68">
        <f>SUM('Site 49 - Data'!BN37,'Site 49 - Data'!CB37,'Site 49 - Data'!FH37,'Site 49 - Data'!IN37,'Site 49 - ARMS'!CB37)</f>
        <v>17</v>
      </c>
      <c r="DE37" s="68">
        <f>SUM('Site 49 - Data'!BO37,'Site 49 - Data'!CC37,'Site 49 - Data'!FI37,'Site 49 - Data'!IO37,'Site 49 - ARMS'!CC37)</f>
        <v>2</v>
      </c>
      <c r="DF37" s="69">
        <f>SUM('Site 49 - Data'!BP37,'Site 49 - Data'!CD37,'Site 49 - Data'!FJ37,'Site 49 - Data'!IP37,'Site 49 - ARMS'!CD37)</f>
        <v>6</v>
      </c>
      <c r="DG37" s="23">
        <f>SUM(CV37:DF37)</f>
        <v>112</v>
      </c>
      <c r="DH37" s="23">
        <f>SUM(CV37,CW37,2.3*CX37,2.3*CY37,2.3*CZ37,2.3*DA37,2*DB37,2*DC37,DD37,0.4*DE37,0.2*DF37)</f>
        <v>108.6</v>
      </c>
      <c r="DI37" s="13">
        <f>'Site 49 - Data'!$A37</f>
        <v>0.52083333333333359</v>
      </c>
      <c r="DJ37" s="67">
        <f>SUM('Site 49 - Data'!B37,'Site 49 - Data'!P37,'Site 49 - Data'!AD37,'Site 49 - Data'!AR37,'Site 49 - Data'!BF37)</f>
        <v>101</v>
      </c>
      <c r="DK37" s="68">
        <f>SUM('Site 49 - Data'!C37,'Site 49 - Data'!Q37,'Site 49 - Data'!AE37,'Site 49 - Data'!AS37,'Site 49 - Data'!BG37)</f>
        <v>14</v>
      </c>
      <c r="DL37" s="68">
        <f>SUM('Site 49 - Data'!D37,'Site 49 - Data'!R37,'Site 49 - Data'!AF37,'Site 49 - Data'!AT37,'Site 49 - Data'!BH37)</f>
        <v>1</v>
      </c>
      <c r="DM37" s="68">
        <f>SUM('Site 49 - Data'!E37,'Site 49 - Data'!S37,'Site 49 - Data'!AG37,'Site 49 - Data'!AU37,'Site 49 - Data'!BI37)</f>
        <v>0</v>
      </c>
      <c r="DN37" s="68">
        <f>SUM('Site 49 - Data'!F37,'Site 49 - Data'!T37,'Site 49 - Data'!AH37,'Site 49 - Data'!AV37,'Site 49 - Data'!BJ37)</f>
        <v>0</v>
      </c>
      <c r="DO37" s="68">
        <f>SUM('Site 49 - Data'!G37,'Site 49 - Data'!U37,'Site 49 - Data'!AI37,'Site 49 - Data'!AW37,'Site 49 - Data'!BK37)</f>
        <v>0</v>
      </c>
      <c r="DP37" s="68">
        <f>SUM('Site 49 - Data'!H37,'Site 49 - Data'!V37,'Site 49 - Data'!AJ37,'Site 49 - Data'!AX37,'Site 49 - Data'!BL37)</f>
        <v>0</v>
      </c>
      <c r="DQ37" s="68">
        <f>SUM('Site 49 - Data'!I37,'Site 49 - Data'!W37,'Site 49 - Data'!AK37,'Site 49 - Data'!AY37,'Site 49 - Data'!BM37)</f>
        <v>0</v>
      </c>
      <c r="DR37" s="68">
        <f>SUM('Site 49 - Data'!J37,'Site 49 - Data'!X37,'Site 49 - Data'!AL37,'Site 49 - Data'!AZ37,'Site 49 - Data'!BN37)</f>
        <v>24</v>
      </c>
      <c r="DS37" s="68">
        <f>SUM('Site 49 - Data'!K37,'Site 49 - Data'!Y37,'Site 49 - Data'!AM37,'Site 49 - Data'!BA37,'Site 49 - Data'!BO37)</f>
        <v>2</v>
      </c>
      <c r="DT37" s="69">
        <f>SUM('Site 49 - Data'!L37,'Site 49 - Data'!Z37,'Site 49 - Data'!AN37,'Site 49 - Data'!BB37,'Site 49 - Data'!BP37)</f>
        <v>0</v>
      </c>
      <c r="DU37" s="23">
        <f>SUM(DJ37:DT37)</f>
        <v>142</v>
      </c>
      <c r="DV37" s="23">
        <f>SUM(DJ37,DK37,2.3*DL37,2.3*DM37,2.3*DN37,2.3*DO37,2*DP37,2*DQ37,DR37,0.4*DS37,0.2*DT37)</f>
        <v>142.10000000000002</v>
      </c>
      <c r="DW37" s="13">
        <f>'Site 49 - Data'!$A37</f>
        <v>0.52083333333333359</v>
      </c>
      <c r="DX37" s="67">
        <f>SUM('Site 49 - Data'!AR37,'Site 49 - Data'!DX37,'Site 49 - Data'!EL37,'Site 49 - Data'!HR37,'Site 49 - ARMS'!BF37)</f>
        <v>59</v>
      </c>
      <c r="DY37" s="68">
        <f>SUM('Site 49 - Data'!AS37,'Site 49 - Data'!DY37,'Site 49 - Data'!EM37,'Site 49 - Data'!HS37,'Site 49 - ARMS'!BG37)</f>
        <v>10</v>
      </c>
      <c r="DZ37" s="68">
        <f>SUM('Site 49 - Data'!AT37,'Site 49 - Data'!DZ37,'Site 49 - Data'!EN37,'Site 49 - Data'!HT37,'Site 49 - ARMS'!BH37)</f>
        <v>1</v>
      </c>
      <c r="EA37" s="68">
        <f>SUM('Site 49 - Data'!AU37,'Site 49 - Data'!EA37,'Site 49 - Data'!EO37,'Site 49 - Data'!HU37,'Site 49 - ARMS'!BI37)</f>
        <v>0</v>
      </c>
      <c r="EB37" s="68">
        <f>SUM('Site 49 - Data'!AV37,'Site 49 - Data'!EB37,'Site 49 - Data'!EP37,'Site 49 - Data'!HV37,'Site 49 - ARMS'!BJ37)</f>
        <v>0</v>
      </c>
      <c r="EC37" s="68">
        <f>SUM('Site 49 - Data'!AW37,'Site 49 - Data'!EC37,'Site 49 - Data'!EQ37,'Site 49 - Data'!HW37,'Site 49 - ARMS'!BK37)</f>
        <v>0</v>
      </c>
      <c r="ED37" s="68">
        <f>SUM('Site 49 - Data'!AX37,'Site 49 - Data'!ED37,'Site 49 - Data'!ER37,'Site 49 - Data'!HX37,'Site 49 - ARMS'!BL37)</f>
        <v>0</v>
      </c>
      <c r="EE37" s="68">
        <f>SUM('Site 49 - Data'!AY37,'Site 49 - Data'!EE37,'Site 49 - Data'!ES37,'Site 49 - Data'!HY37,'Site 49 - ARMS'!BM37)</f>
        <v>0</v>
      </c>
      <c r="EF37" s="68">
        <f>SUM('Site 49 - Data'!AZ37,'Site 49 - Data'!EF37,'Site 49 - Data'!ET37,'Site 49 - Data'!HZ37,'Site 49 - ARMS'!BN37)</f>
        <v>4</v>
      </c>
      <c r="EG37" s="68">
        <f>SUM('Site 49 - Data'!BA37,'Site 49 - Data'!EG37,'Site 49 - Data'!EU37,'Site 49 - Data'!IA37,'Site 49 - ARMS'!BO37)</f>
        <v>3</v>
      </c>
      <c r="EH37" s="69">
        <f>SUM('Site 49 - Data'!BB37,'Site 49 - Data'!EH37,'Site 49 - Data'!EV37,'Site 49 - Data'!IB37,'Site 49 - ARMS'!BP37)</f>
        <v>1</v>
      </c>
      <c r="EI37" s="23">
        <f>SUM(DX37:EH37)</f>
        <v>78</v>
      </c>
      <c r="EJ37" s="23">
        <f>SUM(DX37,DY37,2.3*DZ37,2.3*EA37,2.3*EB37,2.3*EC37,2*ED37,2*EE37,EF37,0.4*EG37,0.2*EH37)</f>
        <v>76.7</v>
      </c>
      <c r="EK37" s="13">
        <f>'Site 49 - Data'!$A37</f>
        <v>0.52083333333333359</v>
      </c>
      <c r="EL37" s="67">
        <f>SUM('Site 49 - Data'!BT37,'Site 49 - Data'!CH37,'Site 49 - Data'!CV37,'Site 49 - Data'!DJ37,'Site 49 - Data'!DX37)</f>
        <v>43</v>
      </c>
      <c r="EM37" s="68">
        <f>SUM('Site 49 - Data'!BU37,'Site 49 - Data'!CI37,'Site 49 - Data'!CW37,'Site 49 - Data'!DK37,'Site 49 - Data'!DY37)</f>
        <v>8</v>
      </c>
      <c r="EN37" s="68">
        <f>SUM('Site 49 - Data'!BV37,'Site 49 - Data'!CJ37,'Site 49 - Data'!CX37,'Site 49 - Data'!DL37,'Site 49 - Data'!DZ37)</f>
        <v>0</v>
      </c>
      <c r="EO37" s="68">
        <f>SUM('Site 49 - Data'!BW37,'Site 49 - Data'!CK37,'Site 49 - Data'!CY37,'Site 49 - Data'!DM37,'Site 49 - Data'!EA37)</f>
        <v>0</v>
      </c>
      <c r="EP37" s="68">
        <f>SUM('Site 49 - Data'!BX37,'Site 49 - Data'!CL37,'Site 49 - Data'!CZ37,'Site 49 - Data'!DN37,'Site 49 - Data'!EB37)</f>
        <v>0</v>
      </c>
      <c r="EQ37" s="68">
        <f>SUM('Site 49 - Data'!BY37,'Site 49 - Data'!CM37,'Site 49 - Data'!DA37,'Site 49 - Data'!DO37,'Site 49 - Data'!EC37)</f>
        <v>0</v>
      </c>
      <c r="ER37" s="68">
        <f>SUM('Site 49 - Data'!BZ37,'Site 49 - Data'!CN37,'Site 49 - Data'!DB37,'Site 49 - Data'!DP37,'Site 49 - Data'!ED37)</f>
        <v>0</v>
      </c>
      <c r="ES37" s="68">
        <f>SUM('Site 49 - Data'!CA37,'Site 49 - Data'!CO37,'Site 49 - Data'!DC37,'Site 49 - Data'!DQ37,'Site 49 - Data'!EE37)</f>
        <v>1</v>
      </c>
      <c r="ET37" s="68">
        <f>SUM('Site 49 - Data'!CB37,'Site 49 - Data'!CP37,'Site 49 - Data'!DD37,'Site 49 - Data'!DR37,'Site 49 - Data'!EF37)</f>
        <v>8</v>
      </c>
      <c r="EU37" s="68">
        <f>SUM('Site 49 - Data'!CC37,'Site 49 - Data'!CQ37,'Site 49 - Data'!DE37,'Site 49 - Data'!DS37,'Site 49 - Data'!EG37)</f>
        <v>1</v>
      </c>
      <c r="EV37" s="69">
        <f>SUM('Site 49 - Data'!CD37,'Site 49 - Data'!CR37,'Site 49 - Data'!DF37,'Site 49 - Data'!DT37,'Site 49 - Data'!EH37)</f>
        <v>4</v>
      </c>
      <c r="EW37" s="23">
        <f>SUM(EL37:EV37)</f>
        <v>65</v>
      </c>
      <c r="EX37" s="23">
        <f>SUM(EL37,EM37,2.3*EN37,2.3*EO37,2.3*EP37,2.3*EQ37,2*ER37,2*ES37,ET37,0.4*EU37,0.2*EV37)</f>
        <v>62.199999999999996</v>
      </c>
      <c r="EY37" s="13">
        <f>'Site 49 - Data'!$A37</f>
        <v>0.52083333333333359</v>
      </c>
      <c r="EZ37" s="67">
        <f>SUM('Site 49 - Data'!AD37,'Site 49 - Data'!DJ37,'Site 49 - Data'!GP37,'Site 49 - Data'!HD37,'Site 49 - ARMS'!AR37)</f>
        <v>93</v>
      </c>
      <c r="FA37" s="68">
        <f>SUM('Site 49 - Data'!AE37,'Site 49 - Data'!DK37,'Site 49 - Data'!GQ37,'Site 49 - Data'!HE37,'Site 49 - ARMS'!AS37)</f>
        <v>11</v>
      </c>
      <c r="FB37" s="68">
        <f>SUM('Site 49 - Data'!AF37,'Site 49 - Data'!DL37,'Site 49 - Data'!GR37,'Site 49 - Data'!HF37,'Site 49 - ARMS'!AT37)</f>
        <v>1</v>
      </c>
      <c r="FC37" s="68">
        <f>SUM('Site 49 - Data'!AG37,'Site 49 - Data'!DM37,'Site 49 - Data'!GS37,'Site 49 - Data'!HG37,'Site 49 - ARMS'!AU37)</f>
        <v>0</v>
      </c>
      <c r="FD37" s="68">
        <f>SUM('Site 49 - Data'!AH37,'Site 49 - Data'!DN37,'Site 49 - Data'!GT37,'Site 49 - Data'!HH37,'Site 49 - ARMS'!AV37)</f>
        <v>0</v>
      </c>
      <c r="FE37" s="68">
        <f>SUM('Site 49 - Data'!AI37,'Site 49 - Data'!DO37,'Site 49 - Data'!GU37,'Site 49 - Data'!HI37,'Site 49 - ARMS'!AW37)</f>
        <v>0</v>
      </c>
      <c r="FF37" s="68">
        <f>SUM('Site 49 - Data'!AJ37,'Site 49 - Data'!DP37,'Site 49 - Data'!GV37,'Site 49 - Data'!HJ37,'Site 49 - ARMS'!AX37)</f>
        <v>0</v>
      </c>
      <c r="FG37" s="68">
        <f>SUM('Site 49 - Data'!AK37,'Site 49 - Data'!DQ37,'Site 49 - Data'!GW37,'Site 49 - Data'!HK37,'Site 49 - ARMS'!AY37)</f>
        <v>0</v>
      </c>
      <c r="FH37" s="68">
        <f>SUM('Site 49 - Data'!AL37,'Site 49 - Data'!DR37,'Site 49 - Data'!GX37,'Site 49 - Data'!HL37,'Site 49 - ARMS'!AZ37)</f>
        <v>22</v>
      </c>
      <c r="FI37" s="68">
        <f>SUM('Site 49 - Data'!AM37,'Site 49 - Data'!DS37,'Site 49 - Data'!GY37,'Site 49 - Data'!HM37,'Site 49 - ARMS'!BA37)</f>
        <v>1</v>
      </c>
      <c r="FJ37" s="69">
        <f>SUM('Site 49 - Data'!AN37,'Site 49 - Data'!DT37,'Site 49 - Data'!GZ37,'Site 49 - Data'!HN37,'Site 49 - ARMS'!BB37)</f>
        <v>0</v>
      </c>
      <c r="FK37" s="23">
        <f>SUM(EZ37:FJ37)</f>
        <v>128</v>
      </c>
      <c r="FL37" s="23">
        <f>SUM(EZ37,FA37,2.3*FB37,2.3*FC37,2.3*FD37,2.3*FE37,2*FF37,2*FG37,FH37,0.4*FI37,0.2*FJ37)</f>
        <v>128.70000000000002</v>
      </c>
      <c r="FM37" s="13">
        <f>'Site 49 - Data'!$A37</f>
        <v>0.52083333333333359</v>
      </c>
      <c r="FN37" s="67">
        <f>SUM('Site 49 - Data'!EL37,'Site 49 - Data'!EZ37,'Site 49 - Data'!FN37,'Site 49 - Data'!GB37,'Site 49 - Data'!GP37)</f>
        <v>80</v>
      </c>
      <c r="FO37" s="68">
        <f>SUM('Site 49 - Data'!EM37,'Site 49 - Data'!FA37,'Site 49 - Data'!FO37,'Site 49 - Data'!GC37,'Site 49 - Data'!GQ37)</f>
        <v>17</v>
      </c>
      <c r="FP37" s="68">
        <f>SUM('Site 49 - Data'!EN37,'Site 49 - Data'!FB37,'Site 49 - Data'!FP37,'Site 49 - Data'!GD37,'Site 49 - Data'!GR37)</f>
        <v>2</v>
      </c>
      <c r="FQ37" s="68">
        <f>SUM('Site 49 - Data'!EO37,'Site 49 - Data'!FC37,'Site 49 - Data'!FQ37,'Site 49 - Data'!GE37,'Site 49 - Data'!GS37)</f>
        <v>0</v>
      </c>
      <c r="FR37" s="68">
        <f>SUM('Site 49 - Data'!EP37,'Site 49 - Data'!FD37,'Site 49 - Data'!FR37,'Site 49 - Data'!GF37,'Site 49 - Data'!GT37)</f>
        <v>0</v>
      </c>
      <c r="FS37" s="68">
        <f>SUM('Site 49 - Data'!EQ37,'Site 49 - Data'!FE37,'Site 49 - Data'!FS37,'Site 49 - Data'!GG37,'Site 49 - Data'!GU37)</f>
        <v>0</v>
      </c>
      <c r="FT37" s="68">
        <f>SUM('Site 49 - Data'!ER37,'Site 49 - Data'!FF37,'Site 49 - Data'!FT37,'Site 49 - Data'!GH37,'Site 49 - Data'!GV37)</f>
        <v>0</v>
      </c>
      <c r="FU37" s="68">
        <f>SUM('Site 49 - Data'!ES37,'Site 49 - Data'!FG37,'Site 49 - Data'!FU37,'Site 49 - Data'!GI37,'Site 49 - Data'!GW37)</f>
        <v>0</v>
      </c>
      <c r="FV37" s="68">
        <f>SUM('Site 49 - Data'!ET37,'Site 49 - Data'!FH37,'Site 49 - Data'!FV37,'Site 49 - Data'!GJ37,'Site 49 - Data'!GX37)</f>
        <v>18</v>
      </c>
      <c r="FW37" s="68">
        <f>SUM('Site 49 - Data'!EU37,'Site 49 - Data'!FI37,'Site 49 - Data'!FW37,'Site 49 - Data'!GK37,'Site 49 - Data'!GY37)</f>
        <v>2</v>
      </c>
      <c r="FX37" s="69">
        <f>SUM('Site 49 - Data'!EV37,'Site 49 - Data'!FJ37,'Site 49 - Data'!FX37,'Site 49 - Data'!GL37,'Site 49 - Data'!GZ37)</f>
        <v>5</v>
      </c>
      <c r="FY37" s="23">
        <f>SUM(FN37:FX37)</f>
        <v>124</v>
      </c>
      <c r="FZ37" s="23">
        <f>SUM(FN37,FO37,2.3*FP37,2.3*FQ37,2.3*FR37,2.3*FS37,2*FT37,2*FU37,FV37,0.4*FW37,0.2*FX37)</f>
        <v>121.39999999999999</v>
      </c>
      <c r="GA37" s="13">
        <f>'Site 49 - Data'!$A37</f>
        <v>0.52083333333333359</v>
      </c>
      <c r="GB37" s="67">
        <f>SUM('Site 49 - Data'!P37,'Site 49 - Data'!CV37,'Site 49 - Data'!GB37,'Site 49 - ARMS'!P37,'Site 49 - ARMS'!AD37)</f>
        <v>26</v>
      </c>
      <c r="GC37" s="68">
        <f>SUM('Site 49 - Data'!Q37,'Site 49 - Data'!CW37,'Site 49 - Data'!GC37,'Site 49 - ARMS'!Q37,'Site 49 - ARMS'!AE37)</f>
        <v>1</v>
      </c>
      <c r="GD37" s="68">
        <f>SUM('Site 49 - Data'!R37,'Site 49 - Data'!CX37,'Site 49 - Data'!GD37,'Site 49 - ARMS'!R37,'Site 49 - ARMS'!AF37)</f>
        <v>0</v>
      </c>
      <c r="GE37" s="68">
        <f>SUM('Site 49 - Data'!S37,'Site 49 - Data'!CY37,'Site 49 - Data'!GE37,'Site 49 - ARMS'!S37,'Site 49 - ARMS'!AG37)</f>
        <v>0</v>
      </c>
      <c r="GF37" s="68">
        <f>SUM('Site 49 - Data'!T37,'Site 49 - Data'!CZ37,'Site 49 - Data'!GF37,'Site 49 - ARMS'!T37,'Site 49 - ARMS'!AH37)</f>
        <v>0</v>
      </c>
      <c r="GG37" s="68">
        <f>SUM('Site 49 - Data'!U37,'Site 49 - Data'!DA37,'Site 49 - Data'!GG37,'Site 49 - ARMS'!U37,'Site 49 - ARMS'!AI37)</f>
        <v>0</v>
      </c>
      <c r="GH37" s="68">
        <f>SUM('Site 49 - Data'!V37,'Site 49 - Data'!DB37,'Site 49 - Data'!GH37,'Site 49 - ARMS'!V37,'Site 49 - ARMS'!AJ37)</f>
        <v>0</v>
      </c>
      <c r="GI37" s="68">
        <f>SUM('Site 49 - Data'!W37,'Site 49 - Data'!DC37,'Site 49 - Data'!GI37,'Site 49 - ARMS'!W37,'Site 49 - ARMS'!AK37)</f>
        <v>0</v>
      </c>
      <c r="GJ37" s="68">
        <f>SUM('Site 49 - Data'!X37,'Site 49 - Data'!DD37,'Site 49 - Data'!GJ37,'Site 49 - ARMS'!X37,'Site 49 - ARMS'!AL37)</f>
        <v>1</v>
      </c>
      <c r="GK37" s="68">
        <f>SUM('Site 49 - Data'!Y37,'Site 49 - Data'!DE37,'Site 49 - Data'!GK37,'Site 49 - ARMS'!Y37,'Site 49 - ARMS'!AM37)</f>
        <v>1</v>
      </c>
      <c r="GL37" s="69">
        <f>SUM('Site 49 - Data'!Z37,'Site 49 - Data'!DF37,'Site 49 - Data'!GL37,'Site 49 - ARMS'!Z37,'Site 49 - ARMS'!AN37)</f>
        <v>1</v>
      </c>
      <c r="GM37" s="23">
        <f>SUM(GB37:GL37)</f>
        <v>30</v>
      </c>
      <c r="GN37" s="23">
        <f>SUM(GB37,GC37,2.3*GD37,2.3*GE37,2.3*GF37,2.3*GG37,2*GH37,2*GI37,GJ37,0.4*GK37,0.2*GL37)</f>
        <v>28.599999999999998</v>
      </c>
      <c r="GO37" s="13">
        <f>'Site 49 - Data'!$A37</f>
        <v>0.52083333333333359</v>
      </c>
      <c r="GP37" s="67">
        <f>SUM('Site 49 - Data'!HD37,'Site 49 - Data'!HR37,'Site 49 - Data'!IF37,'Site 49 - ARMS'!B37,'Site 49 - ARMS'!P37)</f>
        <v>18</v>
      </c>
      <c r="GQ37" s="68">
        <f>SUM('Site 49 - Data'!HE37,'Site 49 - Data'!HS37,'Site 49 - Data'!IG37,'Site 49 - ARMS'!C37,'Site 49 - ARMS'!Q37)</f>
        <v>1</v>
      </c>
      <c r="GR37" s="68">
        <f>SUM('Site 49 - Data'!HF37,'Site 49 - Data'!HT37,'Site 49 - Data'!IH37,'Site 49 - ARMS'!D37,'Site 49 - ARMS'!R37)</f>
        <v>1</v>
      </c>
      <c r="GS37" s="68">
        <f>SUM('Site 49 - Data'!HG37,'Site 49 - Data'!HU37,'Site 49 - Data'!II37,'Site 49 - ARMS'!E37,'Site 49 - ARMS'!S37)</f>
        <v>0</v>
      </c>
      <c r="GT37" s="68">
        <f>SUM('Site 49 - Data'!HH37,'Site 49 - Data'!HV37,'Site 49 - Data'!IJ37,'Site 49 - ARMS'!F37,'Site 49 - ARMS'!T37)</f>
        <v>0</v>
      </c>
      <c r="GU37" s="68">
        <f>SUM('Site 49 - Data'!HI37,'Site 49 - Data'!HW37,'Site 49 - Data'!IK37,'Site 49 - ARMS'!G37,'Site 49 - ARMS'!U37)</f>
        <v>0</v>
      </c>
      <c r="GV37" s="68">
        <f>SUM('Site 49 - Data'!HJ37,'Site 49 - Data'!HX37,'Site 49 - Data'!IL37,'Site 49 - ARMS'!H37,'Site 49 - ARMS'!V37)</f>
        <v>0</v>
      </c>
      <c r="GW37" s="68">
        <f>SUM('Site 49 - Data'!HK37,'Site 49 - Data'!HY37,'Site 49 - Data'!IM37,'Site 49 - ARMS'!I37,'Site 49 - ARMS'!W37)</f>
        <v>0</v>
      </c>
      <c r="GX37" s="68">
        <f>SUM('Site 49 - Data'!HL37,'Site 49 - Data'!HZ37,'Site 49 - Data'!IN37,'Site 49 - ARMS'!J37,'Site 49 - ARMS'!X37)</f>
        <v>0</v>
      </c>
      <c r="GY37" s="68">
        <f>SUM('Site 49 - Data'!HM37,'Site 49 - Data'!IA37,'Site 49 - Data'!IO37,'Site 49 - ARMS'!K37,'Site 49 - ARMS'!Y37)</f>
        <v>0</v>
      </c>
      <c r="GZ37" s="69">
        <f>SUM('Site 49 - Data'!HN37,'Site 49 - Data'!IB37,'Site 49 - Data'!IP37,'Site 49 - ARMS'!L37,'Site 49 - ARMS'!Z37)</f>
        <v>1</v>
      </c>
      <c r="HA37" s="23">
        <f>SUM(GP37:GZ37)</f>
        <v>21</v>
      </c>
      <c r="HB37" s="23">
        <f>SUM(GP37,GQ37,2.3*GR37,2.3*GS37,2.3*GT37,2.3*GU37,2*GV37,2*GW37,GX37,0.4*GY37,0.2*GZ37)</f>
        <v>21.5</v>
      </c>
      <c r="HC37" s="13">
        <f>'Site 49 - Data'!$A37</f>
        <v>0.52083333333333359</v>
      </c>
      <c r="HD37" s="67">
        <f>SUM('Site 49 - Data'!B37,'Site 49 - Data'!CH37,'Site 49 - Data'!FN37,'Site 49 - ARMS'!B37,'Site 49 - ARMS'!CH37)</f>
        <v>43</v>
      </c>
      <c r="HE37" s="68">
        <f>SUM('Site 49 - Data'!C37,'Site 49 - Data'!CI37,'Site 49 - Data'!FO37,'Site 49 - ARMS'!C37,'Site 49 - ARMS'!CI37)</f>
        <v>5</v>
      </c>
      <c r="HF37" s="68">
        <f>SUM('Site 49 - Data'!D37,'Site 49 - Data'!CJ37,'Site 49 - Data'!FP37,'Site 49 - ARMS'!D37,'Site 49 - ARMS'!CJ37)</f>
        <v>0</v>
      </c>
      <c r="HG37" s="68">
        <f>SUM('Site 49 - Data'!E37,'Site 49 - Data'!CK37,'Site 49 - Data'!FQ37,'Site 49 - ARMS'!E37,'Site 49 - ARMS'!CK37)</f>
        <v>0</v>
      </c>
      <c r="HH37" s="68">
        <f>SUM('Site 49 - Data'!F37,'Site 49 - Data'!CL37,'Site 49 - Data'!FR37,'Site 49 - ARMS'!F37,'Site 49 - ARMS'!CL37)</f>
        <v>0</v>
      </c>
      <c r="HI37" s="68">
        <f>SUM('Site 49 - Data'!G37,'Site 49 - Data'!CM37,'Site 49 - Data'!FS37,'Site 49 - ARMS'!G37,'Site 49 - ARMS'!CM37)</f>
        <v>0</v>
      </c>
      <c r="HJ37" s="68">
        <f>SUM('Site 49 - Data'!H37,'Site 49 - Data'!CN37,'Site 49 - Data'!FT37,'Site 49 - ARMS'!H37,'Site 49 - ARMS'!CN37)</f>
        <v>0</v>
      </c>
      <c r="HK37" s="68">
        <f>SUM('Site 49 - Data'!I37,'Site 49 - Data'!CO37,'Site 49 - Data'!FU37,'Site 49 - ARMS'!I37,'Site 49 - ARMS'!CO37)</f>
        <v>1</v>
      </c>
      <c r="HL37" s="68">
        <f>SUM('Site 49 - Data'!J37,'Site 49 - Data'!CP37,'Site 49 - Data'!FV37,'Site 49 - ARMS'!J37,'Site 49 - ARMS'!CP37)</f>
        <v>11</v>
      </c>
      <c r="HM37" s="68">
        <f>SUM('Site 49 - Data'!K37,'Site 49 - Data'!CQ37,'Site 49 - Data'!FW37,'Site 49 - ARMS'!K37,'Site 49 - ARMS'!CQ37)</f>
        <v>0</v>
      </c>
      <c r="HN37" s="69">
        <f>SUM('Site 49 - Data'!L37,'Site 49 - Data'!CR37,'Site 49 - Data'!FX37,'Site 49 - ARMS'!L37,'Site 49 - ARMS'!CR37)</f>
        <v>2</v>
      </c>
      <c r="HO37" s="23">
        <f>SUM(HD37:HN37)</f>
        <v>62</v>
      </c>
      <c r="HP37" s="23">
        <f>SUM(HD37,HE37,2.3*HF37,2.3*HG37,2.3*HH37,2.3*HI37,2*HJ37,2*HK37,HL37,0.4*HM37,0.2*HN37)</f>
        <v>61.4</v>
      </c>
      <c r="HQ37" s="13">
        <f>'Site 49 - Data'!$A37</f>
        <v>0.52083333333333359</v>
      </c>
      <c r="HR37" s="67">
        <f t="shared" si="107"/>
        <v>44</v>
      </c>
      <c r="HS37" s="68">
        <f t="shared" si="107"/>
        <v>7</v>
      </c>
      <c r="HT37" s="68">
        <f t="shared" si="107"/>
        <v>0</v>
      </c>
      <c r="HU37" s="68">
        <f t="shared" si="107"/>
        <v>0</v>
      </c>
      <c r="HV37" s="68">
        <f t="shared" si="107"/>
        <v>0</v>
      </c>
      <c r="HW37" s="68">
        <f t="shared" si="107"/>
        <v>0</v>
      </c>
      <c r="HX37" s="68">
        <f t="shared" si="107"/>
        <v>0</v>
      </c>
      <c r="HY37" s="68">
        <f t="shared" si="107"/>
        <v>0</v>
      </c>
      <c r="HZ37" s="68">
        <f t="shared" si="107"/>
        <v>5</v>
      </c>
      <c r="IA37" s="68">
        <f t="shared" si="107"/>
        <v>2</v>
      </c>
      <c r="IB37" s="69">
        <f t="shared" si="107"/>
        <v>0</v>
      </c>
      <c r="IC37" s="23">
        <f>SUM(HR37:IB37)</f>
        <v>58</v>
      </c>
      <c r="ID37" s="23">
        <f>SUM(HR37,HS37,2.3*HT37,2.3*HU37,2.3*HV37,2.3*HW37,2*HX37,2*HY37,HZ37,0.4*IA37,0.2*IB37)</f>
        <v>56.8</v>
      </c>
      <c r="IE37" s="65">
        <f>SUM(EI37,FK37,GM37,HO37)</f>
        <v>298</v>
      </c>
      <c r="IF37" s="65">
        <f>SUM(IE37:IE42)</f>
        <v>1232</v>
      </c>
      <c r="IG37" s="13">
        <v>0.52083333333333359</v>
      </c>
    </row>
    <row r="38" spans="1:241" ht="13.5" customHeight="1" x14ac:dyDescent="0.25">
      <c r="A38" s="28">
        <f>A37+"00:15"</f>
        <v>0.53125000000000022</v>
      </c>
      <c r="B38" s="29">
        <v>5</v>
      </c>
      <c r="C38" s="30">
        <v>1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1">
        <v>0</v>
      </c>
      <c r="M38" s="32">
        <f>SUM(B38:L38)</f>
        <v>6</v>
      </c>
      <c r="N38" s="32">
        <f>SUM(B38,C38,2.3*D38,2.3*E38,2.3*F38,2.3*G38,2*H38,2*I38,J38,0.4*K38,0.2*L38)</f>
        <v>6</v>
      </c>
      <c r="O38" s="28">
        <f>O37+"00:15"</f>
        <v>0.53125000000000022</v>
      </c>
      <c r="P38" s="34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6">
        <v>0</v>
      </c>
      <c r="AA38" s="37">
        <f>SUM(P38:Z38)</f>
        <v>0</v>
      </c>
      <c r="AB38" s="37">
        <f>SUM(P38,Q38,2.3*R38,2.3*S38,2.3*T38,2.3*U38,2*V38,2*W38,X38,0.4*Y38,0.2*Z38)</f>
        <v>0</v>
      </c>
      <c r="AC38" s="28">
        <f>AC37+"00:15"</f>
        <v>0.53125000000000022</v>
      </c>
      <c r="AD38" s="29">
        <v>1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0</v>
      </c>
      <c r="AM38" s="30">
        <v>0</v>
      </c>
      <c r="AN38" s="31">
        <v>0</v>
      </c>
      <c r="AO38" s="32">
        <f>SUM(AD38:AN38)</f>
        <v>1</v>
      </c>
      <c r="AP38" s="32">
        <f>SUM(AD38,AE38,2.3*AF38,2.3*AG38,2.3*AH38,2.3*AI38,2*AJ38,2*AK38,AL38,0.4*AM38,0.2*AN38)</f>
        <v>1</v>
      </c>
      <c r="AQ38" s="28">
        <f>AQ37+"00:15"</f>
        <v>0.53125000000000022</v>
      </c>
      <c r="AR38" s="29">
        <v>17</v>
      </c>
      <c r="AS38" s="30">
        <v>4</v>
      </c>
      <c r="AT38" s="30">
        <v>0</v>
      </c>
      <c r="AU38" s="30">
        <v>0</v>
      </c>
      <c r="AV38" s="30">
        <v>0</v>
      </c>
      <c r="AW38" s="30">
        <v>0</v>
      </c>
      <c r="AX38" s="30">
        <v>0</v>
      </c>
      <c r="AY38" s="30">
        <v>0</v>
      </c>
      <c r="AZ38" s="30">
        <v>3</v>
      </c>
      <c r="BA38" s="30">
        <v>0</v>
      </c>
      <c r="BB38" s="31">
        <v>0</v>
      </c>
      <c r="BC38" s="32">
        <f>SUM(AR38:BB38)</f>
        <v>24</v>
      </c>
      <c r="BD38" s="32">
        <f>SUM(AR38,AS38,2.3*AT38,2.3*AU38,2.3*AV38,2.3*AW38,2*AX38,2*AY38,AZ38,0.4*BA38,0.2*BB38)</f>
        <v>24</v>
      </c>
      <c r="BE38" s="28">
        <f>BE37+"00:15"</f>
        <v>0.53125000000000022</v>
      </c>
      <c r="BF38" s="29">
        <v>25</v>
      </c>
      <c r="BG38" s="30">
        <v>6</v>
      </c>
      <c r="BH38" s="30">
        <v>0</v>
      </c>
      <c r="BI38" s="30">
        <v>0</v>
      </c>
      <c r="BJ38" s="30">
        <v>0</v>
      </c>
      <c r="BK38" s="30">
        <v>0</v>
      </c>
      <c r="BL38" s="30">
        <v>0</v>
      </c>
      <c r="BM38" s="30">
        <v>0</v>
      </c>
      <c r="BN38" s="30">
        <v>1</v>
      </c>
      <c r="BO38" s="30">
        <v>0</v>
      </c>
      <c r="BP38" s="31">
        <v>3</v>
      </c>
      <c r="BQ38" s="32">
        <f>SUM(BF38:BP38)</f>
        <v>35</v>
      </c>
      <c r="BR38" s="32">
        <f>SUM(BF38,BG38,2.3*BH38,2.3*BI38,2.3*BJ38,2.3*BK38,2*BL38,2*BM38,BN38,0.4*BO38,0.2*BP38)</f>
        <v>32.6</v>
      </c>
      <c r="BS38" s="28">
        <f>BS37+"00:15"</f>
        <v>0.53125000000000022</v>
      </c>
      <c r="BT38" s="29">
        <v>0</v>
      </c>
      <c r="BU38" s="30">
        <v>0</v>
      </c>
      <c r="BV38" s="30">
        <v>0</v>
      </c>
      <c r="BW38" s="30">
        <v>0</v>
      </c>
      <c r="BX38" s="30">
        <v>0</v>
      </c>
      <c r="BY38" s="30">
        <v>0</v>
      </c>
      <c r="BZ38" s="30">
        <v>0</v>
      </c>
      <c r="CA38" s="30">
        <v>0</v>
      </c>
      <c r="CB38" s="30">
        <v>0</v>
      </c>
      <c r="CC38" s="30">
        <v>0</v>
      </c>
      <c r="CD38" s="31">
        <v>0</v>
      </c>
      <c r="CE38" s="32">
        <f>SUM(BT38:CD38)</f>
        <v>0</v>
      </c>
      <c r="CF38" s="32">
        <f>SUM(BT38,BU38,2.3*BV38,2.3*BW38,2.3*BX38,2.3*BY38,2*BZ38,2*CA38,CB38,0.4*CC38,0.2*CD38)</f>
        <v>0</v>
      </c>
      <c r="CG38" s="28">
        <f>CG37+"00:15"</f>
        <v>0.53125000000000022</v>
      </c>
      <c r="CH38" s="34">
        <v>0</v>
      </c>
      <c r="CI38" s="35">
        <v>0</v>
      </c>
      <c r="CJ38" s="35">
        <v>0</v>
      </c>
      <c r="CK38" s="35">
        <v>0</v>
      </c>
      <c r="CL38" s="35">
        <v>0</v>
      </c>
      <c r="CM38" s="35">
        <v>0</v>
      </c>
      <c r="CN38" s="35">
        <v>0</v>
      </c>
      <c r="CO38" s="35">
        <v>0</v>
      </c>
      <c r="CP38" s="35">
        <v>0</v>
      </c>
      <c r="CQ38" s="35">
        <v>0</v>
      </c>
      <c r="CR38" s="36">
        <v>0</v>
      </c>
      <c r="CS38" s="37">
        <f>SUM(CH38:CR38)</f>
        <v>0</v>
      </c>
      <c r="CT38" s="37">
        <f>SUM(CH38,CI38,2.3*CJ38,2.3*CK38,2.3*CL38,2.3*CM38,2*CN38,2*CO38,CP38,0.4*CQ38,0.2*CR38)</f>
        <v>0</v>
      </c>
      <c r="CU38" s="33">
        <f>'Site 49 - Data'!$A38</f>
        <v>0.53125000000000022</v>
      </c>
      <c r="CV38" s="70">
        <f>SUM('Site 49 - Data'!BF38,'Site 49 - Data'!BT38,'Site 49 - Data'!EZ38,'Site 49 - Data'!IF38,'Site 49 - ARMS'!BT38)</f>
        <v>74</v>
      </c>
      <c r="CW38" s="71">
        <f>SUM('Site 49 - Data'!BG38,'Site 49 - Data'!BU38,'Site 49 - Data'!FA38,'Site 49 - Data'!IG38,'Site 49 - ARMS'!BU38)</f>
        <v>10</v>
      </c>
      <c r="CX38" s="71">
        <f>SUM('Site 49 - Data'!BH38,'Site 49 - Data'!BV38,'Site 49 - Data'!FB38,'Site 49 - Data'!IH38,'Site 49 - ARMS'!BV38)</f>
        <v>1</v>
      </c>
      <c r="CY38" s="71">
        <f>SUM('Site 49 - Data'!BI38,'Site 49 - Data'!BW38,'Site 49 - Data'!FC38,'Site 49 - Data'!II38,'Site 49 - ARMS'!BW38)</f>
        <v>0</v>
      </c>
      <c r="CZ38" s="71">
        <f>SUM('Site 49 - Data'!BJ38,'Site 49 - Data'!BX38,'Site 49 - Data'!FD38,'Site 49 - Data'!IJ38,'Site 49 - ARMS'!BX38)</f>
        <v>1</v>
      </c>
      <c r="DA38" s="71">
        <f>SUM('Site 49 - Data'!BK38,'Site 49 - Data'!BY38,'Site 49 - Data'!FE38,'Site 49 - Data'!IK38,'Site 49 - ARMS'!BY38)</f>
        <v>0</v>
      </c>
      <c r="DB38" s="71">
        <f>SUM('Site 49 - Data'!BL38,'Site 49 - Data'!BZ38,'Site 49 - Data'!FF38,'Site 49 - Data'!IL38,'Site 49 - ARMS'!BZ38)</f>
        <v>0</v>
      </c>
      <c r="DC38" s="71">
        <f>SUM('Site 49 - Data'!BM38,'Site 49 - Data'!CA38,'Site 49 - Data'!FG38,'Site 49 - Data'!IM38,'Site 49 - ARMS'!CA38)</f>
        <v>1</v>
      </c>
      <c r="DD38" s="71">
        <f>SUM('Site 49 - Data'!BN38,'Site 49 - Data'!CB38,'Site 49 - Data'!FH38,'Site 49 - Data'!IN38,'Site 49 - ARMS'!CB38)</f>
        <v>12</v>
      </c>
      <c r="DE38" s="71">
        <f>SUM('Site 49 - Data'!BO38,'Site 49 - Data'!CC38,'Site 49 - Data'!FI38,'Site 49 - Data'!IO38,'Site 49 - ARMS'!CC38)</f>
        <v>1</v>
      </c>
      <c r="DF38" s="72">
        <f>SUM('Site 49 - Data'!BP38,'Site 49 - Data'!CD38,'Site 49 - Data'!FJ38,'Site 49 - Data'!IP38,'Site 49 - ARMS'!CD38)</f>
        <v>3</v>
      </c>
      <c r="DG38" s="32">
        <f>SUM(CV38:DF38)</f>
        <v>103</v>
      </c>
      <c r="DH38" s="32">
        <f>SUM(CV38,CW38,2.3*CX38,2.3*CY38,2.3*CZ38,2.3*DA38,2*DB38,2*DC38,DD38,0.4*DE38,0.2*DF38)</f>
        <v>103.6</v>
      </c>
      <c r="DI38" s="33">
        <f>'Site 49 - Data'!$A38</f>
        <v>0.53125000000000022</v>
      </c>
      <c r="DJ38" s="70">
        <f>SUM('Site 49 - Data'!B38,'Site 49 - Data'!P38,'Site 49 - Data'!AD38,'Site 49 - Data'!AR38,'Site 49 - Data'!BF38)</f>
        <v>109</v>
      </c>
      <c r="DK38" s="71">
        <f>SUM('Site 49 - Data'!C38,'Site 49 - Data'!Q38,'Site 49 - Data'!AE38,'Site 49 - Data'!AS38,'Site 49 - Data'!BG38)</f>
        <v>8</v>
      </c>
      <c r="DL38" s="71">
        <f>SUM('Site 49 - Data'!D38,'Site 49 - Data'!R38,'Site 49 - Data'!AF38,'Site 49 - Data'!AT38,'Site 49 - Data'!BH38)</f>
        <v>3</v>
      </c>
      <c r="DM38" s="71">
        <f>SUM('Site 49 - Data'!E38,'Site 49 - Data'!S38,'Site 49 - Data'!AG38,'Site 49 - Data'!AU38,'Site 49 - Data'!BI38)</f>
        <v>0</v>
      </c>
      <c r="DN38" s="71">
        <f>SUM('Site 49 - Data'!F38,'Site 49 - Data'!T38,'Site 49 - Data'!AH38,'Site 49 - Data'!AV38,'Site 49 - Data'!BJ38)</f>
        <v>0</v>
      </c>
      <c r="DO38" s="71">
        <f>SUM('Site 49 - Data'!G38,'Site 49 - Data'!U38,'Site 49 - Data'!AI38,'Site 49 - Data'!AW38,'Site 49 - Data'!BK38)</f>
        <v>0</v>
      </c>
      <c r="DP38" s="71">
        <f>SUM('Site 49 - Data'!H38,'Site 49 - Data'!V38,'Site 49 - Data'!AJ38,'Site 49 - Data'!AX38,'Site 49 - Data'!BL38)</f>
        <v>0</v>
      </c>
      <c r="DQ38" s="71">
        <f>SUM('Site 49 - Data'!I38,'Site 49 - Data'!W38,'Site 49 - Data'!AK38,'Site 49 - Data'!AY38,'Site 49 - Data'!BM38)</f>
        <v>0</v>
      </c>
      <c r="DR38" s="71">
        <f>SUM('Site 49 - Data'!J38,'Site 49 - Data'!X38,'Site 49 - Data'!AL38,'Site 49 - Data'!AZ38,'Site 49 - Data'!BN38)</f>
        <v>17</v>
      </c>
      <c r="DS38" s="71">
        <f>SUM('Site 49 - Data'!K38,'Site 49 - Data'!Y38,'Site 49 - Data'!AM38,'Site 49 - Data'!BA38,'Site 49 - Data'!BO38)</f>
        <v>2</v>
      </c>
      <c r="DT38" s="72">
        <f>SUM('Site 49 - Data'!L38,'Site 49 - Data'!Z38,'Site 49 - Data'!AN38,'Site 49 - Data'!BB38,'Site 49 - Data'!BP38)</f>
        <v>7</v>
      </c>
      <c r="DU38" s="32">
        <f>SUM(DJ38:DT38)</f>
        <v>146</v>
      </c>
      <c r="DV38" s="32">
        <f>SUM(DJ38,DK38,2.3*DL38,2.3*DM38,2.3*DN38,2.3*DO38,2*DP38,2*DQ38,DR38,0.4*DS38,0.2*DT38)</f>
        <v>143.10000000000002</v>
      </c>
      <c r="DW38" s="33">
        <f>'Site 49 - Data'!$A38</f>
        <v>0.53125000000000022</v>
      </c>
      <c r="DX38" s="70">
        <f>SUM('Site 49 - Data'!AR38,'Site 49 - Data'!DX38,'Site 49 - Data'!EL38,'Site 49 - Data'!HR38,'Site 49 - ARMS'!BF38)</f>
        <v>56</v>
      </c>
      <c r="DY38" s="71">
        <f>SUM('Site 49 - Data'!AS38,'Site 49 - Data'!DY38,'Site 49 - Data'!EM38,'Site 49 - Data'!HS38,'Site 49 - ARMS'!BG38)</f>
        <v>8</v>
      </c>
      <c r="DZ38" s="71">
        <f>SUM('Site 49 - Data'!AT38,'Site 49 - Data'!DZ38,'Site 49 - Data'!EN38,'Site 49 - Data'!HT38,'Site 49 - ARMS'!BH38)</f>
        <v>1</v>
      </c>
      <c r="EA38" s="71">
        <f>SUM('Site 49 - Data'!AU38,'Site 49 - Data'!EA38,'Site 49 - Data'!EO38,'Site 49 - Data'!HU38,'Site 49 - ARMS'!BI38)</f>
        <v>0</v>
      </c>
      <c r="EB38" s="71">
        <f>SUM('Site 49 - Data'!AV38,'Site 49 - Data'!EB38,'Site 49 - Data'!EP38,'Site 49 - Data'!HV38,'Site 49 - ARMS'!BJ38)</f>
        <v>0</v>
      </c>
      <c r="EC38" s="71">
        <f>SUM('Site 49 - Data'!AW38,'Site 49 - Data'!EC38,'Site 49 - Data'!EQ38,'Site 49 - Data'!HW38,'Site 49 - ARMS'!BK38)</f>
        <v>0</v>
      </c>
      <c r="ED38" s="71">
        <f>SUM('Site 49 - Data'!AX38,'Site 49 - Data'!ED38,'Site 49 - Data'!ER38,'Site 49 - Data'!HX38,'Site 49 - ARMS'!BL38)</f>
        <v>0</v>
      </c>
      <c r="EE38" s="71">
        <f>SUM('Site 49 - Data'!AY38,'Site 49 - Data'!EE38,'Site 49 - Data'!ES38,'Site 49 - Data'!HY38,'Site 49 - ARMS'!BM38)</f>
        <v>0</v>
      </c>
      <c r="EF38" s="71">
        <f>SUM('Site 49 - Data'!AZ38,'Site 49 - Data'!EF38,'Site 49 - Data'!ET38,'Site 49 - Data'!HZ38,'Site 49 - ARMS'!BN38)</f>
        <v>4</v>
      </c>
      <c r="EG38" s="71">
        <f>SUM('Site 49 - Data'!BA38,'Site 49 - Data'!EG38,'Site 49 - Data'!EU38,'Site 49 - Data'!IA38,'Site 49 - ARMS'!BO38)</f>
        <v>0</v>
      </c>
      <c r="EH38" s="72">
        <f>SUM('Site 49 - Data'!BB38,'Site 49 - Data'!EH38,'Site 49 - Data'!EV38,'Site 49 - Data'!IB38,'Site 49 - ARMS'!BP38)</f>
        <v>6</v>
      </c>
      <c r="EI38" s="32">
        <f>SUM(DX38:EH38)</f>
        <v>75</v>
      </c>
      <c r="EJ38" s="32">
        <f>SUM(DX38,DY38,2.3*DZ38,2.3*EA38,2.3*EB38,2.3*EC38,2*ED38,2*EE38,EF38,0.4*EG38,0.2*EH38)</f>
        <v>71.5</v>
      </c>
      <c r="EK38" s="33">
        <f>'Site 49 - Data'!$A38</f>
        <v>0.53125000000000022</v>
      </c>
      <c r="EL38" s="70">
        <f>SUM('Site 49 - Data'!BT38,'Site 49 - Data'!CH38,'Site 49 - Data'!CV38,'Site 49 - Data'!DJ38,'Site 49 - Data'!DX38)</f>
        <v>52</v>
      </c>
      <c r="EM38" s="71">
        <f>SUM('Site 49 - Data'!BU38,'Site 49 - Data'!CI38,'Site 49 - Data'!CW38,'Site 49 - Data'!DK38,'Site 49 - Data'!DY38)</f>
        <v>12</v>
      </c>
      <c r="EN38" s="71">
        <f>SUM('Site 49 - Data'!BV38,'Site 49 - Data'!CJ38,'Site 49 - Data'!CX38,'Site 49 - Data'!DL38,'Site 49 - Data'!DZ38)</f>
        <v>1</v>
      </c>
      <c r="EO38" s="71">
        <f>SUM('Site 49 - Data'!BW38,'Site 49 - Data'!CK38,'Site 49 - Data'!CY38,'Site 49 - Data'!DM38,'Site 49 - Data'!EA38)</f>
        <v>0</v>
      </c>
      <c r="EP38" s="71">
        <f>SUM('Site 49 - Data'!BX38,'Site 49 - Data'!CL38,'Site 49 - Data'!CZ38,'Site 49 - Data'!DN38,'Site 49 - Data'!EB38)</f>
        <v>2</v>
      </c>
      <c r="EQ38" s="71">
        <f>SUM('Site 49 - Data'!BY38,'Site 49 - Data'!CM38,'Site 49 - Data'!DA38,'Site 49 - Data'!DO38,'Site 49 - Data'!EC38)</f>
        <v>0</v>
      </c>
      <c r="ER38" s="71">
        <f>SUM('Site 49 - Data'!BZ38,'Site 49 - Data'!CN38,'Site 49 - Data'!DB38,'Site 49 - Data'!DP38,'Site 49 - Data'!ED38)</f>
        <v>0</v>
      </c>
      <c r="ES38" s="71">
        <f>SUM('Site 49 - Data'!CA38,'Site 49 - Data'!CO38,'Site 49 - Data'!DC38,'Site 49 - Data'!DQ38,'Site 49 - Data'!EE38)</f>
        <v>1</v>
      </c>
      <c r="ET38" s="71">
        <f>SUM('Site 49 - Data'!CB38,'Site 49 - Data'!CP38,'Site 49 - Data'!DD38,'Site 49 - Data'!DR38,'Site 49 - Data'!EF38)</f>
        <v>8</v>
      </c>
      <c r="EU38" s="71">
        <f>SUM('Site 49 - Data'!CC38,'Site 49 - Data'!CQ38,'Site 49 - Data'!DE38,'Site 49 - Data'!DS38,'Site 49 - Data'!EG38)</f>
        <v>1</v>
      </c>
      <c r="EV38" s="72">
        <f>SUM('Site 49 - Data'!CD38,'Site 49 - Data'!CR38,'Site 49 - Data'!DF38,'Site 49 - Data'!DT38,'Site 49 - Data'!EH38)</f>
        <v>2</v>
      </c>
      <c r="EW38" s="32">
        <f>SUM(EL38:EV38)</f>
        <v>79</v>
      </c>
      <c r="EX38" s="32">
        <f>SUM(EL38,EM38,2.3*EN38,2.3*EO38,2.3*EP38,2.3*EQ38,2*ER38,2*ES38,ET38,0.4*EU38,0.2*EV38)</f>
        <v>81.7</v>
      </c>
      <c r="EY38" s="33">
        <f>'Site 49 - Data'!$A38</f>
        <v>0.53125000000000022</v>
      </c>
      <c r="EZ38" s="70">
        <f>SUM('Site 49 - Data'!AD38,'Site 49 - Data'!DJ38,'Site 49 - Data'!GP38,'Site 49 - Data'!HD38,'Site 49 - ARMS'!AR38)</f>
        <v>104</v>
      </c>
      <c r="FA38" s="71">
        <f>SUM('Site 49 - Data'!AE38,'Site 49 - Data'!DK38,'Site 49 - Data'!GQ38,'Site 49 - Data'!HE38,'Site 49 - ARMS'!AS38)</f>
        <v>11</v>
      </c>
      <c r="FB38" s="71">
        <f>SUM('Site 49 - Data'!AF38,'Site 49 - Data'!DL38,'Site 49 - Data'!GR38,'Site 49 - Data'!HF38,'Site 49 - ARMS'!AT38)</f>
        <v>1</v>
      </c>
      <c r="FC38" s="71">
        <f>SUM('Site 49 - Data'!AG38,'Site 49 - Data'!DM38,'Site 49 - Data'!GS38,'Site 49 - Data'!HG38,'Site 49 - ARMS'!AU38)</f>
        <v>0</v>
      </c>
      <c r="FD38" s="71">
        <f>SUM('Site 49 - Data'!AH38,'Site 49 - Data'!DN38,'Site 49 - Data'!GT38,'Site 49 - Data'!HH38,'Site 49 - ARMS'!AV38)</f>
        <v>0</v>
      </c>
      <c r="FE38" s="71">
        <f>SUM('Site 49 - Data'!AI38,'Site 49 - Data'!DO38,'Site 49 - Data'!GU38,'Site 49 - Data'!HI38,'Site 49 - ARMS'!AW38)</f>
        <v>0</v>
      </c>
      <c r="FF38" s="71">
        <f>SUM('Site 49 - Data'!AJ38,'Site 49 - Data'!DP38,'Site 49 - Data'!GV38,'Site 49 - Data'!HJ38,'Site 49 - ARMS'!AX38)</f>
        <v>0</v>
      </c>
      <c r="FG38" s="71">
        <f>SUM('Site 49 - Data'!AK38,'Site 49 - Data'!DQ38,'Site 49 - Data'!GW38,'Site 49 - Data'!HK38,'Site 49 - ARMS'!AY38)</f>
        <v>0</v>
      </c>
      <c r="FH38" s="71">
        <f>SUM('Site 49 - Data'!AL38,'Site 49 - Data'!DR38,'Site 49 - Data'!GX38,'Site 49 - Data'!HL38,'Site 49 - ARMS'!AZ38)</f>
        <v>15</v>
      </c>
      <c r="FI38" s="71">
        <f>SUM('Site 49 - Data'!AM38,'Site 49 - Data'!DS38,'Site 49 - Data'!GY38,'Site 49 - Data'!HM38,'Site 49 - ARMS'!BA38)</f>
        <v>3</v>
      </c>
      <c r="FJ38" s="72">
        <f>SUM('Site 49 - Data'!AN38,'Site 49 - Data'!DT38,'Site 49 - Data'!GZ38,'Site 49 - Data'!HN38,'Site 49 - ARMS'!BB38)</f>
        <v>4</v>
      </c>
      <c r="FK38" s="32">
        <f>SUM(EZ38:FJ38)</f>
        <v>138</v>
      </c>
      <c r="FL38" s="32">
        <f>SUM(EZ38,FA38,2.3*FB38,2.3*FC38,2.3*FD38,2.3*FE38,2*FF38,2*FG38,FH38,0.4*FI38,0.2*FJ38)</f>
        <v>134.30000000000001</v>
      </c>
      <c r="FM38" s="33">
        <f>'Site 49 - Data'!$A38</f>
        <v>0.53125000000000022</v>
      </c>
      <c r="FN38" s="70">
        <f>SUM('Site 49 - Data'!EL38,'Site 49 - Data'!EZ38,'Site 49 - Data'!FN38,'Site 49 - Data'!GB38,'Site 49 - Data'!GP38)</f>
        <v>82</v>
      </c>
      <c r="FO38" s="71">
        <f>SUM('Site 49 - Data'!EM38,'Site 49 - Data'!FA38,'Site 49 - Data'!FO38,'Site 49 - Data'!GC38,'Site 49 - Data'!GQ38)</f>
        <v>13</v>
      </c>
      <c r="FP38" s="71">
        <f>SUM('Site 49 - Data'!EN38,'Site 49 - Data'!FB38,'Site 49 - Data'!FP38,'Site 49 - Data'!GD38,'Site 49 - Data'!GR38)</f>
        <v>1</v>
      </c>
      <c r="FQ38" s="71">
        <f>SUM('Site 49 - Data'!EO38,'Site 49 - Data'!FC38,'Site 49 - Data'!FQ38,'Site 49 - Data'!GE38,'Site 49 - Data'!GS38)</f>
        <v>0</v>
      </c>
      <c r="FR38" s="71">
        <f>SUM('Site 49 - Data'!EP38,'Site 49 - Data'!FD38,'Site 49 - Data'!FR38,'Site 49 - Data'!GF38,'Site 49 - Data'!GT38)</f>
        <v>0</v>
      </c>
      <c r="FS38" s="71">
        <f>SUM('Site 49 - Data'!EQ38,'Site 49 - Data'!FE38,'Site 49 - Data'!FS38,'Site 49 - Data'!GG38,'Site 49 - Data'!GU38)</f>
        <v>0</v>
      </c>
      <c r="FT38" s="71">
        <f>SUM('Site 49 - Data'!ER38,'Site 49 - Data'!FF38,'Site 49 - Data'!FT38,'Site 49 - Data'!GH38,'Site 49 - Data'!GV38)</f>
        <v>0</v>
      </c>
      <c r="FU38" s="71">
        <f>SUM('Site 49 - Data'!ES38,'Site 49 - Data'!FG38,'Site 49 - Data'!FU38,'Site 49 - Data'!GI38,'Site 49 - Data'!GW38)</f>
        <v>0</v>
      </c>
      <c r="FV38" s="71">
        <f>SUM('Site 49 - Data'!ET38,'Site 49 - Data'!FH38,'Site 49 - Data'!FV38,'Site 49 - Data'!GJ38,'Site 49 - Data'!GX38)</f>
        <v>9</v>
      </c>
      <c r="FW38" s="71">
        <f>SUM('Site 49 - Data'!EU38,'Site 49 - Data'!FI38,'Site 49 - Data'!FW38,'Site 49 - Data'!GK38,'Site 49 - Data'!GY38)</f>
        <v>1</v>
      </c>
      <c r="FX38" s="72">
        <f>SUM('Site 49 - Data'!EV38,'Site 49 - Data'!FJ38,'Site 49 - Data'!FX38,'Site 49 - Data'!GL38,'Site 49 - Data'!GZ38)</f>
        <v>4</v>
      </c>
      <c r="FY38" s="32">
        <f>SUM(FN38:FX38)</f>
        <v>110</v>
      </c>
      <c r="FZ38" s="32">
        <f>SUM(FN38,FO38,2.3*FP38,2.3*FQ38,2.3*FR38,2.3*FS38,2*FT38,2*FU38,FV38,0.4*FW38,0.2*FX38)</f>
        <v>107.5</v>
      </c>
      <c r="GA38" s="33">
        <f>'Site 49 - Data'!$A38</f>
        <v>0.53125000000000022</v>
      </c>
      <c r="GB38" s="70">
        <f>SUM('Site 49 - Data'!P38,'Site 49 - Data'!CV38,'Site 49 - Data'!GB38,'Site 49 - ARMS'!P38,'Site 49 - ARMS'!AD38)</f>
        <v>17</v>
      </c>
      <c r="GC38" s="71">
        <f>SUM('Site 49 - Data'!Q38,'Site 49 - Data'!CW38,'Site 49 - Data'!GC38,'Site 49 - ARMS'!Q38,'Site 49 - ARMS'!AE38)</f>
        <v>1</v>
      </c>
      <c r="GD38" s="71">
        <f>SUM('Site 49 - Data'!R38,'Site 49 - Data'!CX38,'Site 49 - Data'!GD38,'Site 49 - ARMS'!R38,'Site 49 - ARMS'!AF38)</f>
        <v>1</v>
      </c>
      <c r="GE38" s="71">
        <f>SUM('Site 49 - Data'!S38,'Site 49 - Data'!CY38,'Site 49 - Data'!GE38,'Site 49 - ARMS'!S38,'Site 49 - ARMS'!AG38)</f>
        <v>0</v>
      </c>
      <c r="GF38" s="71">
        <f>SUM('Site 49 - Data'!T38,'Site 49 - Data'!CZ38,'Site 49 - Data'!GF38,'Site 49 - ARMS'!T38,'Site 49 - ARMS'!AH38)</f>
        <v>0</v>
      </c>
      <c r="GG38" s="71">
        <f>SUM('Site 49 - Data'!U38,'Site 49 - Data'!DA38,'Site 49 - Data'!GG38,'Site 49 - ARMS'!U38,'Site 49 - ARMS'!AI38)</f>
        <v>0</v>
      </c>
      <c r="GH38" s="71">
        <f>SUM('Site 49 - Data'!V38,'Site 49 - Data'!DB38,'Site 49 - Data'!GH38,'Site 49 - ARMS'!V38,'Site 49 - ARMS'!AJ38)</f>
        <v>0</v>
      </c>
      <c r="GI38" s="71">
        <f>SUM('Site 49 - Data'!W38,'Site 49 - Data'!DC38,'Site 49 - Data'!GI38,'Site 49 - ARMS'!W38,'Site 49 - ARMS'!AK38)</f>
        <v>0</v>
      </c>
      <c r="GJ38" s="71">
        <f>SUM('Site 49 - Data'!X38,'Site 49 - Data'!DD38,'Site 49 - Data'!GJ38,'Site 49 - ARMS'!X38,'Site 49 - ARMS'!AL38)</f>
        <v>2</v>
      </c>
      <c r="GK38" s="71">
        <f>SUM('Site 49 - Data'!Y38,'Site 49 - Data'!DE38,'Site 49 - Data'!GK38,'Site 49 - ARMS'!Y38,'Site 49 - ARMS'!AM38)</f>
        <v>0</v>
      </c>
      <c r="GL38" s="72">
        <f>SUM('Site 49 - Data'!Z38,'Site 49 - Data'!DF38,'Site 49 - Data'!GL38,'Site 49 - ARMS'!Z38,'Site 49 - ARMS'!AN38)</f>
        <v>1</v>
      </c>
      <c r="GM38" s="32">
        <f>SUM(GB38:GL38)</f>
        <v>22</v>
      </c>
      <c r="GN38" s="32">
        <f>SUM(GB38,GC38,2.3*GD38,2.3*GE38,2.3*GF38,2.3*GG38,2*GH38,2*GI38,GJ38,0.4*GK38,0.2*GL38)</f>
        <v>22.5</v>
      </c>
      <c r="GO38" s="33">
        <f>'Site 49 - Data'!$A38</f>
        <v>0.53125000000000022</v>
      </c>
      <c r="GP38" s="70">
        <f>SUM('Site 49 - Data'!HD38,'Site 49 - Data'!HR38,'Site 49 - Data'!IF38,'Site 49 - ARMS'!B38,'Site 49 - ARMS'!P38)</f>
        <v>24</v>
      </c>
      <c r="GQ38" s="71">
        <f>SUM('Site 49 - Data'!HE38,'Site 49 - Data'!HS38,'Site 49 - Data'!IG38,'Site 49 - ARMS'!C38,'Site 49 - ARMS'!Q38)</f>
        <v>2</v>
      </c>
      <c r="GR38" s="71">
        <f>SUM('Site 49 - Data'!HF38,'Site 49 - Data'!HT38,'Site 49 - Data'!IH38,'Site 49 - ARMS'!D38,'Site 49 - ARMS'!R38)</f>
        <v>0</v>
      </c>
      <c r="GS38" s="71">
        <f>SUM('Site 49 - Data'!HG38,'Site 49 - Data'!HU38,'Site 49 - Data'!II38,'Site 49 - ARMS'!E38,'Site 49 - ARMS'!S38)</f>
        <v>0</v>
      </c>
      <c r="GT38" s="71">
        <f>SUM('Site 49 - Data'!HH38,'Site 49 - Data'!HV38,'Site 49 - Data'!IJ38,'Site 49 - ARMS'!F38,'Site 49 - ARMS'!T38)</f>
        <v>0</v>
      </c>
      <c r="GU38" s="71">
        <f>SUM('Site 49 - Data'!HI38,'Site 49 - Data'!HW38,'Site 49 - Data'!IK38,'Site 49 - ARMS'!G38,'Site 49 - ARMS'!U38)</f>
        <v>0</v>
      </c>
      <c r="GV38" s="71">
        <f>SUM('Site 49 - Data'!HJ38,'Site 49 - Data'!HX38,'Site 49 - Data'!IL38,'Site 49 - ARMS'!H38,'Site 49 - ARMS'!V38)</f>
        <v>0</v>
      </c>
      <c r="GW38" s="71">
        <f>SUM('Site 49 - Data'!HK38,'Site 49 - Data'!HY38,'Site 49 - Data'!IM38,'Site 49 - ARMS'!I38,'Site 49 - ARMS'!W38)</f>
        <v>0</v>
      </c>
      <c r="GX38" s="71">
        <f>SUM('Site 49 - Data'!HL38,'Site 49 - Data'!HZ38,'Site 49 - Data'!IN38,'Site 49 - ARMS'!J38,'Site 49 - ARMS'!X38)</f>
        <v>1</v>
      </c>
      <c r="GY38" s="71">
        <f>SUM('Site 49 - Data'!HM38,'Site 49 - Data'!IA38,'Site 49 - Data'!IO38,'Site 49 - ARMS'!K38,'Site 49 - ARMS'!Y38)</f>
        <v>1</v>
      </c>
      <c r="GZ38" s="72">
        <f>SUM('Site 49 - Data'!HN38,'Site 49 - Data'!IB38,'Site 49 - Data'!IP38,'Site 49 - ARMS'!L38,'Site 49 - ARMS'!Z38)</f>
        <v>3</v>
      </c>
      <c r="HA38" s="32">
        <f>SUM(GP38:GZ38)</f>
        <v>31</v>
      </c>
      <c r="HB38" s="32">
        <f>SUM(GP38,GQ38,2.3*GR38,2.3*GS38,2.3*GT38,2.3*GU38,2*GV38,2*GW38,GX38,0.4*GY38,0.2*GZ38)</f>
        <v>28</v>
      </c>
      <c r="HC38" s="33">
        <f>'Site 49 - Data'!$A38</f>
        <v>0.53125000000000022</v>
      </c>
      <c r="HD38" s="70">
        <f>SUM('Site 49 - Data'!B38,'Site 49 - Data'!CH38,'Site 49 - Data'!FN38,'Site 49 - ARMS'!B38,'Site 49 - ARMS'!CH38)</f>
        <v>59</v>
      </c>
      <c r="HE38" s="71">
        <f>SUM('Site 49 - Data'!C38,'Site 49 - Data'!CI38,'Site 49 - Data'!FO38,'Site 49 - ARMS'!C38,'Site 49 - ARMS'!CI38)</f>
        <v>15</v>
      </c>
      <c r="HF38" s="71">
        <f>SUM('Site 49 - Data'!D38,'Site 49 - Data'!CJ38,'Site 49 - Data'!FP38,'Site 49 - ARMS'!D38,'Site 49 - ARMS'!CJ38)</f>
        <v>1</v>
      </c>
      <c r="HG38" s="71">
        <f>SUM('Site 49 - Data'!E38,'Site 49 - Data'!CK38,'Site 49 - Data'!FQ38,'Site 49 - ARMS'!E38,'Site 49 - ARMS'!CK38)</f>
        <v>0</v>
      </c>
      <c r="HH38" s="71">
        <f>SUM('Site 49 - Data'!F38,'Site 49 - Data'!CL38,'Site 49 - Data'!FR38,'Site 49 - ARMS'!F38,'Site 49 - ARMS'!CL38)</f>
        <v>1</v>
      </c>
      <c r="HI38" s="71">
        <f>SUM('Site 49 - Data'!G38,'Site 49 - Data'!CM38,'Site 49 - Data'!FS38,'Site 49 - ARMS'!G38,'Site 49 - ARMS'!CM38)</f>
        <v>0</v>
      </c>
      <c r="HJ38" s="71">
        <f>SUM('Site 49 - Data'!H38,'Site 49 - Data'!CN38,'Site 49 - Data'!FT38,'Site 49 - ARMS'!H38,'Site 49 - ARMS'!CN38)</f>
        <v>0</v>
      </c>
      <c r="HK38" s="71">
        <f>SUM('Site 49 - Data'!I38,'Site 49 - Data'!CO38,'Site 49 - Data'!FU38,'Site 49 - ARMS'!I38,'Site 49 - ARMS'!CO38)</f>
        <v>0</v>
      </c>
      <c r="HL38" s="71">
        <f>SUM('Site 49 - Data'!J38,'Site 49 - Data'!CP38,'Site 49 - Data'!FV38,'Site 49 - ARMS'!J38,'Site 49 - ARMS'!CP38)</f>
        <v>6</v>
      </c>
      <c r="HM38" s="71">
        <f>SUM('Site 49 - Data'!K38,'Site 49 - Data'!CQ38,'Site 49 - Data'!FW38,'Site 49 - ARMS'!K38,'Site 49 - ARMS'!CQ38)</f>
        <v>1</v>
      </c>
      <c r="HN38" s="72">
        <f>SUM('Site 49 - Data'!L38,'Site 49 - Data'!CR38,'Site 49 - Data'!FX38,'Site 49 - ARMS'!L38,'Site 49 - ARMS'!CR38)</f>
        <v>5</v>
      </c>
      <c r="HO38" s="32">
        <f>SUM(HD38:HN38)</f>
        <v>88</v>
      </c>
      <c r="HP38" s="32">
        <f>SUM(HD38,HE38,2.3*HF38,2.3*HG38,2.3*HH38,2.3*HI38,2*HJ38,2*HK38,HL38,0.4*HM38,0.2*HN38)</f>
        <v>86</v>
      </c>
      <c r="HQ38" s="33">
        <f>'Site 49 - Data'!$A38</f>
        <v>0.53125000000000022</v>
      </c>
      <c r="HR38" s="70">
        <f t="shared" si="107"/>
        <v>43</v>
      </c>
      <c r="HS38" s="71">
        <f t="shared" si="107"/>
        <v>10</v>
      </c>
      <c r="HT38" s="71">
        <f t="shared" si="107"/>
        <v>0</v>
      </c>
      <c r="HU38" s="71">
        <f t="shared" si="107"/>
        <v>0</v>
      </c>
      <c r="HV38" s="71">
        <f t="shared" si="107"/>
        <v>0</v>
      </c>
      <c r="HW38" s="71">
        <f t="shared" si="107"/>
        <v>0</v>
      </c>
      <c r="HX38" s="71">
        <f t="shared" si="107"/>
        <v>0</v>
      </c>
      <c r="HY38" s="71">
        <f t="shared" si="107"/>
        <v>0</v>
      </c>
      <c r="HZ38" s="71">
        <f t="shared" si="107"/>
        <v>4</v>
      </c>
      <c r="IA38" s="71">
        <f t="shared" si="107"/>
        <v>0</v>
      </c>
      <c r="IB38" s="72">
        <f t="shared" si="107"/>
        <v>3</v>
      </c>
      <c r="IC38" s="32">
        <f>SUM(HR38:IB38)</f>
        <v>60</v>
      </c>
      <c r="ID38" s="32">
        <f>SUM(HR38,HS38,2.3*HT38,2.3*HU38,2.3*HV38,2.3*HW38,2*HX38,2*HY38,HZ38,0.4*IA38,0.2*IB38)</f>
        <v>57.6</v>
      </c>
      <c r="IE38" s="73">
        <f>SUM(EI38,FK38,GM38,HO38)</f>
        <v>323</v>
      </c>
      <c r="IF38" s="73">
        <f>SUM(IE38:IE43)</f>
        <v>1190</v>
      </c>
      <c r="IG38" s="33">
        <v>0.53125000000000022</v>
      </c>
    </row>
    <row r="39" spans="1:241" s="47" customFormat="1" ht="12" customHeight="1" x14ac:dyDescent="0.4">
      <c r="A39" s="38" t="s">
        <v>20</v>
      </c>
      <c r="B39" s="39">
        <f t="shared" ref="B39:N39" si="108">SUM(B35:B38)</f>
        <v>16</v>
      </c>
      <c r="C39" s="40">
        <f t="shared" si="108"/>
        <v>3</v>
      </c>
      <c r="D39" s="40">
        <f t="shared" si="108"/>
        <v>0</v>
      </c>
      <c r="E39" s="40">
        <f t="shared" si="108"/>
        <v>0</v>
      </c>
      <c r="F39" s="40">
        <f t="shared" si="108"/>
        <v>0</v>
      </c>
      <c r="G39" s="40">
        <f t="shared" si="108"/>
        <v>0</v>
      </c>
      <c r="H39" s="40">
        <f t="shared" si="108"/>
        <v>0</v>
      </c>
      <c r="I39" s="40">
        <f t="shared" si="108"/>
        <v>0</v>
      </c>
      <c r="J39" s="40">
        <f t="shared" si="108"/>
        <v>1</v>
      </c>
      <c r="K39" s="40">
        <f t="shared" si="108"/>
        <v>0</v>
      </c>
      <c r="L39" s="41">
        <f t="shared" si="108"/>
        <v>0</v>
      </c>
      <c r="M39" s="42">
        <f t="shared" si="108"/>
        <v>20</v>
      </c>
      <c r="N39" s="42">
        <f t="shared" si="108"/>
        <v>20</v>
      </c>
      <c r="O39" s="38" t="s">
        <v>20</v>
      </c>
      <c r="P39" s="43">
        <f t="shared" ref="P39:AB39" si="109">SUM(P35:P38)</f>
        <v>0</v>
      </c>
      <c r="Q39" s="44">
        <f t="shared" si="109"/>
        <v>0</v>
      </c>
      <c r="R39" s="44">
        <f t="shared" si="109"/>
        <v>0</v>
      </c>
      <c r="S39" s="44">
        <f t="shared" si="109"/>
        <v>0</v>
      </c>
      <c r="T39" s="44">
        <f t="shared" si="109"/>
        <v>0</v>
      </c>
      <c r="U39" s="44">
        <f t="shared" si="109"/>
        <v>0</v>
      </c>
      <c r="V39" s="44">
        <f t="shared" si="109"/>
        <v>0</v>
      </c>
      <c r="W39" s="44">
        <f t="shared" si="109"/>
        <v>0</v>
      </c>
      <c r="X39" s="44">
        <f t="shared" si="109"/>
        <v>0</v>
      </c>
      <c r="Y39" s="44">
        <f t="shared" si="109"/>
        <v>0</v>
      </c>
      <c r="Z39" s="45">
        <f t="shared" si="109"/>
        <v>0</v>
      </c>
      <c r="AA39" s="46">
        <f t="shared" si="109"/>
        <v>0</v>
      </c>
      <c r="AB39" s="46">
        <f t="shared" si="109"/>
        <v>0</v>
      </c>
      <c r="AC39" s="38" t="s">
        <v>20</v>
      </c>
      <c r="AD39" s="39">
        <f t="shared" ref="AD39:AP39" si="110">SUM(AD35:AD38)</f>
        <v>1</v>
      </c>
      <c r="AE39" s="40">
        <f t="shared" si="110"/>
        <v>1</v>
      </c>
      <c r="AF39" s="40">
        <f t="shared" si="110"/>
        <v>0</v>
      </c>
      <c r="AG39" s="40">
        <f t="shared" si="110"/>
        <v>0</v>
      </c>
      <c r="AH39" s="40">
        <f t="shared" si="110"/>
        <v>0</v>
      </c>
      <c r="AI39" s="40">
        <f t="shared" si="110"/>
        <v>0</v>
      </c>
      <c r="AJ39" s="40">
        <f t="shared" si="110"/>
        <v>0</v>
      </c>
      <c r="AK39" s="40">
        <f t="shared" si="110"/>
        <v>0</v>
      </c>
      <c r="AL39" s="40">
        <f t="shared" si="110"/>
        <v>0</v>
      </c>
      <c r="AM39" s="40">
        <f t="shared" si="110"/>
        <v>0</v>
      </c>
      <c r="AN39" s="41">
        <f t="shared" si="110"/>
        <v>0</v>
      </c>
      <c r="AO39" s="42">
        <f t="shared" si="110"/>
        <v>2</v>
      </c>
      <c r="AP39" s="42">
        <f t="shared" si="110"/>
        <v>2</v>
      </c>
      <c r="AQ39" s="38" t="s">
        <v>20</v>
      </c>
      <c r="AR39" s="39">
        <f t="shared" ref="AR39:BD39" si="111">SUM(AR35:AR38)</f>
        <v>43</v>
      </c>
      <c r="AS39" s="40">
        <f t="shared" si="111"/>
        <v>15</v>
      </c>
      <c r="AT39" s="40">
        <f t="shared" si="111"/>
        <v>1</v>
      </c>
      <c r="AU39" s="40">
        <f t="shared" si="111"/>
        <v>0</v>
      </c>
      <c r="AV39" s="40">
        <f t="shared" si="111"/>
        <v>0</v>
      </c>
      <c r="AW39" s="40">
        <f t="shared" si="111"/>
        <v>0</v>
      </c>
      <c r="AX39" s="40">
        <f t="shared" si="111"/>
        <v>0</v>
      </c>
      <c r="AY39" s="40">
        <f t="shared" si="111"/>
        <v>0</v>
      </c>
      <c r="AZ39" s="40">
        <f t="shared" si="111"/>
        <v>9</v>
      </c>
      <c r="BA39" s="40">
        <f t="shared" si="111"/>
        <v>0</v>
      </c>
      <c r="BB39" s="41">
        <f t="shared" si="111"/>
        <v>0</v>
      </c>
      <c r="BC39" s="42">
        <f t="shared" si="111"/>
        <v>68</v>
      </c>
      <c r="BD39" s="42">
        <f t="shared" si="111"/>
        <v>69.3</v>
      </c>
      <c r="BE39" s="38" t="s">
        <v>20</v>
      </c>
      <c r="BF39" s="39">
        <f t="shared" ref="BF39:BR39" si="112">SUM(BF35:BF38)</f>
        <v>105</v>
      </c>
      <c r="BG39" s="40">
        <f t="shared" si="112"/>
        <v>25</v>
      </c>
      <c r="BH39" s="40">
        <f t="shared" si="112"/>
        <v>0</v>
      </c>
      <c r="BI39" s="40">
        <f t="shared" si="112"/>
        <v>0</v>
      </c>
      <c r="BJ39" s="40">
        <f t="shared" si="112"/>
        <v>0</v>
      </c>
      <c r="BK39" s="40">
        <f t="shared" si="112"/>
        <v>0</v>
      </c>
      <c r="BL39" s="40">
        <f t="shared" si="112"/>
        <v>0</v>
      </c>
      <c r="BM39" s="40">
        <f t="shared" si="112"/>
        <v>0</v>
      </c>
      <c r="BN39" s="40">
        <f t="shared" si="112"/>
        <v>6</v>
      </c>
      <c r="BO39" s="40">
        <f t="shared" si="112"/>
        <v>4</v>
      </c>
      <c r="BP39" s="41">
        <f t="shared" si="112"/>
        <v>4</v>
      </c>
      <c r="BQ39" s="42">
        <f t="shared" si="112"/>
        <v>144</v>
      </c>
      <c r="BR39" s="42">
        <f t="shared" si="112"/>
        <v>138.4</v>
      </c>
      <c r="BS39" s="38" t="s">
        <v>20</v>
      </c>
      <c r="BT39" s="39">
        <f t="shared" ref="BT39:CF39" si="113">SUM(BT35:BT38)</f>
        <v>7</v>
      </c>
      <c r="BU39" s="40">
        <f t="shared" si="113"/>
        <v>1</v>
      </c>
      <c r="BV39" s="40">
        <f t="shared" si="113"/>
        <v>1</v>
      </c>
      <c r="BW39" s="40">
        <f t="shared" si="113"/>
        <v>0</v>
      </c>
      <c r="BX39" s="40">
        <f t="shared" si="113"/>
        <v>0</v>
      </c>
      <c r="BY39" s="40">
        <f t="shared" si="113"/>
        <v>0</v>
      </c>
      <c r="BZ39" s="40">
        <f t="shared" si="113"/>
        <v>0</v>
      </c>
      <c r="CA39" s="40">
        <f t="shared" si="113"/>
        <v>0</v>
      </c>
      <c r="CB39" s="40">
        <f t="shared" si="113"/>
        <v>0</v>
      </c>
      <c r="CC39" s="40">
        <f t="shared" si="113"/>
        <v>0</v>
      </c>
      <c r="CD39" s="41">
        <f t="shared" si="113"/>
        <v>1</v>
      </c>
      <c r="CE39" s="42">
        <f t="shared" si="113"/>
        <v>10</v>
      </c>
      <c r="CF39" s="42">
        <f t="shared" si="113"/>
        <v>10.5</v>
      </c>
      <c r="CG39" s="38" t="s">
        <v>20</v>
      </c>
      <c r="CH39" s="43">
        <f t="shared" ref="CH39:CT39" si="114">SUM(CH35:CH38)</f>
        <v>0</v>
      </c>
      <c r="CI39" s="44">
        <f t="shared" si="114"/>
        <v>0</v>
      </c>
      <c r="CJ39" s="44">
        <f t="shared" si="114"/>
        <v>0</v>
      </c>
      <c r="CK39" s="44">
        <f t="shared" si="114"/>
        <v>0</v>
      </c>
      <c r="CL39" s="44">
        <f t="shared" si="114"/>
        <v>0</v>
      </c>
      <c r="CM39" s="44">
        <f t="shared" si="114"/>
        <v>0</v>
      </c>
      <c r="CN39" s="44">
        <f t="shared" si="114"/>
        <v>0</v>
      </c>
      <c r="CO39" s="44">
        <f t="shared" si="114"/>
        <v>0</v>
      </c>
      <c r="CP39" s="44">
        <f t="shared" si="114"/>
        <v>0</v>
      </c>
      <c r="CQ39" s="44">
        <f t="shared" si="114"/>
        <v>0</v>
      </c>
      <c r="CR39" s="45">
        <f t="shared" si="114"/>
        <v>0</v>
      </c>
      <c r="CS39" s="46">
        <f t="shared" si="114"/>
        <v>0</v>
      </c>
      <c r="CT39" s="46">
        <f t="shared" si="114"/>
        <v>0</v>
      </c>
      <c r="CU39" s="38" t="s">
        <v>20</v>
      </c>
      <c r="CV39" s="39">
        <f t="shared" ref="CV39:DH39" si="115">SUM(CV35:CV38)</f>
        <v>319</v>
      </c>
      <c r="CW39" s="40">
        <f t="shared" si="115"/>
        <v>66</v>
      </c>
      <c r="CX39" s="40">
        <f t="shared" si="115"/>
        <v>7</v>
      </c>
      <c r="CY39" s="40">
        <f t="shared" si="115"/>
        <v>2</v>
      </c>
      <c r="CZ39" s="40">
        <f t="shared" si="115"/>
        <v>1</v>
      </c>
      <c r="DA39" s="40">
        <f t="shared" si="115"/>
        <v>0</v>
      </c>
      <c r="DB39" s="40">
        <f t="shared" si="115"/>
        <v>0</v>
      </c>
      <c r="DC39" s="40">
        <f t="shared" si="115"/>
        <v>1</v>
      </c>
      <c r="DD39" s="40">
        <f t="shared" si="115"/>
        <v>55</v>
      </c>
      <c r="DE39" s="40">
        <f t="shared" si="115"/>
        <v>8</v>
      </c>
      <c r="DF39" s="41">
        <f t="shared" si="115"/>
        <v>19</v>
      </c>
      <c r="DG39" s="42">
        <f t="shared" si="115"/>
        <v>478</v>
      </c>
      <c r="DH39" s="42">
        <f t="shared" si="115"/>
        <v>472</v>
      </c>
      <c r="DI39" s="38" t="s">
        <v>20</v>
      </c>
      <c r="DJ39" s="39">
        <f t="shared" ref="DJ39:DV39" si="116">SUM(DJ35:DJ38)</f>
        <v>369</v>
      </c>
      <c r="DK39" s="40">
        <f t="shared" si="116"/>
        <v>54</v>
      </c>
      <c r="DL39" s="40">
        <f t="shared" si="116"/>
        <v>10</v>
      </c>
      <c r="DM39" s="40">
        <f t="shared" si="116"/>
        <v>0</v>
      </c>
      <c r="DN39" s="40">
        <f t="shared" si="116"/>
        <v>0</v>
      </c>
      <c r="DO39" s="40">
        <f t="shared" si="116"/>
        <v>0</v>
      </c>
      <c r="DP39" s="40">
        <f t="shared" si="116"/>
        <v>0</v>
      </c>
      <c r="DQ39" s="40">
        <f t="shared" si="116"/>
        <v>0</v>
      </c>
      <c r="DR39" s="40">
        <f t="shared" si="116"/>
        <v>85</v>
      </c>
      <c r="DS39" s="40">
        <f t="shared" si="116"/>
        <v>7</v>
      </c>
      <c r="DT39" s="41">
        <f t="shared" si="116"/>
        <v>11</v>
      </c>
      <c r="DU39" s="42">
        <f t="shared" si="116"/>
        <v>536</v>
      </c>
      <c r="DV39" s="42">
        <f t="shared" si="116"/>
        <v>536</v>
      </c>
      <c r="DW39" s="38" t="s">
        <v>20</v>
      </c>
      <c r="DX39" s="39">
        <f t="shared" ref="DX39:EJ39" si="117">SUM(DX35:DX38)</f>
        <v>201</v>
      </c>
      <c r="DY39" s="40">
        <f t="shared" si="117"/>
        <v>48</v>
      </c>
      <c r="DZ39" s="40">
        <f t="shared" si="117"/>
        <v>7</v>
      </c>
      <c r="EA39" s="40">
        <f t="shared" si="117"/>
        <v>1</v>
      </c>
      <c r="EB39" s="40">
        <f t="shared" si="117"/>
        <v>0</v>
      </c>
      <c r="EC39" s="40">
        <f t="shared" si="117"/>
        <v>0</v>
      </c>
      <c r="ED39" s="40">
        <f t="shared" si="117"/>
        <v>0</v>
      </c>
      <c r="EE39" s="40">
        <f t="shared" si="117"/>
        <v>0</v>
      </c>
      <c r="EF39" s="40">
        <f t="shared" si="117"/>
        <v>19</v>
      </c>
      <c r="EG39" s="40">
        <f t="shared" si="117"/>
        <v>5</v>
      </c>
      <c r="EH39" s="41">
        <f t="shared" si="117"/>
        <v>9</v>
      </c>
      <c r="EI39" s="42">
        <f t="shared" si="117"/>
        <v>290</v>
      </c>
      <c r="EJ39" s="42">
        <f t="shared" si="117"/>
        <v>290.2</v>
      </c>
      <c r="EK39" s="38" t="s">
        <v>20</v>
      </c>
      <c r="EL39" s="39">
        <f t="shared" ref="EL39:EX39" si="118">SUM(EL35:EL38)</f>
        <v>188</v>
      </c>
      <c r="EM39" s="40">
        <f t="shared" si="118"/>
        <v>40</v>
      </c>
      <c r="EN39" s="40">
        <f t="shared" si="118"/>
        <v>2</v>
      </c>
      <c r="EO39" s="40">
        <f t="shared" si="118"/>
        <v>1</v>
      </c>
      <c r="EP39" s="40">
        <f t="shared" si="118"/>
        <v>3</v>
      </c>
      <c r="EQ39" s="40">
        <f t="shared" si="118"/>
        <v>0</v>
      </c>
      <c r="ER39" s="40">
        <f t="shared" si="118"/>
        <v>0</v>
      </c>
      <c r="ES39" s="40">
        <f t="shared" si="118"/>
        <v>3</v>
      </c>
      <c r="ET39" s="40">
        <f t="shared" si="118"/>
        <v>26</v>
      </c>
      <c r="EU39" s="40">
        <f t="shared" si="118"/>
        <v>5</v>
      </c>
      <c r="EV39" s="41">
        <f t="shared" si="118"/>
        <v>19</v>
      </c>
      <c r="EW39" s="42">
        <f t="shared" si="118"/>
        <v>287</v>
      </c>
      <c r="EX39" s="42">
        <f t="shared" si="118"/>
        <v>279.59999999999997</v>
      </c>
      <c r="EY39" s="38" t="s">
        <v>20</v>
      </c>
      <c r="EZ39" s="39">
        <f t="shared" ref="EZ39:FL39" si="119">SUM(EZ35:EZ38)</f>
        <v>362</v>
      </c>
      <c r="FA39" s="40">
        <f t="shared" si="119"/>
        <v>56</v>
      </c>
      <c r="FB39" s="40">
        <f t="shared" si="119"/>
        <v>6</v>
      </c>
      <c r="FC39" s="40">
        <f t="shared" si="119"/>
        <v>0</v>
      </c>
      <c r="FD39" s="40">
        <f t="shared" si="119"/>
        <v>1</v>
      </c>
      <c r="FE39" s="40">
        <f t="shared" si="119"/>
        <v>0</v>
      </c>
      <c r="FF39" s="40">
        <f t="shared" si="119"/>
        <v>0</v>
      </c>
      <c r="FG39" s="40">
        <f t="shared" si="119"/>
        <v>0</v>
      </c>
      <c r="FH39" s="40">
        <f t="shared" si="119"/>
        <v>74</v>
      </c>
      <c r="FI39" s="40">
        <f t="shared" si="119"/>
        <v>8</v>
      </c>
      <c r="FJ39" s="41">
        <f t="shared" si="119"/>
        <v>5</v>
      </c>
      <c r="FK39" s="42">
        <f t="shared" si="119"/>
        <v>512</v>
      </c>
      <c r="FL39" s="42">
        <f t="shared" si="119"/>
        <v>512.29999999999995</v>
      </c>
      <c r="FM39" s="38" t="s">
        <v>20</v>
      </c>
      <c r="FN39" s="39">
        <f t="shared" ref="FN39:FZ39" si="120">SUM(FN35:FN38)</f>
        <v>322</v>
      </c>
      <c r="FO39" s="40">
        <f t="shared" si="120"/>
        <v>67</v>
      </c>
      <c r="FP39" s="40">
        <f t="shared" si="120"/>
        <v>6</v>
      </c>
      <c r="FQ39" s="40">
        <f t="shared" si="120"/>
        <v>2</v>
      </c>
      <c r="FR39" s="40">
        <f t="shared" si="120"/>
        <v>0</v>
      </c>
      <c r="FS39" s="40">
        <f t="shared" si="120"/>
        <v>0</v>
      </c>
      <c r="FT39" s="40">
        <f t="shared" si="120"/>
        <v>0</v>
      </c>
      <c r="FU39" s="40">
        <f t="shared" si="120"/>
        <v>0</v>
      </c>
      <c r="FV39" s="40">
        <f t="shared" si="120"/>
        <v>53</v>
      </c>
      <c r="FW39" s="40">
        <f t="shared" si="120"/>
        <v>9</v>
      </c>
      <c r="FX39" s="41">
        <f t="shared" si="120"/>
        <v>17</v>
      </c>
      <c r="FY39" s="42">
        <f t="shared" si="120"/>
        <v>476</v>
      </c>
      <c r="FZ39" s="42">
        <f t="shared" si="120"/>
        <v>467.4</v>
      </c>
      <c r="GA39" s="38" t="s">
        <v>20</v>
      </c>
      <c r="GB39" s="39">
        <f t="shared" ref="GB39:GN39" si="121">SUM(GB35:GB38)</f>
        <v>70</v>
      </c>
      <c r="GC39" s="40">
        <f t="shared" si="121"/>
        <v>10</v>
      </c>
      <c r="GD39" s="40">
        <f t="shared" si="121"/>
        <v>2</v>
      </c>
      <c r="GE39" s="40">
        <f t="shared" si="121"/>
        <v>1</v>
      </c>
      <c r="GF39" s="40">
        <f t="shared" si="121"/>
        <v>0</v>
      </c>
      <c r="GG39" s="40">
        <f t="shared" si="121"/>
        <v>0</v>
      </c>
      <c r="GH39" s="40">
        <f t="shared" si="121"/>
        <v>0</v>
      </c>
      <c r="GI39" s="40">
        <f t="shared" si="121"/>
        <v>0</v>
      </c>
      <c r="GJ39" s="40">
        <f t="shared" si="121"/>
        <v>7</v>
      </c>
      <c r="GK39" s="40">
        <f t="shared" si="121"/>
        <v>1</v>
      </c>
      <c r="GL39" s="41">
        <f t="shared" si="121"/>
        <v>8</v>
      </c>
      <c r="GM39" s="42">
        <f t="shared" si="121"/>
        <v>99</v>
      </c>
      <c r="GN39" s="42">
        <f t="shared" si="121"/>
        <v>95.899999999999991</v>
      </c>
      <c r="GO39" s="38" t="s">
        <v>20</v>
      </c>
      <c r="GP39" s="39">
        <f t="shared" ref="GP39:HB39" si="122">SUM(GP35:GP38)</f>
        <v>93</v>
      </c>
      <c r="GQ39" s="40">
        <f t="shared" si="122"/>
        <v>15</v>
      </c>
      <c r="GR39" s="40">
        <f t="shared" si="122"/>
        <v>4</v>
      </c>
      <c r="GS39" s="40">
        <f t="shared" si="122"/>
        <v>1</v>
      </c>
      <c r="GT39" s="40">
        <f t="shared" si="122"/>
        <v>0</v>
      </c>
      <c r="GU39" s="40">
        <f t="shared" si="122"/>
        <v>0</v>
      </c>
      <c r="GV39" s="40">
        <f t="shared" si="122"/>
        <v>0</v>
      </c>
      <c r="GW39" s="40">
        <f t="shared" si="122"/>
        <v>0</v>
      </c>
      <c r="GX39" s="40">
        <f t="shared" si="122"/>
        <v>5</v>
      </c>
      <c r="GY39" s="40">
        <f t="shared" si="122"/>
        <v>1</v>
      </c>
      <c r="GZ39" s="41">
        <f t="shared" si="122"/>
        <v>6</v>
      </c>
      <c r="HA39" s="42">
        <f t="shared" si="122"/>
        <v>125</v>
      </c>
      <c r="HB39" s="42">
        <f t="shared" si="122"/>
        <v>126.1</v>
      </c>
      <c r="HC39" s="38" t="s">
        <v>20</v>
      </c>
      <c r="HD39" s="39">
        <f t="shared" ref="HD39:HP39" si="123">SUM(HD35:HD38)</f>
        <v>176</v>
      </c>
      <c r="HE39" s="40">
        <f t="shared" si="123"/>
        <v>38</v>
      </c>
      <c r="HF39" s="40">
        <f t="shared" si="123"/>
        <v>2</v>
      </c>
      <c r="HG39" s="40">
        <f t="shared" si="123"/>
        <v>0</v>
      </c>
      <c r="HH39" s="40">
        <f t="shared" si="123"/>
        <v>1</v>
      </c>
      <c r="HI39" s="40">
        <f t="shared" si="123"/>
        <v>0</v>
      </c>
      <c r="HJ39" s="40">
        <f t="shared" si="123"/>
        <v>0</v>
      </c>
      <c r="HK39" s="40">
        <f t="shared" si="123"/>
        <v>2</v>
      </c>
      <c r="HL39" s="40">
        <f t="shared" si="123"/>
        <v>29</v>
      </c>
      <c r="HM39" s="40">
        <f t="shared" si="123"/>
        <v>4</v>
      </c>
      <c r="HN39" s="41">
        <f t="shared" si="123"/>
        <v>17</v>
      </c>
      <c r="HO39" s="42">
        <f t="shared" si="123"/>
        <v>269</v>
      </c>
      <c r="HP39" s="42">
        <f t="shared" si="123"/>
        <v>258.89999999999998</v>
      </c>
      <c r="HQ39" s="38" t="s">
        <v>20</v>
      </c>
      <c r="HR39" s="39">
        <f t="shared" ref="HR39:ID39" si="124">SUM(HR35:HR38)</f>
        <v>156</v>
      </c>
      <c r="HS39" s="40">
        <f t="shared" si="124"/>
        <v>42</v>
      </c>
      <c r="HT39" s="40">
        <f t="shared" si="124"/>
        <v>2</v>
      </c>
      <c r="HU39" s="40">
        <f t="shared" si="124"/>
        <v>0</v>
      </c>
      <c r="HV39" s="40">
        <f t="shared" si="124"/>
        <v>0</v>
      </c>
      <c r="HW39" s="40">
        <f t="shared" si="124"/>
        <v>0</v>
      </c>
      <c r="HX39" s="40">
        <f t="shared" si="124"/>
        <v>0</v>
      </c>
      <c r="HY39" s="40">
        <f t="shared" si="124"/>
        <v>0</v>
      </c>
      <c r="HZ39" s="40">
        <f t="shared" si="124"/>
        <v>15</v>
      </c>
      <c r="IA39" s="40">
        <f t="shared" si="124"/>
        <v>4</v>
      </c>
      <c r="IB39" s="41">
        <f t="shared" si="124"/>
        <v>5</v>
      </c>
      <c r="IC39" s="42">
        <f t="shared" si="124"/>
        <v>224</v>
      </c>
      <c r="ID39" s="42">
        <f t="shared" si="124"/>
        <v>220.20000000000002</v>
      </c>
      <c r="IE39" s="74"/>
      <c r="IF39" s="74"/>
      <c r="IG39" s="38"/>
    </row>
    <row r="40" spans="1:241" s="47" customFormat="1" ht="12" customHeight="1" x14ac:dyDescent="0.4">
      <c r="A40" s="38" t="s">
        <v>21</v>
      </c>
      <c r="B40" s="39">
        <f t="shared" ref="B40:N40" si="125">SUM(B29,B34,B39)</f>
        <v>53</v>
      </c>
      <c r="C40" s="40">
        <f t="shared" si="125"/>
        <v>8</v>
      </c>
      <c r="D40" s="40">
        <f t="shared" si="125"/>
        <v>0</v>
      </c>
      <c r="E40" s="40">
        <f t="shared" si="125"/>
        <v>0</v>
      </c>
      <c r="F40" s="40">
        <f t="shared" si="125"/>
        <v>0</v>
      </c>
      <c r="G40" s="40">
        <f t="shared" si="125"/>
        <v>0</v>
      </c>
      <c r="H40" s="40">
        <f t="shared" si="125"/>
        <v>0</v>
      </c>
      <c r="I40" s="40">
        <f t="shared" si="125"/>
        <v>0</v>
      </c>
      <c r="J40" s="40">
        <f t="shared" si="125"/>
        <v>2</v>
      </c>
      <c r="K40" s="40">
        <f t="shared" si="125"/>
        <v>0</v>
      </c>
      <c r="L40" s="41">
        <f t="shared" si="125"/>
        <v>0</v>
      </c>
      <c r="M40" s="42">
        <f t="shared" si="125"/>
        <v>63</v>
      </c>
      <c r="N40" s="42">
        <f t="shared" si="125"/>
        <v>63</v>
      </c>
      <c r="O40" s="38" t="s">
        <v>21</v>
      </c>
      <c r="P40" s="43">
        <f t="shared" ref="P40:AB40" si="126">SUM(P29,P34,P39)</f>
        <v>0</v>
      </c>
      <c r="Q40" s="44">
        <f t="shared" si="126"/>
        <v>0</v>
      </c>
      <c r="R40" s="44">
        <f t="shared" si="126"/>
        <v>0</v>
      </c>
      <c r="S40" s="44">
        <f t="shared" si="126"/>
        <v>0</v>
      </c>
      <c r="T40" s="44">
        <f t="shared" si="126"/>
        <v>0</v>
      </c>
      <c r="U40" s="44">
        <f t="shared" si="126"/>
        <v>0</v>
      </c>
      <c r="V40" s="44">
        <f t="shared" si="126"/>
        <v>0</v>
      </c>
      <c r="W40" s="44">
        <f t="shared" si="126"/>
        <v>0</v>
      </c>
      <c r="X40" s="44">
        <f t="shared" si="126"/>
        <v>0</v>
      </c>
      <c r="Y40" s="44">
        <f t="shared" si="126"/>
        <v>0</v>
      </c>
      <c r="Z40" s="45">
        <f t="shared" si="126"/>
        <v>0</v>
      </c>
      <c r="AA40" s="46">
        <f t="shared" si="126"/>
        <v>0</v>
      </c>
      <c r="AB40" s="46">
        <f t="shared" si="126"/>
        <v>0</v>
      </c>
      <c r="AC40" s="38" t="s">
        <v>21</v>
      </c>
      <c r="AD40" s="39">
        <f t="shared" ref="AD40:AP40" si="127">SUM(AD29,AD34,AD39)</f>
        <v>4</v>
      </c>
      <c r="AE40" s="40">
        <f t="shared" si="127"/>
        <v>2</v>
      </c>
      <c r="AF40" s="40">
        <f t="shared" si="127"/>
        <v>0</v>
      </c>
      <c r="AG40" s="40">
        <f t="shared" si="127"/>
        <v>0</v>
      </c>
      <c r="AH40" s="40">
        <f t="shared" si="127"/>
        <v>0</v>
      </c>
      <c r="AI40" s="40">
        <f t="shared" si="127"/>
        <v>0</v>
      </c>
      <c r="AJ40" s="40">
        <f t="shared" si="127"/>
        <v>0</v>
      </c>
      <c r="AK40" s="40">
        <f t="shared" si="127"/>
        <v>0</v>
      </c>
      <c r="AL40" s="40">
        <f t="shared" si="127"/>
        <v>1</v>
      </c>
      <c r="AM40" s="40">
        <f t="shared" si="127"/>
        <v>0</v>
      </c>
      <c r="AN40" s="41">
        <f t="shared" si="127"/>
        <v>0</v>
      </c>
      <c r="AO40" s="42">
        <f t="shared" si="127"/>
        <v>7</v>
      </c>
      <c r="AP40" s="42">
        <f t="shared" si="127"/>
        <v>7</v>
      </c>
      <c r="AQ40" s="38" t="s">
        <v>21</v>
      </c>
      <c r="AR40" s="39">
        <f t="shared" ref="AR40:BD40" si="128">SUM(AR29,AR34,AR39)</f>
        <v>121</v>
      </c>
      <c r="AS40" s="40">
        <f t="shared" si="128"/>
        <v>32</v>
      </c>
      <c r="AT40" s="40">
        <f t="shared" si="128"/>
        <v>3</v>
      </c>
      <c r="AU40" s="40">
        <f t="shared" si="128"/>
        <v>0</v>
      </c>
      <c r="AV40" s="40">
        <f t="shared" si="128"/>
        <v>0</v>
      </c>
      <c r="AW40" s="40">
        <f t="shared" si="128"/>
        <v>0</v>
      </c>
      <c r="AX40" s="40">
        <f t="shared" si="128"/>
        <v>0</v>
      </c>
      <c r="AY40" s="40">
        <f t="shared" si="128"/>
        <v>0</v>
      </c>
      <c r="AZ40" s="40">
        <f t="shared" si="128"/>
        <v>27</v>
      </c>
      <c r="BA40" s="40">
        <f t="shared" si="128"/>
        <v>1</v>
      </c>
      <c r="BB40" s="41">
        <f t="shared" si="128"/>
        <v>3</v>
      </c>
      <c r="BC40" s="42">
        <f t="shared" si="128"/>
        <v>187</v>
      </c>
      <c r="BD40" s="42">
        <f t="shared" si="128"/>
        <v>187.9</v>
      </c>
      <c r="BE40" s="38" t="s">
        <v>21</v>
      </c>
      <c r="BF40" s="39">
        <f t="shared" ref="BF40:BR40" si="129">SUM(BF29,BF34,BF39)</f>
        <v>273</v>
      </c>
      <c r="BG40" s="40">
        <f t="shared" si="129"/>
        <v>72</v>
      </c>
      <c r="BH40" s="40">
        <f t="shared" si="129"/>
        <v>6</v>
      </c>
      <c r="BI40" s="40">
        <f t="shared" si="129"/>
        <v>0</v>
      </c>
      <c r="BJ40" s="40">
        <f t="shared" si="129"/>
        <v>0</v>
      </c>
      <c r="BK40" s="40">
        <f t="shared" si="129"/>
        <v>0</v>
      </c>
      <c r="BL40" s="40">
        <f t="shared" si="129"/>
        <v>0</v>
      </c>
      <c r="BM40" s="40">
        <f t="shared" si="129"/>
        <v>0</v>
      </c>
      <c r="BN40" s="40">
        <f t="shared" si="129"/>
        <v>22</v>
      </c>
      <c r="BO40" s="40">
        <f t="shared" si="129"/>
        <v>7</v>
      </c>
      <c r="BP40" s="41">
        <f t="shared" si="129"/>
        <v>12</v>
      </c>
      <c r="BQ40" s="42">
        <f t="shared" si="129"/>
        <v>392</v>
      </c>
      <c r="BR40" s="42">
        <f t="shared" si="129"/>
        <v>386</v>
      </c>
      <c r="BS40" s="38" t="s">
        <v>21</v>
      </c>
      <c r="BT40" s="39">
        <f t="shared" ref="BT40:CF40" si="130">SUM(BT29,BT34,BT39)</f>
        <v>17</v>
      </c>
      <c r="BU40" s="40">
        <f t="shared" si="130"/>
        <v>3</v>
      </c>
      <c r="BV40" s="40">
        <f t="shared" si="130"/>
        <v>2</v>
      </c>
      <c r="BW40" s="40">
        <f t="shared" si="130"/>
        <v>0</v>
      </c>
      <c r="BX40" s="40">
        <f t="shared" si="130"/>
        <v>0</v>
      </c>
      <c r="BY40" s="40">
        <f t="shared" si="130"/>
        <v>0</v>
      </c>
      <c r="BZ40" s="40">
        <f t="shared" si="130"/>
        <v>0</v>
      </c>
      <c r="CA40" s="40">
        <f t="shared" si="130"/>
        <v>0</v>
      </c>
      <c r="CB40" s="40">
        <f t="shared" si="130"/>
        <v>2</v>
      </c>
      <c r="CC40" s="40">
        <f t="shared" si="130"/>
        <v>1</v>
      </c>
      <c r="CD40" s="41">
        <f t="shared" si="130"/>
        <v>2</v>
      </c>
      <c r="CE40" s="42">
        <f t="shared" si="130"/>
        <v>27</v>
      </c>
      <c r="CF40" s="42">
        <f t="shared" si="130"/>
        <v>27.4</v>
      </c>
      <c r="CG40" s="38" t="s">
        <v>21</v>
      </c>
      <c r="CH40" s="43">
        <f t="shared" ref="CH40:CT40" si="131">SUM(CH29,CH34,CH39)</f>
        <v>0</v>
      </c>
      <c r="CI40" s="44">
        <f t="shared" si="131"/>
        <v>0</v>
      </c>
      <c r="CJ40" s="44">
        <f t="shared" si="131"/>
        <v>0</v>
      </c>
      <c r="CK40" s="44">
        <f t="shared" si="131"/>
        <v>0</v>
      </c>
      <c r="CL40" s="44">
        <f t="shared" si="131"/>
        <v>0</v>
      </c>
      <c r="CM40" s="44">
        <f t="shared" si="131"/>
        <v>0</v>
      </c>
      <c r="CN40" s="44">
        <f t="shared" si="131"/>
        <v>0</v>
      </c>
      <c r="CO40" s="44">
        <f t="shared" si="131"/>
        <v>0</v>
      </c>
      <c r="CP40" s="44">
        <f t="shared" si="131"/>
        <v>0</v>
      </c>
      <c r="CQ40" s="44">
        <f t="shared" si="131"/>
        <v>0</v>
      </c>
      <c r="CR40" s="45">
        <f t="shared" si="131"/>
        <v>0</v>
      </c>
      <c r="CS40" s="46">
        <f t="shared" si="131"/>
        <v>0</v>
      </c>
      <c r="CT40" s="46">
        <f t="shared" si="131"/>
        <v>0</v>
      </c>
      <c r="CU40" s="38" t="s">
        <v>21</v>
      </c>
      <c r="CV40" s="39">
        <f t="shared" ref="CV40:DH40" si="132">SUM(CV29,CV34,CV39)</f>
        <v>877</v>
      </c>
      <c r="CW40" s="40">
        <f t="shared" si="132"/>
        <v>188</v>
      </c>
      <c r="CX40" s="40">
        <f t="shared" si="132"/>
        <v>21</v>
      </c>
      <c r="CY40" s="40">
        <f t="shared" si="132"/>
        <v>3</v>
      </c>
      <c r="CZ40" s="40">
        <f t="shared" si="132"/>
        <v>1</v>
      </c>
      <c r="DA40" s="40">
        <f t="shared" si="132"/>
        <v>0</v>
      </c>
      <c r="DB40" s="40">
        <f t="shared" si="132"/>
        <v>0</v>
      </c>
      <c r="DC40" s="40">
        <f t="shared" si="132"/>
        <v>2</v>
      </c>
      <c r="DD40" s="40">
        <f t="shared" si="132"/>
        <v>181</v>
      </c>
      <c r="DE40" s="40">
        <f t="shared" si="132"/>
        <v>21</v>
      </c>
      <c r="DF40" s="41">
        <f t="shared" si="132"/>
        <v>59</v>
      </c>
      <c r="DG40" s="42">
        <f t="shared" si="132"/>
        <v>1353</v>
      </c>
      <c r="DH40" s="42">
        <f t="shared" si="132"/>
        <v>1327.6999999999998</v>
      </c>
      <c r="DI40" s="38" t="s">
        <v>21</v>
      </c>
      <c r="DJ40" s="39">
        <f t="shared" ref="DJ40:DV40" si="133">SUM(DJ29,DJ34,DJ39)</f>
        <v>990</v>
      </c>
      <c r="DK40" s="40">
        <f t="shared" si="133"/>
        <v>175</v>
      </c>
      <c r="DL40" s="40">
        <f t="shared" si="133"/>
        <v>35</v>
      </c>
      <c r="DM40" s="40">
        <f t="shared" si="133"/>
        <v>2</v>
      </c>
      <c r="DN40" s="40">
        <f t="shared" si="133"/>
        <v>0</v>
      </c>
      <c r="DO40" s="40">
        <f t="shared" si="133"/>
        <v>0</v>
      </c>
      <c r="DP40" s="40">
        <f t="shared" si="133"/>
        <v>0</v>
      </c>
      <c r="DQ40" s="40">
        <f t="shared" si="133"/>
        <v>1</v>
      </c>
      <c r="DR40" s="40">
        <f t="shared" si="133"/>
        <v>272</v>
      </c>
      <c r="DS40" s="40">
        <f t="shared" si="133"/>
        <v>13</v>
      </c>
      <c r="DT40" s="41">
        <f t="shared" si="133"/>
        <v>37</v>
      </c>
      <c r="DU40" s="42">
        <f t="shared" si="133"/>
        <v>1525</v>
      </c>
      <c r="DV40" s="42">
        <f t="shared" si="133"/>
        <v>1536.7</v>
      </c>
      <c r="DW40" s="38" t="s">
        <v>21</v>
      </c>
      <c r="DX40" s="39">
        <f t="shared" ref="DX40:EJ40" si="134">SUM(DX29,DX34,DX39)</f>
        <v>514</v>
      </c>
      <c r="DY40" s="40">
        <f t="shared" si="134"/>
        <v>135</v>
      </c>
      <c r="DZ40" s="40">
        <f t="shared" si="134"/>
        <v>25</v>
      </c>
      <c r="EA40" s="40">
        <f t="shared" si="134"/>
        <v>2</v>
      </c>
      <c r="EB40" s="40">
        <f t="shared" si="134"/>
        <v>0</v>
      </c>
      <c r="EC40" s="40">
        <f t="shared" si="134"/>
        <v>0</v>
      </c>
      <c r="ED40" s="40">
        <f t="shared" si="134"/>
        <v>0</v>
      </c>
      <c r="EE40" s="40">
        <f t="shared" si="134"/>
        <v>0</v>
      </c>
      <c r="EF40" s="40">
        <f t="shared" si="134"/>
        <v>58</v>
      </c>
      <c r="EG40" s="40">
        <f t="shared" si="134"/>
        <v>9</v>
      </c>
      <c r="EH40" s="41">
        <f t="shared" si="134"/>
        <v>26</v>
      </c>
      <c r="EI40" s="42">
        <f t="shared" si="134"/>
        <v>769</v>
      </c>
      <c r="EJ40" s="42">
        <f t="shared" si="134"/>
        <v>777.90000000000009</v>
      </c>
      <c r="EK40" s="38" t="s">
        <v>21</v>
      </c>
      <c r="EL40" s="39">
        <f t="shared" ref="EL40:EX40" si="135">SUM(EL29,EL34,EL39)</f>
        <v>520</v>
      </c>
      <c r="EM40" s="40">
        <f t="shared" si="135"/>
        <v>128</v>
      </c>
      <c r="EN40" s="40">
        <f t="shared" si="135"/>
        <v>12</v>
      </c>
      <c r="EO40" s="40">
        <f t="shared" si="135"/>
        <v>1</v>
      </c>
      <c r="EP40" s="40">
        <f t="shared" si="135"/>
        <v>3</v>
      </c>
      <c r="EQ40" s="40">
        <f t="shared" si="135"/>
        <v>0</v>
      </c>
      <c r="ER40" s="40">
        <f t="shared" si="135"/>
        <v>0</v>
      </c>
      <c r="ES40" s="40">
        <f t="shared" si="135"/>
        <v>5</v>
      </c>
      <c r="ET40" s="40">
        <f t="shared" si="135"/>
        <v>79</v>
      </c>
      <c r="EU40" s="40">
        <f t="shared" si="135"/>
        <v>10</v>
      </c>
      <c r="EV40" s="41">
        <f t="shared" si="135"/>
        <v>43</v>
      </c>
      <c r="EW40" s="42">
        <f t="shared" si="135"/>
        <v>801</v>
      </c>
      <c r="EX40" s="42">
        <f t="shared" si="135"/>
        <v>786.39999999999986</v>
      </c>
      <c r="EY40" s="38" t="s">
        <v>21</v>
      </c>
      <c r="EZ40" s="39">
        <f t="shared" ref="EZ40:FL40" si="136">SUM(EZ29,EZ34,EZ39)</f>
        <v>1002</v>
      </c>
      <c r="FA40" s="40">
        <f t="shared" si="136"/>
        <v>170</v>
      </c>
      <c r="FB40" s="40">
        <f t="shared" si="136"/>
        <v>27</v>
      </c>
      <c r="FC40" s="40">
        <f t="shared" si="136"/>
        <v>1</v>
      </c>
      <c r="FD40" s="40">
        <f t="shared" si="136"/>
        <v>1</v>
      </c>
      <c r="FE40" s="40">
        <f t="shared" si="136"/>
        <v>0</v>
      </c>
      <c r="FF40" s="40">
        <f t="shared" si="136"/>
        <v>0</v>
      </c>
      <c r="FG40" s="40">
        <f t="shared" si="136"/>
        <v>1</v>
      </c>
      <c r="FH40" s="40">
        <f t="shared" si="136"/>
        <v>240</v>
      </c>
      <c r="FI40" s="40">
        <f t="shared" si="136"/>
        <v>16</v>
      </c>
      <c r="FJ40" s="41">
        <f t="shared" si="136"/>
        <v>29</v>
      </c>
      <c r="FK40" s="42">
        <f t="shared" si="136"/>
        <v>1487</v>
      </c>
      <c r="FL40" s="42">
        <f t="shared" si="136"/>
        <v>1492.9</v>
      </c>
      <c r="FM40" s="38" t="s">
        <v>21</v>
      </c>
      <c r="FN40" s="39">
        <f t="shared" ref="FN40:FZ40" si="137">SUM(FN29,FN34,FN39)</f>
        <v>890</v>
      </c>
      <c r="FO40" s="40">
        <f t="shared" si="137"/>
        <v>187</v>
      </c>
      <c r="FP40" s="40">
        <f t="shared" si="137"/>
        <v>19</v>
      </c>
      <c r="FQ40" s="40">
        <f t="shared" si="137"/>
        <v>3</v>
      </c>
      <c r="FR40" s="40">
        <f t="shared" si="137"/>
        <v>0</v>
      </c>
      <c r="FS40" s="40">
        <f t="shared" si="137"/>
        <v>0</v>
      </c>
      <c r="FT40" s="40">
        <f t="shared" si="137"/>
        <v>0</v>
      </c>
      <c r="FU40" s="40">
        <f t="shared" si="137"/>
        <v>1</v>
      </c>
      <c r="FV40" s="40">
        <f t="shared" si="137"/>
        <v>177</v>
      </c>
      <c r="FW40" s="40">
        <f t="shared" si="137"/>
        <v>21</v>
      </c>
      <c r="FX40" s="41">
        <f t="shared" si="137"/>
        <v>56</v>
      </c>
      <c r="FY40" s="42">
        <f t="shared" si="137"/>
        <v>1354</v>
      </c>
      <c r="FZ40" s="42">
        <f t="shared" si="137"/>
        <v>1326.1999999999998</v>
      </c>
      <c r="GA40" s="38" t="s">
        <v>21</v>
      </c>
      <c r="GB40" s="39">
        <f t="shared" ref="GB40:GN40" si="138">SUM(GB29,GB34,GB39)</f>
        <v>177</v>
      </c>
      <c r="GC40" s="40">
        <f t="shared" si="138"/>
        <v>34</v>
      </c>
      <c r="GD40" s="40">
        <f t="shared" si="138"/>
        <v>7</v>
      </c>
      <c r="GE40" s="40">
        <f t="shared" si="138"/>
        <v>1</v>
      </c>
      <c r="GF40" s="40">
        <f t="shared" si="138"/>
        <v>0</v>
      </c>
      <c r="GG40" s="40">
        <f t="shared" si="138"/>
        <v>0</v>
      </c>
      <c r="GH40" s="40">
        <f t="shared" si="138"/>
        <v>0</v>
      </c>
      <c r="GI40" s="40">
        <f t="shared" si="138"/>
        <v>0</v>
      </c>
      <c r="GJ40" s="40">
        <f t="shared" si="138"/>
        <v>24</v>
      </c>
      <c r="GK40" s="40">
        <f t="shared" si="138"/>
        <v>1</v>
      </c>
      <c r="GL40" s="41">
        <f t="shared" si="138"/>
        <v>19</v>
      </c>
      <c r="GM40" s="42">
        <f t="shared" si="138"/>
        <v>263</v>
      </c>
      <c r="GN40" s="42">
        <f t="shared" si="138"/>
        <v>257.59999999999997</v>
      </c>
      <c r="GO40" s="38" t="s">
        <v>21</v>
      </c>
      <c r="GP40" s="39">
        <f t="shared" ref="GP40:HB40" si="139">SUM(GP29,GP34,GP39)</f>
        <v>232</v>
      </c>
      <c r="GQ40" s="40">
        <f t="shared" si="139"/>
        <v>49</v>
      </c>
      <c r="GR40" s="40">
        <f t="shared" si="139"/>
        <v>11</v>
      </c>
      <c r="GS40" s="40">
        <f t="shared" si="139"/>
        <v>1</v>
      </c>
      <c r="GT40" s="40">
        <f t="shared" si="139"/>
        <v>0</v>
      </c>
      <c r="GU40" s="40">
        <f t="shared" si="139"/>
        <v>0</v>
      </c>
      <c r="GV40" s="40">
        <f t="shared" si="139"/>
        <v>0</v>
      </c>
      <c r="GW40" s="40">
        <f t="shared" si="139"/>
        <v>0</v>
      </c>
      <c r="GX40" s="40">
        <f t="shared" si="139"/>
        <v>12</v>
      </c>
      <c r="GY40" s="40">
        <f t="shared" si="139"/>
        <v>1</v>
      </c>
      <c r="GZ40" s="41">
        <f t="shared" si="139"/>
        <v>16</v>
      </c>
      <c r="HA40" s="42">
        <f t="shared" si="139"/>
        <v>322</v>
      </c>
      <c r="HB40" s="42">
        <f t="shared" si="139"/>
        <v>324.2</v>
      </c>
      <c r="HC40" s="38" t="s">
        <v>21</v>
      </c>
      <c r="HD40" s="39">
        <f t="shared" ref="HD40:HP40" si="140">SUM(HD29,HD34,HD39)</f>
        <v>477</v>
      </c>
      <c r="HE40" s="40">
        <f t="shared" si="140"/>
        <v>121</v>
      </c>
      <c r="HF40" s="40">
        <f t="shared" si="140"/>
        <v>8</v>
      </c>
      <c r="HG40" s="40">
        <f t="shared" si="140"/>
        <v>0</v>
      </c>
      <c r="HH40" s="40">
        <f t="shared" si="140"/>
        <v>1</v>
      </c>
      <c r="HI40" s="40">
        <f t="shared" si="140"/>
        <v>0</v>
      </c>
      <c r="HJ40" s="40">
        <f t="shared" si="140"/>
        <v>0</v>
      </c>
      <c r="HK40" s="40">
        <f t="shared" si="140"/>
        <v>4</v>
      </c>
      <c r="HL40" s="40">
        <f t="shared" si="140"/>
        <v>89</v>
      </c>
      <c r="HM40" s="40">
        <f t="shared" si="140"/>
        <v>7</v>
      </c>
      <c r="HN40" s="41">
        <f t="shared" si="140"/>
        <v>36</v>
      </c>
      <c r="HO40" s="42">
        <f t="shared" si="140"/>
        <v>743</v>
      </c>
      <c r="HP40" s="42">
        <f t="shared" si="140"/>
        <v>725.69999999999993</v>
      </c>
      <c r="HQ40" s="38" t="s">
        <v>21</v>
      </c>
      <c r="HR40" s="39">
        <f t="shared" ref="HR40:ID40" si="141">SUM(HR29,HR34,HR39)</f>
        <v>415</v>
      </c>
      <c r="HS40" s="40">
        <f t="shared" si="141"/>
        <v>109</v>
      </c>
      <c r="HT40" s="40">
        <f t="shared" si="141"/>
        <v>11</v>
      </c>
      <c r="HU40" s="40">
        <f t="shared" si="141"/>
        <v>0</v>
      </c>
      <c r="HV40" s="40">
        <f t="shared" si="141"/>
        <v>0</v>
      </c>
      <c r="HW40" s="40">
        <f t="shared" si="141"/>
        <v>0</v>
      </c>
      <c r="HX40" s="40">
        <f t="shared" si="141"/>
        <v>0</v>
      </c>
      <c r="HY40" s="40">
        <f t="shared" si="141"/>
        <v>0</v>
      </c>
      <c r="HZ40" s="40">
        <f t="shared" si="141"/>
        <v>52</v>
      </c>
      <c r="IA40" s="40">
        <f t="shared" si="141"/>
        <v>9</v>
      </c>
      <c r="IB40" s="41">
        <f t="shared" si="141"/>
        <v>17</v>
      </c>
      <c r="IC40" s="42">
        <f t="shared" si="141"/>
        <v>613</v>
      </c>
      <c r="ID40" s="42">
        <f t="shared" si="141"/>
        <v>608.30000000000007</v>
      </c>
      <c r="IE40" s="74"/>
      <c r="IF40" s="74"/>
      <c r="IG40" s="38"/>
    </row>
    <row r="41" spans="1:241" ht="13.5" customHeight="1" x14ac:dyDescent="0.25">
      <c r="A41" s="13">
        <f>A38+"00:15"</f>
        <v>0.54166666666666685</v>
      </c>
      <c r="B41" s="9">
        <v>1</v>
      </c>
      <c r="C41" s="10">
        <v>1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1</v>
      </c>
      <c r="K41" s="10">
        <v>1</v>
      </c>
      <c r="L41" s="11">
        <v>0</v>
      </c>
      <c r="M41" s="12">
        <f>SUM(B41:L41)</f>
        <v>4</v>
      </c>
      <c r="N41" s="12">
        <f>SUM(B41,C41,2.3*D41,2.3*E41,2.3*F41,2.3*G41,2*H41,2*I41,J41,0.4*K41,0.2*L41)</f>
        <v>3.4</v>
      </c>
      <c r="O41" s="13">
        <f>O38+"00:15"</f>
        <v>0.54166666666666685</v>
      </c>
      <c r="P41" s="14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6">
        <v>0</v>
      </c>
      <c r="AA41" s="17">
        <f>SUM(P41:Z41)</f>
        <v>0</v>
      </c>
      <c r="AB41" s="17">
        <f>SUM(P41,Q41,2.3*R41,2.3*S41,2.3*T41,2.3*U41,2*V41,2*W41,X41,0.4*Y41,0.2*Z41)</f>
        <v>0</v>
      </c>
      <c r="AC41" s="13">
        <f>AC38+"00:15"</f>
        <v>0.54166666666666685</v>
      </c>
      <c r="AD41" s="9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1">
        <v>0</v>
      </c>
      <c r="AO41" s="12">
        <f>SUM(AD41:AN41)</f>
        <v>0</v>
      </c>
      <c r="AP41" s="12">
        <f>SUM(AD41,AE41,2.3*AF41,2.3*AG41,2.3*AH41,2.3*AI41,2*AJ41,2*AK41,AL41,0.4*AM41,0.2*AN41)</f>
        <v>0</v>
      </c>
      <c r="AQ41" s="13">
        <f>AQ38+"00:15"</f>
        <v>0.54166666666666685</v>
      </c>
      <c r="AR41" s="9">
        <v>7</v>
      </c>
      <c r="AS41" s="10">
        <v>2</v>
      </c>
      <c r="AT41" s="10">
        <v>1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1</v>
      </c>
      <c r="BA41" s="10">
        <v>0</v>
      </c>
      <c r="BB41" s="11">
        <v>1</v>
      </c>
      <c r="BC41" s="12">
        <f>SUM(AR41:BB41)</f>
        <v>12</v>
      </c>
      <c r="BD41" s="12">
        <f>SUM(AR41,AS41,2.3*AT41,2.3*AU41,2.3*AV41,2.3*AW41,2*AX41,2*AY41,AZ41,0.4*BA41,0.2*BB41)</f>
        <v>12.5</v>
      </c>
      <c r="BE41" s="13">
        <f>BE38+"00:15"</f>
        <v>0.54166666666666685</v>
      </c>
      <c r="BF41" s="9">
        <v>34</v>
      </c>
      <c r="BG41" s="10">
        <v>3</v>
      </c>
      <c r="BH41" s="10">
        <v>2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3</v>
      </c>
      <c r="BO41" s="10">
        <v>0</v>
      </c>
      <c r="BP41" s="11">
        <v>7</v>
      </c>
      <c r="BQ41" s="12">
        <f>SUM(BF41:BP41)</f>
        <v>49</v>
      </c>
      <c r="BR41" s="12">
        <f>SUM(BF41,BG41,2.3*BH41,2.3*BI41,2.3*BJ41,2.3*BK41,2*BL41,2*BM41,BN41,0.4*BO41,0.2*BP41)</f>
        <v>46</v>
      </c>
      <c r="BS41" s="13">
        <f>BS38+"00:15"</f>
        <v>0.54166666666666685</v>
      </c>
      <c r="BT41" s="9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1">
        <v>0</v>
      </c>
      <c r="CE41" s="12">
        <f>SUM(BT41:CD41)</f>
        <v>0</v>
      </c>
      <c r="CF41" s="12">
        <f>SUM(BT41,BU41,2.3*BV41,2.3*BW41,2.3*BX41,2.3*BY41,2*BZ41,2*CA41,CB41,0.4*CC41,0.2*CD41)</f>
        <v>0</v>
      </c>
      <c r="CG41" s="13">
        <f>CG38+"00:15"</f>
        <v>0.54166666666666685</v>
      </c>
      <c r="CH41" s="14">
        <v>0</v>
      </c>
      <c r="CI41" s="15">
        <v>0</v>
      </c>
      <c r="CJ41" s="15">
        <v>0</v>
      </c>
      <c r="CK41" s="15">
        <v>0</v>
      </c>
      <c r="CL41" s="15">
        <v>0</v>
      </c>
      <c r="CM41" s="15">
        <v>0</v>
      </c>
      <c r="CN41" s="15">
        <v>0</v>
      </c>
      <c r="CO41" s="15">
        <v>0</v>
      </c>
      <c r="CP41" s="15">
        <v>0</v>
      </c>
      <c r="CQ41" s="15">
        <v>0</v>
      </c>
      <c r="CR41" s="16">
        <v>0</v>
      </c>
      <c r="CS41" s="17">
        <f>SUM(CH41:CR41)</f>
        <v>0</v>
      </c>
      <c r="CT41" s="17">
        <f>SUM(CH41,CI41,2.3*CJ41,2.3*CK41,2.3*CL41,2.3*CM41,2*CN41,2*CO41,CP41,0.4*CQ41,0.2*CR41)</f>
        <v>0</v>
      </c>
      <c r="CU41" s="13">
        <f>'Site 49 - Data'!$A41</f>
        <v>0.54166666666666685</v>
      </c>
      <c r="CV41" s="62">
        <f>SUM('Site 49 - Data'!BF41,'Site 49 - Data'!BT41,'Site 49 - Data'!EZ41,'Site 49 - Data'!IF41,'Site 49 - ARMS'!BT41)</f>
        <v>59</v>
      </c>
      <c r="CW41" s="63">
        <f>SUM('Site 49 - Data'!BG41,'Site 49 - Data'!BU41,'Site 49 - Data'!FA41,'Site 49 - Data'!IG41,'Site 49 - ARMS'!BU41)</f>
        <v>8</v>
      </c>
      <c r="CX41" s="63">
        <f>SUM('Site 49 - Data'!BH41,'Site 49 - Data'!BV41,'Site 49 - Data'!FB41,'Site 49 - Data'!IH41,'Site 49 - ARMS'!BV41)</f>
        <v>2</v>
      </c>
      <c r="CY41" s="63">
        <f>SUM('Site 49 - Data'!BI41,'Site 49 - Data'!BW41,'Site 49 - Data'!FC41,'Site 49 - Data'!II41,'Site 49 - ARMS'!BW41)</f>
        <v>0</v>
      </c>
      <c r="CZ41" s="63">
        <f>SUM('Site 49 - Data'!BJ41,'Site 49 - Data'!BX41,'Site 49 - Data'!FD41,'Site 49 - Data'!IJ41,'Site 49 - ARMS'!BX41)</f>
        <v>0</v>
      </c>
      <c r="DA41" s="63">
        <f>SUM('Site 49 - Data'!BK41,'Site 49 - Data'!BY41,'Site 49 - Data'!FE41,'Site 49 - Data'!IK41,'Site 49 - ARMS'!BY41)</f>
        <v>0</v>
      </c>
      <c r="DB41" s="63">
        <f>SUM('Site 49 - Data'!BL41,'Site 49 - Data'!BZ41,'Site 49 - Data'!FF41,'Site 49 - Data'!IL41,'Site 49 - ARMS'!BZ41)</f>
        <v>0</v>
      </c>
      <c r="DC41" s="63">
        <f>SUM('Site 49 - Data'!BM41,'Site 49 - Data'!CA41,'Site 49 - Data'!FG41,'Site 49 - Data'!IM41,'Site 49 - ARMS'!CA41)</f>
        <v>0</v>
      </c>
      <c r="DD41" s="63">
        <f>SUM('Site 49 - Data'!BN41,'Site 49 - Data'!CB41,'Site 49 - Data'!FH41,'Site 49 - Data'!IN41,'Site 49 - ARMS'!CB41)</f>
        <v>15</v>
      </c>
      <c r="DE41" s="63">
        <f>SUM('Site 49 - Data'!BO41,'Site 49 - Data'!CC41,'Site 49 - Data'!FI41,'Site 49 - Data'!IO41,'Site 49 - ARMS'!CC41)</f>
        <v>0</v>
      </c>
      <c r="DF41" s="64">
        <f>SUM('Site 49 - Data'!BP41,'Site 49 - Data'!CD41,'Site 49 - Data'!FJ41,'Site 49 - Data'!IP41,'Site 49 - ARMS'!CD41)</f>
        <v>7</v>
      </c>
      <c r="DG41" s="12">
        <f>SUM(CV41:DF41)</f>
        <v>91</v>
      </c>
      <c r="DH41" s="12">
        <f>SUM(CV41,CW41,2.3*CX41,2.3*CY41,2.3*CZ41,2.3*DA41,2*DB41,2*DC41,DD41,0.4*DE41,0.2*DF41)</f>
        <v>88</v>
      </c>
      <c r="DI41" s="13">
        <f>'Site 49 - Data'!$A41</f>
        <v>0.54166666666666685</v>
      </c>
      <c r="DJ41" s="62">
        <f>SUM('Site 49 - Data'!B41,'Site 49 - Data'!P41,'Site 49 - Data'!AD41,'Site 49 - Data'!AR41,'Site 49 - Data'!BF41)</f>
        <v>94</v>
      </c>
      <c r="DK41" s="63">
        <f>SUM('Site 49 - Data'!C41,'Site 49 - Data'!Q41,'Site 49 - Data'!AE41,'Site 49 - Data'!AS41,'Site 49 - Data'!BG41)</f>
        <v>6</v>
      </c>
      <c r="DL41" s="63">
        <f>SUM('Site 49 - Data'!D41,'Site 49 - Data'!R41,'Site 49 - Data'!AF41,'Site 49 - Data'!AT41,'Site 49 - Data'!BH41)</f>
        <v>1</v>
      </c>
      <c r="DM41" s="63">
        <f>SUM('Site 49 - Data'!E41,'Site 49 - Data'!S41,'Site 49 - Data'!AG41,'Site 49 - Data'!AU41,'Site 49 - Data'!BI41)</f>
        <v>0</v>
      </c>
      <c r="DN41" s="63">
        <f>SUM('Site 49 - Data'!F41,'Site 49 - Data'!T41,'Site 49 - Data'!AH41,'Site 49 - Data'!AV41,'Site 49 - Data'!BJ41)</f>
        <v>1</v>
      </c>
      <c r="DO41" s="63">
        <f>SUM('Site 49 - Data'!G41,'Site 49 - Data'!U41,'Site 49 - Data'!AI41,'Site 49 - Data'!AW41,'Site 49 - Data'!BK41)</f>
        <v>0</v>
      </c>
      <c r="DP41" s="63">
        <f>SUM('Site 49 - Data'!H41,'Site 49 - Data'!V41,'Site 49 - Data'!AJ41,'Site 49 - Data'!AX41,'Site 49 - Data'!BL41)</f>
        <v>0</v>
      </c>
      <c r="DQ41" s="63">
        <f>SUM('Site 49 - Data'!I41,'Site 49 - Data'!W41,'Site 49 - Data'!AK41,'Site 49 - Data'!AY41,'Site 49 - Data'!BM41)</f>
        <v>1</v>
      </c>
      <c r="DR41" s="63">
        <f>SUM('Site 49 - Data'!J41,'Site 49 - Data'!X41,'Site 49 - Data'!AL41,'Site 49 - Data'!AZ41,'Site 49 - Data'!BN41)</f>
        <v>23</v>
      </c>
      <c r="DS41" s="63">
        <f>SUM('Site 49 - Data'!K41,'Site 49 - Data'!Y41,'Site 49 - Data'!AM41,'Site 49 - Data'!BA41,'Site 49 - Data'!BO41)</f>
        <v>1</v>
      </c>
      <c r="DT41" s="64">
        <f>SUM('Site 49 - Data'!L41,'Site 49 - Data'!Z41,'Site 49 - Data'!AN41,'Site 49 - Data'!BB41,'Site 49 - Data'!BP41)</f>
        <v>4</v>
      </c>
      <c r="DU41" s="12">
        <f>SUM(DJ41:DT41)</f>
        <v>131</v>
      </c>
      <c r="DV41" s="12">
        <f>SUM(DJ41,DK41,2.3*DL41,2.3*DM41,2.3*DN41,2.3*DO41,2*DP41,2*DQ41,DR41,0.4*DS41,0.2*DT41)</f>
        <v>130.80000000000001</v>
      </c>
      <c r="DW41" s="13">
        <f>'Site 49 - Data'!$A41</f>
        <v>0.54166666666666685</v>
      </c>
      <c r="DX41" s="62">
        <f>SUM('Site 49 - Data'!AR41,'Site 49 - Data'!DX41,'Site 49 - Data'!EL41,'Site 49 - Data'!HR41,'Site 49 - ARMS'!BF41)</f>
        <v>59</v>
      </c>
      <c r="DY41" s="63">
        <f>SUM('Site 49 - Data'!AS41,'Site 49 - Data'!DY41,'Site 49 - Data'!EM41,'Site 49 - Data'!HS41,'Site 49 - ARMS'!BG41)</f>
        <v>8</v>
      </c>
      <c r="DZ41" s="63">
        <f>SUM('Site 49 - Data'!AT41,'Site 49 - Data'!DZ41,'Site 49 - Data'!EN41,'Site 49 - Data'!HT41,'Site 49 - ARMS'!BH41)</f>
        <v>3</v>
      </c>
      <c r="EA41" s="63">
        <f>SUM('Site 49 - Data'!AU41,'Site 49 - Data'!EA41,'Site 49 - Data'!EO41,'Site 49 - Data'!HU41,'Site 49 - ARMS'!BI41)</f>
        <v>0</v>
      </c>
      <c r="EB41" s="63">
        <f>SUM('Site 49 - Data'!AV41,'Site 49 - Data'!EB41,'Site 49 - Data'!EP41,'Site 49 - Data'!HV41,'Site 49 - ARMS'!BJ41)</f>
        <v>1</v>
      </c>
      <c r="EC41" s="63">
        <f>SUM('Site 49 - Data'!AW41,'Site 49 - Data'!EC41,'Site 49 - Data'!EQ41,'Site 49 - Data'!HW41,'Site 49 - ARMS'!BK41)</f>
        <v>0</v>
      </c>
      <c r="ED41" s="63">
        <f>SUM('Site 49 - Data'!AX41,'Site 49 - Data'!ED41,'Site 49 - Data'!ER41,'Site 49 - Data'!HX41,'Site 49 - ARMS'!BL41)</f>
        <v>0</v>
      </c>
      <c r="EE41" s="63">
        <f>SUM('Site 49 - Data'!AY41,'Site 49 - Data'!EE41,'Site 49 - Data'!ES41,'Site 49 - Data'!HY41,'Site 49 - ARMS'!BM41)</f>
        <v>0</v>
      </c>
      <c r="EF41" s="63">
        <f>SUM('Site 49 - Data'!AZ41,'Site 49 - Data'!EF41,'Site 49 - Data'!ET41,'Site 49 - Data'!HZ41,'Site 49 - ARMS'!BN41)</f>
        <v>5</v>
      </c>
      <c r="EG41" s="63">
        <f>SUM('Site 49 - Data'!BA41,'Site 49 - Data'!EG41,'Site 49 - Data'!EU41,'Site 49 - Data'!IA41,'Site 49 - ARMS'!BO41)</f>
        <v>1</v>
      </c>
      <c r="EH41" s="64">
        <f>SUM('Site 49 - Data'!BB41,'Site 49 - Data'!EH41,'Site 49 - Data'!EV41,'Site 49 - Data'!IB41,'Site 49 - ARMS'!BP41)</f>
        <v>8</v>
      </c>
      <c r="EI41" s="12">
        <f>SUM(DX41:EH41)</f>
        <v>85</v>
      </c>
      <c r="EJ41" s="12">
        <f>SUM(DX41,DY41,2.3*DZ41,2.3*EA41,2.3*EB41,2.3*EC41,2*ED41,2*EE41,EF41,0.4*EG41,0.2*EH41)</f>
        <v>83.2</v>
      </c>
      <c r="EK41" s="13">
        <f>'Site 49 - Data'!$A41</f>
        <v>0.54166666666666685</v>
      </c>
      <c r="EL41" s="62">
        <f>SUM('Site 49 - Data'!BT41,'Site 49 - Data'!CH41,'Site 49 - Data'!CV41,'Site 49 - Data'!DJ41,'Site 49 - Data'!DX41)</f>
        <v>40</v>
      </c>
      <c r="EM41" s="63">
        <f>SUM('Site 49 - Data'!BU41,'Site 49 - Data'!CI41,'Site 49 - Data'!CW41,'Site 49 - Data'!DK41,'Site 49 - Data'!DY41)</f>
        <v>9</v>
      </c>
      <c r="EN41" s="63">
        <f>SUM('Site 49 - Data'!BV41,'Site 49 - Data'!CJ41,'Site 49 - Data'!CX41,'Site 49 - Data'!DL41,'Site 49 - Data'!DZ41)</f>
        <v>2</v>
      </c>
      <c r="EO41" s="63">
        <f>SUM('Site 49 - Data'!BW41,'Site 49 - Data'!CK41,'Site 49 - Data'!CY41,'Site 49 - Data'!DM41,'Site 49 - Data'!EA41)</f>
        <v>0</v>
      </c>
      <c r="EP41" s="63">
        <f>SUM('Site 49 - Data'!BX41,'Site 49 - Data'!CL41,'Site 49 - Data'!CZ41,'Site 49 - Data'!DN41,'Site 49 - Data'!EB41)</f>
        <v>0</v>
      </c>
      <c r="EQ41" s="63">
        <f>SUM('Site 49 - Data'!BY41,'Site 49 - Data'!CM41,'Site 49 - Data'!DA41,'Site 49 - Data'!DO41,'Site 49 - Data'!EC41)</f>
        <v>0</v>
      </c>
      <c r="ER41" s="63">
        <f>SUM('Site 49 - Data'!BZ41,'Site 49 - Data'!CN41,'Site 49 - Data'!DB41,'Site 49 - Data'!DP41,'Site 49 - Data'!ED41)</f>
        <v>0</v>
      </c>
      <c r="ES41" s="63">
        <f>SUM('Site 49 - Data'!CA41,'Site 49 - Data'!CO41,'Site 49 - Data'!DC41,'Site 49 - Data'!DQ41,'Site 49 - Data'!EE41)</f>
        <v>0</v>
      </c>
      <c r="ET41" s="63">
        <f>SUM('Site 49 - Data'!CB41,'Site 49 - Data'!CP41,'Site 49 - Data'!DD41,'Site 49 - Data'!DR41,'Site 49 - Data'!EF41)</f>
        <v>7</v>
      </c>
      <c r="EU41" s="63">
        <f>SUM('Site 49 - Data'!CC41,'Site 49 - Data'!CQ41,'Site 49 - Data'!DE41,'Site 49 - Data'!DS41,'Site 49 - Data'!EG41)</f>
        <v>2</v>
      </c>
      <c r="EV41" s="64">
        <f>SUM('Site 49 - Data'!CD41,'Site 49 - Data'!CR41,'Site 49 - Data'!DF41,'Site 49 - Data'!DT41,'Site 49 - Data'!EH41)</f>
        <v>9</v>
      </c>
      <c r="EW41" s="12">
        <f>SUM(EL41:EV41)</f>
        <v>69</v>
      </c>
      <c r="EX41" s="12">
        <f>SUM(EL41,EM41,2.3*EN41,2.3*EO41,2.3*EP41,2.3*EQ41,2*ER41,2*ES41,ET41,0.4*EU41,0.2*EV41)</f>
        <v>63.199999999999996</v>
      </c>
      <c r="EY41" s="13">
        <f>'Site 49 - Data'!$A41</f>
        <v>0.54166666666666685</v>
      </c>
      <c r="EZ41" s="62">
        <f>SUM('Site 49 - Data'!AD41,'Site 49 - Data'!DJ41,'Site 49 - Data'!GP41,'Site 49 - Data'!HD41,'Site 49 - ARMS'!AR41)</f>
        <v>89</v>
      </c>
      <c r="FA41" s="63">
        <f>SUM('Site 49 - Data'!AE41,'Site 49 - Data'!DK41,'Site 49 - Data'!GQ41,'Site 49 - Data'!HE41,'Site 49 - ARMS'!AS41)</f>
        <v>7</v>
      </c>
      <c r="FB41" s="63">
        <f>SUM('Site 49 - Data'!AF41,'Site 49 - Data'!DL41,'Site 49 - Data'!GR41,'Site 49 - Data'!HF41,'Site 49 - ARMS'!AT41)</f>
        <v>2</v>
      </c>
      <c r="FC41" s="63">
        <f>SUM('Site 49 - Data'!AG41,'Site 49 - Data'!DM41,'Site 49 - Data'!GS41,'Site 49 - Data'!HG41,'Site 49 - ARMS'!AU41)</f>
        <v>0</v>
      </c>
      <c r="FD41" s="63">
        <f>SUM('Site 49 - Data'!AH41,'Site 49 - Data'!DN41,'Site 49 - Data'!GT41,'Site 49 - Data'!HH41,'Site 49 - ARMS'!AV41)</f>
        <v>0</v>
      </c>
      <c r="FE41" s="63">
        <f>SUM('Site 49 - Data'!AI41,'Site 49 - Data'!DO41,'Site 49 - Data'!GU41,'Site 49 - Data'!HI41,'Site 49 - ARMS'!AW41)</f>
        <v>0</v>
      </c>
      <c r="FF41" s="63">
        <f>SUM('Site 49 - Data'!AJ41,'Site 49 - Data'!DP41,'Site 49 - Data'!GV41,'Site 49 - Data'!HJ41,'Site 49 - ARMS'!AX41)</f>
        <v>0</v>
      </c>
      <c r="FG41" s="63">
        <f>SUM('Site 49 - Data'!AK41,'Site 49 - Data'!DQ41,'Site 49 - Data'!GW41,'Site 49 - Data'!HK41,'Site 49 - ARMS'!AY41)</f>
        <v>0</v>
      </c>
      <c r="FH41" s="63">
        <f>SUM('Site 49 - Data'!AL41,'Site 49 - Data'!DR41,'Site 49 - Data'!GX41,'Site 49 - Data'!HL41,'Site 49 - ARMS'!AZ41)</f>
        <v>18</v>
      </c>
      <c r="FI41" s="63">
        <f>SUM('Site 49 - Data'!AM41,'Site 49 - Data'!DS41,'Site 49 - Data'!GY41,'Site 49 - Data'!HM41,'Site 49 - ARMS'!BA41)</f>
        <v>1</v>
      </c>
      <c r="FJ41" s="64">
        <f>SUM('Site 49 - Data'!AN41,'Site 49 - Data'!DT41,'Site 49 - Data'!GZ41,'Site 49 - Data'!HN41,'Site 49 - ARMS'!BB41)</f>
        <v>5</v>
      </c>
      <c r="FK41" s="12">
        <f>SUM(EZ41:FJ41)</f>
        <v>122</v>
      </c>
      <c r="FL41" s="12">
        <f>SUM(EZ41,FA41,2.3*FB41,2.3*FC41,2.3*FD41,2.3*FE41,2*FF41,2*FG41,FH41,0.4*FI41,0.2*FJ41)</f>
        <v>120</v>
      </c>
      <c r="FM41" s="13">
        <f>'Site 49 - Data'!$A41</f>
        <v>0.54166666666666685</v>
      </c>
      <c r="FN41" s="62">
        <f>SUM('Site 49 - Data'!EL41,'Site 49 - Data'!EZ41,'Site 49 - Data'!FN41,'Site 49 - Data'!GB41,'Site 49 - Data'!GP41)</f>
        <v>75</v>
      </c>
      <c r="FO41" s="63">
        <f>SUM('Site 49 - Data'!EM41,'Site 49 - Data'!FA41,'Site 49 - Data'!FO41,'Site 49 - Data'!GC41,'Site 49 - Data'!GQ41)</f>
        <v>13</v>
      </c>
      <c r="FP41" s="63">
        <f>SUM('Site 49 - Data'!EN41,'Site 49 - Data'!FB41,'Site 49 - Data'!FP41,'Site 49 - Data'!GD41,'Site 49 - Data'!GR41)</f>
        <v>2</v>
      </c>
      <c r="FQ41" s="63">
        <f>SUM('Site 49 - Data'!EO41,'Site 49 - Data'!FC41,'Site 49 - Data'!FQ41,'Site 49 - Data'!GE41,'Site 49 - Data'!GS41)</f>
        <v>0</v>
      </c>
      <c r="FR41" s="63">
        <f>SUM('Site 49 - Data'!EP41,'Site 49 - Data'!FD41,'Site 49 - Data'!FR41,'Site 49 - Data'!GF41,'Site 49 - Data'!GT41)</f>
        <v>0</v>
      </c>
      <c r="FS41" s="63">
        <f>SUM('Site 49 - Data'!EQ41,'Site 49 - Data'!FE41,'Site 49 - Data'!FS41,'Site 49 - Data'!GG41,'Site 49 - Data'!GU41)</f>
        <v>0</v>
      </c>
      <c r="FT41" s="63">
        <f>SUM('Site 49 - Data'!ER41,'Site 49 - Data'!FF41,'Site 49 - Data'!FT41,'Site 49 - Data'!GH41,'Site 49 - Data'!GV41)</f>
        <v>0</v>
      </c>
      <c r="FU41" s="63">
        <f>SUM('Site 49 - Data'!ES41,'Site 49 - Data'!FG41,'Site 49 - Data'!FU41,'Site 49 - Data'!GI41,'Site 49 - Data'!GW41)</f>
        <v>0</v>
      </c>
      <c r="FV41" s="63">
        <f>SUM('Site 49 - Data'!ET41,'Site 49 - Data'!FH41,'Site 49 - Data'!FV41,'Site 49 - Data'!GJ41,'Site 49 - Data'!GX41)</f>
        <v>11</v>
      </c>
      <c r="FW41" s="63">
        <f>SUM('Site 49 - Data'!EU41,'Site 49 - Data'!FI41,'Site 49 - Data'!FW41,'Site 49 - Data'!GK41,'Site 49 - Data'!GY41)</f>
        <v>1</v>
      </c>
      <c r="FX41" s="64">
        <f>SUM('Site 49 - Data'!EV41,'Site 49 - Data'!FJ41,'Site 49 - Data'!FX41,'Site 49 - Data'!GL41,'Site 49 - Data'!GZ41)</f>
        <v>7</v>
      </c>
      <c r="FY41" s="12">
        <f>SUM(FN41:FX41)</f>
        <v>109</v>
      </c>
      <c r="FZ41" s="12">
        <f>SUM(FN41,FO41,2.3*FP41,2.3*FQ41,2.3*FR41,2.3*FS41,2*FT41,2*FU41,FV41,0.4*FW41,0.2*FX41)</f>
        <v>105.4</v>
      </c>
      <c r="GA41" s="13">
        <f>'Site 49 - Data'!$A41</f>
        <v>0.54166666666666685</v>
      </c>
      <c r="GB41" s="62">
        <f>SUM('Site 49 - Data'!P41,'Site 49 - Data'!CV41,'Site 49 - Data'!GB41,'Site 49 - ARMS'!P41,'Site 49 - ARMS'!AD41)</f>
        <v>22</v>
      </c>
      <c r="GC41" s="63">
        <f>SUM('Site 49 - Data'!Q41,'Site 49 - Data'!CW41,'Site 49 - Data'!GC41,'Site 49 - ARMS'!Q41,'Site 49 - ARMS'!AE41)</f>
        <v>5</v>
      </c>
      <c r="GD41" s="63">
        <f>SUM('Site 49 - Data'!R41,'Site 49 - Data'!CX41,'Site 49 - Data'!GD41,'Site 49 - ARMS'!R41,'Site 49 - ARMS'!AF41)</f>
        <v>0</v>
      </c>
      <c r="GE41" s="63">
        <f>SUM('Site 49 - Data'!S41,'Site 49 - Data'!CY41,'Site 49 - Data'!GE41,'Site 49 - ARMS'!S41,'Site 49 - ARMS'!AG41)</f>
        <v>0</v>
      </c>
      <c r="GF41" s="63">
        <f>SUM('Site 49 - Data'!T41,'Site 49 - Data'!CZ41,'Site 49 - Data'!GF41,'Site 49 - ARMS'!T41,'Site 49 - ARMS'!AH41)</f>
        <v>0</v>
      </c>
      <c r="GG41" s="63">
        <f>SUM('Site 49 - Data'!U41,'Site 49 - Data'!DA41,'Site 49 - Data'!GG41,'Site 49 - ARMS'!U41,'Site 49 - ARMS'!AI41)</f>
        <v>0</v>
      </c>
      <c r="GH41" s="63">
        <f>SUM('Site 49 - Data'!V41,'Site 49 - Data'!DB41,'Site 49 - Data'!GH41,'Site 49 - ARMS'!V41,'Site 49 - ARMS'!AJ41)</f>
        <v>0</v>
      </c>
      <c r="GI41" s="63">
        <f>SUM('Site 49 - Data'!W41,'Site 49 - Data'!DC41,'Site 49 - Data'!GI41,'Site 49 - ARMS'!W41,'Site 49 - ARMS'!AK41)</f>
        <v>0</v>
      </c>
      <c r="GJ41" s="63">
        <f>SUM('Site 49 - Data'!X41,'Site 49 - Data'!DD41,'Site 49 - Data'!GJ41,'Site 49 - ARMS'!X41,'Site 49 - ARMS'!AL41)</f>
        <v>1</v>
      </c>
      <c r="GK41" s="63">
        <f>SUM('Site 49 - Data'!Y41,'Site 49 - Data'!DE41,'Site 49 - Data'!GK41,'Site 49 - ARMS'!Y41,'Site 49 - ARMS'!AM41)</f>
        <v>1</v>
      </c>
      <c r="GL41" s="64">
        <f>SUM('Site 49 - Data'!Z41,'Site 49 - Data'!DF41,'Site 49 - Data'!GL41,'Site 49 - ARMS'!Z41,'Site 49 - ARMS'!AN41)</f>
        <v>5</v>
      </c>
      <c r="GM41" s="12">
        <f>SUM(GB41:GL41)</f>
        <v>34</v>
      </c>
      <c r="GN41" s="12">
        <f>SUM(GB41,GC41,2.3*GD41,2.3*GE41,2.3*GF41,2.3*GG41,2*GH41,2*GI41,GJ41,0.4*GK41,0.2*GL41)</f>
        <v>29.4</v>
      </c>
      <c r="GO41" s="13">
        <f>'Site 49 - Data'!$A41</f>
        <v>0.54166666666666685</v>
      </c>
      <c r="GP41" s="62">
        <f>SUM('Site 49 - Data'!HD41,'Site 49 - Data'!HR41,'Site 49 - Data'!IF41,'Site 49 - ARMS'!B41,'Site 49 - ARMS'!P41)</f>
        <v>17</v>
      </c>
      <c r="GQ41" s="63">
        <f>SUM('Site 49 - Data'!HE41,'Site 49 - Data'!HS41,'Site 49 - Data'!IG41,'Site 49 - ARMS'!C41,'Site 49 - ARMS'!Q41)</f>
        <v>4</v>
      </c>
      <c r="GR41" s="63">
        <f>SUM('Site 49 - Data'!HF41,'Site 49 - Data'!HT41,'Site 49 - Data'!IH41,'Site 49 - ARMS'!D41,'Site 49 - ARMS'!R41)</f>
        <v>0</v>
      </c>
      <c r="GS41" s="63">
        <f>SUM('Site 49 - Data'!HG41,'Site 49 - Data'!HU41,'Site 49 - Data'!II41,'Site 49 - ARMS'!E41,'Site 49 - ARMS'!S41)</f>
        <v>0</v>
      </c>
      <c r="GT41" s="63">
        <f>SUM('Site 49 - Data'!HH41,'Site 49 - Data'!HV41,'Site 49 - Data'!IJ41,'Site 49 - ARMS'!F41,'Site 49 - ARMS'!T41)</f>
        <v>0</v>
      </c>
      <c r="GU41" s="63">
        <f>SUM('Site 49 - Data'!HI41,'Site 49 - Data'!HW41,'Site 49 - Data'!IK41,'Site 49 - ARMS'!G41,'Site 49 - ARMS'!U41)</f>
        <v>0</v>
      </c>
      <c r="GV41" s="63">
        <f>SUM('Site 49 - Data'!HJ41,'Site 49 - Data'!HX41,'Site 49 - Data'!IL41,'Site 49 - ARMS'!H41,'Site 49 - ARMS'!V41)</f>
        <v>0</v>
      </c>
      <c r="GW41" s="63">
        <f>SUM('Site 49 - Data'!HK41,'Site 49 - Data'!HY41,'Site 49 - Data'!IM41,'Site 49 - ARMS'!I41,'Site 49 - ARMS'!W41)</f>
        <v>0</v>
      </c>
      <c r="GX41" s="63">
        <f>SUM('Site 49 - Data'!HL41,'Site 49 - Data'!HZ41,'Site 49 - Data'!IN41,'Site 49 - ARMS'!J41,'Site 49 - ARMS'!X41)</f>
        <v>3</v>
      </c>
      <c r="GY41" s="63">
        <f>SUM('Site 49 - Data'!HM41,'Site 49 - Data'!IA41,'Site 49 - Data'!IO41,'Site 49 - ARMS'!K41,'Site 49 - ARMS'!Y41)</f>
        <v>1</v>
      </c>
      <c r="GZ41" s="64">
        <f>SUM('Site 49 - Data'!HN41,'Site 49 - Data'!IB41,'Site 49 - Data'!IP41,'Site 49 - ARMS'!L41,'Site 49 - ARMS'!Z41)</f>
        <v>1</v>
      </c>
      <c r="HA41" s="12">
        <f>SUM(GP41:GZ41)</f>
        <v>26</v>
      </c>
      <c r="HB41" s="12">
        <f>SUM(GP41,GQ41,2.3*GR41,2.3*GS41,2.3*GT41,2.3*GU41,2*GV41,2*GW41,GX41,0.4*GY41,0.2*GZ41)</f>
        <v>24.599999999999998</v>
      </c>
      <c r="HC41" s="13">
        <f>'Site 49 - Data'!$A41</f>
        <v>0.54166666666666685</v>
      </c>
      <c r="HD41" s="62">
        <f>SUM('Site 49 - Data'!B41,'Site 49 - Data'!CH41,'Site 49 - Data'!FN41,'Site 49 - ARMS'!B41,'Site 49 - ARMS'!CH41)</f>
        <v>38</v>
      </c>
      <c r="HE41" s="63">
        <f>SUM('Site 49 - Data'!C41,'Site 49 - Data'!CI41,'Site 49 - Data'!FO41,'Site 49 - ARMS'!C41,'Site 49 - ARMS'!CI41)</f>
        <v>9</v>
      </c>
      <c r="HF41" s="63">
        <f>SUM('Site 49 - Data'!D41,'Site 49 - Data'!CJ41,'Site 49 - Data'!FP41,'Site 49 - ARMS'!D41,'Site 49 - ARMS'!CJ41)</f>
        <v>1</v>
      </c>
      <c r="HG41" s="63">
        <f>SUM('Site 49 - Data'!E41,'Site 49 - Data'!CK41,'Site 49 - Data'!FQ41,'Site 49 - ARMS'!E41,'Site 49 - ARMS'!CK41)</f>
        <v>0</v>
      </c>
      <c r="HH41" s="63">
        <f>SUM('Site 49 - Data'!F41,'Site 49 - Data'!CL41,'Site 49 - Data'!FR41,'Site 49 - ARMS'!F41,'Site 49 - ARMS'!CL41)</f>
        <v>0</v>
      </c>
      <c r="HI41" s="63">
        <f>SUM('Site 49 - Data'!G41,'Site 49 - Data'!CM41,'Site 49 - Data'!FS41,'Site 49 - ARMS'!G41,'Site 49 - ARMS'!CM41)</f>
        <v>0</v>
      </c>
      <c r="HJ41" s="63">
        <f>SUM('Site 49 - Data'!H41,'Site 49 - Data'!CN41,'Site 49 - Data'!FT41,'Site 49 - ARMS'!H41,'Site 49 - ARMS'!CN41)</f>
        <v>0</v>
      </c>
      <c r="HK41" s="63">
        <f>SUM('Site 49 - Data'!I41,'Site 49 - Data'!CO41,'Site 49 - Data'!FU41,'Site 49 - ARMS'!I41,'Site 49 - ARMS'!CO41)</f>
        <v>1</v>
      </c>
      <c r="HL41" s="63">
        <f>SUM('Site 49 - Data'!J41,'Site 49 - Data'!CP41,'Site 49 - Data'!FV41,'Site 49 - ARMS'!J41,'Site 49 - ARMS'!CP41)</f>
        <v>9</v>
      </c>
      <c r="HM41" s="63">
        <f>SUM('Site 49 - Data'!K41,'Site 49 - Data'!CQ41,'Site 49 - Data'!FW41,'Site 49 - ARMS'!K41,'Site 49 - ARMS'!CQ41)</f>
        <v>2</v>
      </c>
      <c r="HN41" s="64">
        <f>SUM('Site 49 - Data'!L41,'Site 49 - Data'!CR41,'Site 49 - Data'!FX41,'Site 49 - ARMS'!L41,'Site 49 - ARMS'!CR41)</f>
        <v>4</v>
      </c>
      <c r="HO41" s="12">
        <f>SUM(HD41:HN41)</f>
        <v>64</v>
      </c>
      <c r="HP41" s="12">
        <f>SUM(HD41,HE41,2.3*HF41,2.3*HG41,2.3*HH41,2.3*HI41,2*HJ41,2*HK41,HL41,0.4*HM41,0.2*HN41)</f>
        <v>61.899999999999991</v>
      </c>
      <c r="HQ41" s="13">
        <f>'Site 49 - Data'!$A41</f>
        <v>0.54166666666666685</v>
      </c>
      <c r="HR41" s="62">
        <f t="shared" ref="HR41:IB44" si="142">SUM(AD41,AR41,BF41,BT41,CH41)</f>
        <v>41</v>
      </c>
      <c r="HS41" s="63">
        <f t="shared" si="142"/>
        <v>5</v>
      </c>
      <c r="HT41" s="63">
        <f t="shared" si="142"/>
        <v>3</v>
      </c>
      <c r="HU41" s="63">
        <f t="shared" si="142"/>
        <v>0</v>
      </c>
      <c r="HV41" s="63">
        <f t="shared" si="142"/>
        <v>0</v>
      </c>
      <c r="HW41" s="63">
        <f t="shared" si="142"/>
        <v>0</v>
      </c>
      <c r="HX41" s="63">
        <f t="shared" si="142"/>
        <v>0</v>
      </c>
      <c r="HY41" s="63">
        <f t="shared" si="142"/>
        <v>0</v>
      </c>
      <c r="HZ41" s="63">
        <f t="shared" si="142"/>
        <v>4</v>
      </c>
      <c r="IA41" s="63">
        <f t="shared" si="142"/>
        <v>0</v>
      </c>
      <c r="IB41" s="64">
        <f t="shared" si="142"/>
        <v>8</v>
      </c>
      <c r="IC41" s="12">
        <f>SUM(HR41:IB41)</f>
        <v>61</v>
      </c>
      <c r="ID41" s="12">
        <f>SUM(HR41,HS41,2.3*HT41,2.3*HU41,2.3*HV41,2.3*HW41,2*HX41,2*HY41,HZ41,0.4*IA41,0.2*IB41)</f>
        <v>58.5</v>
      </c>
      <c r="IE41" s="65">
        <f>SUM(EI41,FK41,GM41,HO41)</f>
        <v>305</v>
      </c>
      <c r="IF41" s="65">
        <f>SUM(IE41:IE44)</f>
        <v>1122</v>
      </c>
      <c r="IG41" s="13">
        <v>0.54166666666666685</v>
      </c>
    </row>
    <row r="42" spans="1:241" ht="13.5" customHeight="1" x14ac:dyDescent="0.25">
      <c r="A42" s="19">
        <f>A41+"00:15"</f>
        <v>0.55208333333333348</v>
      </c>
      <c r="B42" s="20">
        <v>4</v>
      </c>
      <c r="C42" s="21">
        <v>1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2">
        <v>0</v>
      </c>
      <c r="M42" s="23">
        <f>SUM(B42:L42)</f>
        <v>5</v>
      </c>
      <c r="N42" s="23">
        <f>SUM(B42,C42,2.3*D42,2.3*E42,2.3*F42,2.3*G42,2*H42,2*I42,J42,0.4*K42,0.2*L42)</f>
        <v>5</v>
      </c>
      <c r="O42" s="19">
        <f>O41+"00:15"</f>
        <v>0.55208333333333348</v>
      </c>
      <c r="P42" s="24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6">
        <v>0</v>
      </c>
      <c r="AA42" s="27">
        <f>SUM(P42:Z42)</f>
        <v>0</v>
      </c>
      <c r="AB42" s="27">
        <f>SUM(P42,Q42,2.3*R42,2.3*S42,2.3*T42,2.3*U42,2*V42,2*W42,X42,0.4*Y42,0.2*Z42)</f>
        <v>0</v>
      </c>
      <c r="AC42" s="19">
        <f>AC41+"00:15"</f>
        <v>0.55208333333333348</v>
      </c>
      <c r="AD42" s="20">
        <v>1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2">
        <v>0</v>
      </c>
      <c r="AO42" s="23">
        <f>SUM(AD42:AN42)</f>
        <v>1</v>
      </c>
      <c r="AP42" s="23">
        <f>SUM(AD42,AE42,2.3*AF42,2.3*AG42,2.3*AH42,2.3*AI42,2*AJ42,2*AK42,AL42,0.4*AM42,0.2*AN42)</f>
        <v>1</v>
      </c>
      <c r="AQ42" s="19">
        <f>AQ41+"00:15"</f>
        <v>0.55208333333333348</v>
      </c>
      <c r="AR42" s="20">
        <v>12</v>
      </c>
      <c r="AS42" s="21">
        <v>1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1">
        <v>1</v>
      </c>
      <c r="BA42" s="21">
        <v>2</v>
      </c>
      <c r="BB42" s="22">
        <v>0</v>
      </c>
      <c r="BC42" s="23">
        <f>SUM(AR42:BB42)</f>
        <v>16</v>
      </c>
      <c r="BD42" s="23">
        <f>SUM(AR42,AS42,2.3*AT42,2.3*AU42,2.3*AV42,2.3*AW42,2*AX42,2*AY42,AZ42,0.4*BA42,0.2*BB42)</f>
        <v>14.8</v>
      </c>
      <c r="BE42" s="19">
        <f>BE41+"00:15"</f>
        <v>0.55208333333333348</v>
      </c>
      <c r="BF42" s="20">
        <v>24</v>
      </c>
      <c r="BG42" s="21">
        <v>3</v>
      </c>
      <c r="BH42" s="21">
        <v>0</v>
      </c>
      <c r="BI42" s="21">
        <v>0</v>
      </c>
      <c r="BJ42" s="21">
        <v>0</v>
      </c>
      <c r="BK42" s="21">
        <v>0</v>
      </c>
      <c r="BL42" s="21">
        <v>0</v>
      </c>
      <c r="BM42" s="21">
        <v>0</v>
      </c>
      <c r="BN42" s="21">
        <v>4</v>
      </c>
      <c r="BO42" s="21">
        <v>1</v>
      </c>
      <c r="BP42" s="22">
        <v>3</v>
      </c>
      <c r="BQ42" s="23">
        <f>SUM(BF42:BP42)</f>
        <v>35</v>
      </c>
      <c r="BR42" s="23">
        <f>SUM(BF42,BG42,2.3*BH42,2.3*BI42,2.3*BJ42,2.3*BK42,2*BL42,2*BM42,BN42,0.4*BO42,0.2*BP42)</f>
        <v>32</v>
      </c>
      <c r="BS42" s="19">
        <f>BS41+"00:15"</f>
        <v>0.55208333333333348</v>
      </c>
      <c r="BT42" s="20">
        <v>3</v>
      </c>
      <c r="BU42" s="21">
        <v>0</v>
      </c>
      <c r="BV42" s="21">
        <v>0</v>
      </c>
      <c r="BW42" s="21">
        <v>0</v>
      </c>
      <c r="BX42" s="21">
        <v>0</v>
      </c>
      <c r="BY42" s="21">
        <v>0</v>
      </c>
      <c r="BZ42" s="21">
        <v>0</v>
      </c>
      <c r="CA42" s="21">
        <v>0</v>
      </c>
      <c r="CB42" s="21">
        <v>0</v>
      </c>
      <c r="CC42" s="21">
        <v>0</v>
      </c>
      <c r="CD42" s="22">
        <v>1</v>
      </c>
      <c r="CE42" s="23">
        <f>SUM(BT42:CD42)</f>
        <v>4</v>
      </c>
      <c r="CF42" s="23">
        <f>SUM(BT42,BU42,2.3*BV42,2.3*BW42,2.3*BX42,2.3*BY42,2*BZ42,2*CA42,CB42,0.4*CC42,0.2*CD42)</f>
        <v>3.2</v>
      </c>
      <c r="CG42" s="19">
        <f>CG41+"00:15"</f>
        <v>0.55208333333333348</v>
      </c>
      <c r="CH42" s="24">
        <v>0</v>
      </c>
      <c r="CI42" s="25">
        <v>0</v>
      </c>
      <c r="CJ42" s="25">
        <v>0</v>
      </c>
      <c r="CK42" s="25">
        <v>0</v>
      </c>
      <c r="CL42" s="25">
        <v>0</v>
      </c>
      <c r="CM42" s="25">
        <v>0</v>
      </c>
      <c r="CN42" s="25">
        <v>0</v>
      </c>
      <c r="CO42" s="25">
        <v>0</v>
      </c>
      <c r="CP42" s="25">
        <v>0</v>
      </c>
      <c r="CQ42" s="25">
        <v>0</v>
      </c>
      <c r="CR42" s="26">
        <v>0</v>
      </c>
      <c r="CS42" s="27">
        <f>SUM(CH42:CR42)</f>
        <v>0</v>
      </c>
      <c r="CT42" s="27">
        <f>SUM(CH42,CI42,2.3*CJ42,2.3*CK42,2.3*CL42,2.3*CM42,2*CN42,2*CO42,CP42,0.4*CQ42,0.2*CR42)</f>
        <v>0</v>
      </c>
      <c r="CU42" s="13">
        <f>'Site 49 - Data'!$A42</f>
        <v>0.55208333333333348</v>
      </c>
      <c r="CV42" s="67">
        <f>SUM('Site 49 - Data'!BF42,'Site 49 - Data'!BT42,'Site 49 - Data'!EZ42,'Site 49 - Data'!IF42,'Site 49 - ARMS'!BT42)</f>
        <v>69</v>
      </c>
      <c r="CW42" s="68">
        <f>SUM('Site 49 - Data'!BG42,'Site 49 - Data'!BU42,'Site 49 - Data'!FA42,'Site 49 - Data'!IG42,'Site 49 - ARMS'!BU42)</f>
        <v>18</v>
      </c>
      <c r="CX42" s="68">
        <f>SUM('Site 49 - Data'!BH42,'Site 49 - Data'!BV42,'Site 49 - Data'!FB42,'Site 49 - Data'!IH42,'Site 49 - ARMS'!BV42)</f>
        <v>6</v>
      </c>
      <c r="CY42" s="68">
        <f>SUM('Site 49 - Data'!BI42,'Site 49 - Data'!BW42,'Site 49 - Data'!FC42,'Site 49 - Data'!II42,'Site 49 - ARMS'!BW42)</f>
        <v>0</v>
      </c>
      <c r="CZ42" s="68">
        <f>SUM('Site 49 - Data'!BJ42,'Site 49 - Data'!BX42,'Site 49 - Data'!FD42,'Site 49 - Data'!IJ42,'Site 49 - ARMS'!BX42)</f>
        <v>0</v>
      </c>
      <c r="DA42" s="68">
        <f>SUM('Site 49 - Data'!BK42,'Site 49 - Data'!BY42,'Site 49 - Data'!FE42,'Site 49 - Data'!IK42,'Site 49 - ARMS'!BY42)</f>
        <v>0</v>
      </c>
      <c r="DB42" s="68">
        <f>SUM('Site 49 - Data'!BL42,'Site 49 - Data'!BZ42,'Site 49 - Data'!FF42,'Site 49 - Data'!IL42,'Site 49 - ARMS'!BZ42)</f>
        <v>0</v>
      </c>
      <c r="DC42" s="68">
        <f>SUM('Site 49 - Data'!BM42,'Site 49 - Data'!CA42,'Site 49 - Data'!FG42,'Site 49 - Data'!IM42,'Site 49 - ARMS'!CA42)</f>
        <v>0</v>
      </c>
      <c r="DD42" s="68">
        <f>SUM('Site 49 - Data'!BN42,'Site 49 - Data'!CB42,'Site 49 - Data'!FH42,'Site 49 - Data'!IN42,'Site 49 - ARMS'!CB42)</f>
        <v>16</v>
      </c>
      <c r="DE42" s="68">
        <f>SUM('Site 49 - Data'!BO42,'Site 49 - Data'!CC42,'Site 49 - Data'!FI42,'Site 49 - Data'!IO42,'Site 49 - ARMS'!CC42)</f>
        <v>2</v>
      </c>
      <c r="DF42" s="69">
        <f>SUM('Site 49 - Data'!BP42,'Site 49 - Data'!CD42,'Site 49 - Data'!FJ42,'Site 49 - Data'!IP42,'Site 49 - ARMS'!CD42)</f>
        <v>2</v>
      </c>
      <c r="DG42" s="23">
        <f>SUM(CV42:DF42)</f>
        <v>113</v>
      </c>
      <c r="DH42" s="23">
        <f>SUM(CV42,CW42,2.3*CX42,2.3*CY42,2.3*CZ42,2.3*DA42,2*DB42,2*DC42,DD42,0.4*DE42,0.2*DF42)</f>
        <v>118</v>
      </c>
      <c r="DI42" s="13">
        <f>'Site 49 - Data'!$A42</f>
        <v>0.55208333333333348</v>
      </c>
      <c r="DJ42" s="67">
        <f>SUM('Site 49 - Data'!B42,'Site 49 - Data'!P42,'Site 49 - Data'!AD42,'Site 49 - Data'!AR42,'Site 49 - Data'!BF42)</f>
        <v>96</v>
      </c>
      <c r="DK42" s="68">
        <f>SUM('Site 49 - Data'!C42,'Site 49 - Data'!Q42,'Site 49 - Data'!AE42,'Site 49 - Data'!AS42,'Site 49 - Data'!BG42)</f>
        <v>18</v>
      </c>
      <c r="DL42" s="68">
        <f>SUM('Site 49 - Data'!D42,'Site 49 - Data'!R42,'Site 49 - Data'!AF42,'Site 49 - Data'!AT42,'Site 49 - Data'!BH42)</f>
        <v>0</v>
      </c>
      <c r="DM42" s="68">
        <f>SUM('Site 49 - Data'!E42,'Site 49 - Data'!S42,'Site 49 - Data'!AG42,'Site 49 - Data'!AU42,'Site 49 - Data'!BI42)</f>
        <v>0</v>
      </c>
      <c r="DN42" s="68">
        <f>SUM('Site 49 - Data'!F42,'Site 49 - Data'!T42,'Site 49 - Data'!AH42,'Site 49 - Data'!AV42,'Site 49 - Data'!BJ42)</f>
        <v>0</v>
      </c>
      <c r="DO42" s="68">
        <f>SUM('Site 49 - Data'!G42,'Site 49 - Data'!U42,'Site 49 - Data'!AI42,'Site 49 - Data'!AW42,'Site 49 - Data'!BK42)</f>
        <v>0</v>
      </c>
      <c r="DP42" s="68">
        <f>SUM('Site 49 - Data'!H42,'Site 49 - Data'!V42,'Site 49 - Data'!AJ42,'Site 49 - Data'!AX42,'Site 49 - Data'!BL42)</f>
        <v>0</v>
      </c>
      <c r="DQ42" s="68">
        <f>SUM('Site 49 - Data'!I42,'Site 49 - Data'!W42,'Site 49 - Data'!AK42,'Site 49 - Data'!AY42,'Site 49 - Data'!BM42)</f>
        <v>0</v>
      </c>
      <c r="DR42" s="68">
        <f>SUM('Site 49 - Data'!J42,'Site 49 - Data'!X42,'Site 49 - Data'!AL42,'Site 49 - Data'!AZ42,'Site 49 - Data'!BN42)</f>
        <v>16</v>
      </c>
      <c r="DS42" s="68">
        <f>SUM('Site 49 - Data'!K42,'Site 49 - Data'!Y42,'Site 49 - Data'!AM42,'Site 49 - Data'!BA42,'Site 49 - Data'!BO42)</f>
        <v>3</v>
      </c>
      <c r="DT42" s="69">
        <f>SUM('Site 49 - Data'!L42,'Site 49 - Data'!Z42,'Site 49 - Data'!AN42,'Site 49 - Data'!BB42,'Site 49 - Data'!BP42)</f>
        <v>3</v>
      </c>
      <c r="DU42" s="23">
        <f>SUM(DJ42:DT42)</f>
        <v>136</v>
      </c>
      <c r="DV42" s="23">
        <f>SUM(DJ42,DK42,2.3*DL42,2.3*DM42,2.3*DN42,2.3*DO42,2*DP42,2*DQ42,DR42,0.4*DS42,0.2*DT42)</f>
        <v>131.79999999999998</v>
      </c>
      <c r="DW42" s="13">
        <f>'Site 49 - Data'!$A42</f>
        <v>0.55208333333333348</v>
      </c>
      <c r="DX42" s="67">
        <f>SUM('Site 49 - Data'!AR42,'Site 49 - Data'!DX42,'Site 49 - Data'!EL42,'Site 49 - Data'!HR42,'Site 49 - ARMS'!BF42)</f>
        <v>50</v>
      </c>
      <c r="DY42" s="68">
        <f>SUM('Site 49 - Data'!AS42,'Site 49 - Data'!DY42,'Site 49 - Data'!EM42,'Site 49 - Data'!HS42,'Site 49 - ARMS'!BG42)</f>
        <v>9</v>
      </c>
      <c r="DZ42" s="68">
        <f>SUM('Site 49 - Data'!AT42,'Site 49 - Data'!DZ42,'Site 49 - Data'!EN42,'Site 49 - Data'!HT42,'Site 49 - ARMS'!BH42)</f>
        <v>0</v>
      </c>
      <c r="EA42" s="68">
        <f>SUM('Site 49 - Data'!AU42,'Site 49 - Data'!EA42,'Site 49 - Data'!EO42,'Site 49 - Data'!HU42,'Site 49 - ARMS'!BI42)</f>
        <v>0</v>
      </c>
      <c r="EB42" s="68">
        <f>SUM('Site 49 - Data'!AV42,'Site 49 - Data'!EB42,'Site 49 - Data'!EP42,'Site 49 - Data'!HV42,'Site 49 - ARMS'!BJ42)</f>
        <v>0</v>
      </c>
      <c r="EC42" s="68">
        <f>SUM('Site 49 - Data'!AW42,'Site 49 - Data'!EC42,'Site 49 - Data'!EQ42,'Site 49 - Data'!HW42,'Site 49 - ARMS'!BK42)</f>
        <v>0</v>
      </c>
      <c r="ED42" s="68">
        <f>SUM('Site 49 - Data'!AX42,'Site 49 - Data'!ED42,'Site 49 - Data'!ER42,'Site 49 - Data'!HX42,'Site 49 - ARMS'!BL42)</f>
        <v>0</v>
      </c>
      <c r="EE42" s="68">
        <f>SUM('Site 49 - Data'!AY42,'Site 49 - Data'!EE42,'Site 49 - Data'!ES42,'Site 49 - Data'!HY42,'Site 49 - ARMS'!BM42)</f>
        <v>0</v>
      </c>
      <c r="EF42" s="68">
        <f>SUM('Site 49 - Data'!AZ42,'Site 49 - Data'!EF42,'Site 49 - Data'!ET42,'Site 49 - Data'!HZ42,'Site 49 - ARMS'!BN42)</f>
        <v>6</v>
      </c>
      <c r="EG42" s="68">
        <f>SUM('Site 49 - Data'!BA42,'Site 49 - Data'!EG42,'Site 49 - Data'!EU42,'Site 49 - Data'!IA42,'Site 49 - ARMS'!BO42)</f>
        <v>1</v>
      </c>
      <c r="EH42" s="69">
        <f>SUM('Site 49 - Data'!BB42,'Site 49 - Data'!EH42,'Site 49 - Data'!EV42,'Site 49 - Data'!IB42,'Site 49 - ARMS'!BP42)</f>
        <v>6</v>
      </c>
      <c r="EI42" s="23">
        <f>SUM(DX42:EH42)</f>
        <v>72</v>
      </c>
      <c r="EJ42" s="23">
        <f>SUM(DX42,DY42,2.3*DZ42,2.3*EA42,2.3*EB42,2.3*EC42,2*ED42,2*EE42,EF42,0.4*EG42,0.2*EH42)</f>
        <v>66.600000000000009</v>
      </c>
      <c r="EK42" s="13">
        <f>'Site 49 - Data'!$A42</f>
        <v>0.55208333333333348</v>
      </c>
      <c r="EL42" s="67">
        <f>SUM('Site 49 - Data'!BT42,'Site 49 - Data'!CH42,'Site 49 - Data'!CV42,'Site 49 - Data'!DJ42,'Site 49 - Data'!DX42)</f>
        <v>46</v>
      </c>
      <c r="EM42" s="68">
        <f>SUM('Site 49 - Data'!BU42,'Site 49 - Data'!CI42,'Site 49 - Data'!CW42,'Site 49 - Data'!DK42,'Site 49 - Data'!DY42)</f>
        <v>9</v>
      </c>
      <c r="EN42" s="68">
        <f>SUM('Site 49 - Data'!BV42,'Site 49 - Data'!CJ42,'Site 49 - Data'!CX42,'Site 49 - Data'!DL42,'Site 49 - Data'!DZ42)</f>
        <v>2</v>
      </c>
      <c r="EO42" s="68">
        <f>SUM('Site 49 - Data'!BW42,'Site 49 - Data'!CK42,'Site 49 - Data'!CY42,'Site 49 - Data'!DM42,'Site 49 - Data'!EA42)</f>
        <v>0</v>
      </c>
      <c r="EP42" s="68">
        <f>SUM('Site 49 - Data'!BX42,'Site 49 - Data'!CL42,'Site 49 - Data'!CZ42,'Site 49 - Data'!DN42,'Site 49 - Data'!EB42)</f>
        <v>0</v>
      </c>
      <c r="EQ42" s="68">
        <f>SUM('Site 49 - Data'!BY42,'Site 49 - Data'!CM42,'Site 49 - Data'!DA42,'Site 49 - Data'!DO42,'Site 49 - Data'!EC42)</f>
        <v>0</v>
      </c>
      <c r="ER42" s="68">
        <f>SUM('Site 49 - Data'!BZ42,'Site 49 - Data'!CN42,'Site 49 - Data'!DB42,'Site 49 - Data'!DP42,'Site 49 - Data'!ED42)</f>
        <v>0</v>
      </c>
      <c r="ES42" s="68">
        <f>SUM('Site 49 - Data'!CA42,'Site 49 - Data'!CO42,'Site 49 - Data'!DC42,'Site 49 - Data'!DQ42,'Site 49 - Data'!EE42)</f>
        <v>1</v>
      </c>
      <c r="ET42" s="68">
        <f>SUM('Site 49 - Data'!CB42,'Site 49 - Data'!CP42,'Site 49 - Data'!DD42,'Site 49 - Data'!DR42,'Site 49 - Data'!EF42)</f>
        <v>10</v>
      </c>
      <c r="EU42" s="68">
        <f>SUM('Site 49 - Data'!CC42,'Site 49 - Data'!CQ42,'Site 49 - Data'!DE42,'Site 49 - Data'!DS42,'Site 49 - Data'!EG42)</f>
        <v>2</v>
      </c>
      <c r="EV42" s="69">
        <f>SUM('Site 49 - Data'!CD42,'Site 49 - Data'!CR42,'Site 49 - Data'!DF42,'Site 49 - Data'!DT42,'Site 49 - Data'!EH42)</f>
        <v>5</v>
      </c>
      <c r="EW42" s="23">
        <f>SUM(EL42:EV42)</f>
        <v>75</v>
      </c>
      <c r="EX42" s="23">
        <f>SUM(EL42,EM42,2.3*EN42,2.3*EO42,2.3*EP42,2.3*EQ42,2*ER42,2*ES42,ET42,0.4*EU42,0.2*EV42)</f>
        <v>73.399999999999991</v>
      </c>
      <c r="EY42" s="13">
        <f>'Site 49 - Data'!$A42</f>
        <v>0.55208333333333348</v>
      </c>
      <c r="EZ42" s="67">
        <f>SUM('Site 49 - Data'!AD42,'Site 49 - Data'!DJ42,'Site 49 - Data'!GP42,'Site 49 - Data'!HD42,'Site 49 - ARMS'!AR42)</f>
        <v>96</v>
      </c>
      <c r="FA42" s="68">
        <f>SUM('Site 49 - Data'!AE42,'Site 49 - Data'!DK42,'Site 49 - Data'!GQ42,'Site 49 - Data'!HE42,'Site 49 - ARMS'!AS42)</f>
        <v>13</v>
      </c>
      <c r="FB42" s="68">
        <f>SUM('Site 49 - Data'!AF42,'Site 49 - Data'!DL42,'Site 49 - Data'!GR42,'Site 49 - Data'!HF42,'Site 49 - ARMS'!AT42)</f>
        <v>0</v>
      </c>
      <c r="FC42" s="68">
        <f>SUM('Site 49 - Data'!AG42,'Site 49 - Data'!DM42,'Site 49 - Data'!GS42,'Site 49 - Data'!HG42,'Site 49 - ARMS'!AU42)</f>
        <v>0</v>
      </c>
      <c r="FD42" s="68">
        <f>SUM('Site 49 - Data'!AH42,'Site 49 - Data'!DN42,'Site 49 - Data'!GT42,'Site 49 - Data'!HH42,'Site 49 - ARMS'!AV42)</f>
        <v>0</v>
      </c>
      <c r="FE42" s="68">
        <f>SUM('Site 49 - Data'!AI42,'Site 49 - Data'!DO42,'Site 49 - Data'!GU42,'Site 49 - Data'!HI42,'Site 49 - ARMS'!AW42)</f>
        <v>0</v>
      </c>
      <c r="FF42" s="68">
        <f>SUM('Site 49 - Data'!AJ42,'Site 49 - Data'!DP42,'Site 49 - Data'!GV42,'Site 49 - Data'!HJ42,'Site 49 - ARMS'!AX42)</f>
        <v>0</v>
      </c>
      <c r="FG42" s="68">
        <f>SUM('Site 49 - Data'!AK42,'Site 49 - Data'!DQ42,'Site 49 - Data'!GW42,'Site 49 - Data'!HK42,'Site 49 - ARMS'!AY42)</f>
        <v>0</v>
      </c>
      <c r="FH42" s="68">
        <f>SUM('Site 49 - Data'!AL42,'Site 49 - Data'!DR42,'Site 49 - Data'!GX42,'Site 49 - Data'!HL42,'Site 49 - ARMS'!AZ42)</f>
        <v>13</v>
      </c>
      <c r="FI42" s="68">
        <f>SUM('Site 49 - Data'!AM42,'Site 49 - Data'!DS42,'Site 49 - Data'!GY42,'Site 49 - Data'!HM42,'Site 49 - ARMS'!BA42)</f>
        <v>5</v>
      </c>
      <c r="FJ42" s="69">
        <f>SUM('Site 49 - Data'!AN42,'Site 49 - Data'!DT42,'Site 49 - Data'!GZ42,'Site 49 - Data'!HN42,'Site 49 - ARMS'!BB42)</f>
        <v>2</v>
      </c>
      <c r="FK42" s="23">
        <f>SUM(EZ42:FJ42)</f>
        <v>129</v>
      </c>
      <c r="FL42" s="23">
        <f>SUM(EZ42,FA42,2.3*FB42,2.3*FC42,2.3*FD42,2.3*FE42,2*FF42,2*FG42,FH42,0.4*FI42,0.2*FJ42)</f>
        <v>124.4</v>
      </c>
      <c r="FM42" s="13">
        <f>'Site 49 - Data'!$A42</f>
        <v>0.55208333333333348</v>
      </c>
      <c r="FN42" s="67">
        <f>SUM('Site 49 - Data'!EL42,'Site 49 - Data'!EZ42,'Site 49 - Data'!FN42,'Site 49 - Data'!GB42,'Site 49 - Data'!GP42)</f>
        <v>71</v>
      </c>
      <c r="FO42" s="68">
        <f>SUM('Site 49 - Data'!EM42,'Site 49 - Data'!FA42,'Site 49 - Data'!FO42,'Site 49 - Data'!GC42,'Site 49 - Data'!GQ42)</f>
        <v>17</v>
      </c>
      <c r="FP42" s="68">
        <f>SUM('Site 49 - Data'!EN42,'Site 49 - Data'!FB42,'Site 49 - Data'!FP42,'Site 49 - Data'!GD42,'Site 49 - Data'!GR42)</f>
        <v>3</v>
      </c>
      <c r="FQ42" s="68">
        <f>SUM('Site 49 - Data'!EO42,'Site 49 - Data'!FC42,'Site 49 - Data'!FQ42,'Site 49 - Data'!GE42,'Site 49 - Data'!GS42)</f>
        <v>0</v>
      </c>
      <c r="FR42" s="68">
        <f>SUM('Site 49 - Data'!EP42,'Site 49 - Data'!FD42,'Site 49 - Data'!FR42,'Site 49 - Data'!GF42,'Site 49 - Data'!GT42)</f>
        <v>0</v>
      </c>
      <c r="FS42" s="68">
        <f>SUM('Site 49 - Data'!EQ42,'Site 49 - Data'!FE42,'Site 49 - Data'!FS42,'Site 49 - Data'!GG42,'Site 49 - Data'!GU42)</f>
        <v>0</v>
      </c>
      <c r="FT42" s="68">
        <f>SUM('Site 49 - Data'!ER42,'Site 49 - Data'!FF42,'Site 49 - Data'!FT42,'Site 49 - Data'!GH42,'Site 49 - Data'!GV42)</f>
        <v>0</v>
      </c>
      <c r="FU42" s="68">
        <f>SUM('Site 49 - Data'!ES42,'Site 49 - Data'!FG42,'Site 49 - Data'!FU42,'Site 49 - Data'!GI42,'Site 49 - Data'!GW42)</f>
        <v>0</v>
      </c>
      <c r="FV42" s="68">
        <f>SUM('Site 49 - Data'!ET42,'Site 49 - Data'!FH42,'Site 49 - Data'!FV42,'Site 49 - Data'!GJ42,'Site 49 - Data'!GX42)</f>
        <v>16</v>
      </c>
      <c r="FW42" s="68">
        <f>SUM('Site 49 - Data'!EU42,'Site 49 - Data'!FI42,'Site 49 - Data'!FW42,'Site 49 - Data'!GK42,'Site 49 - Data'!GY42)</f>
        <v>2</v>
      </c>
      <c r="FX42" s="69">
        <f>SUM('Site 49 - Data'!EV42,'Site 49 - Data'!FJ42,'Site 49 - Data'!FX42,'Site 49 - Data'!GL42,'Site 49 - Data'!GZ42)</f>
        <v>4</v>
      </c>
      <c r="FY42" s="23">
        <f>SUM(FN42:FX42)</f>
        <v>113</v>
      </c>
      <c r="FZ42" s="23">
        <f>SUM(FN42,FO42,2.3*FP42,2.3*FQ42,2.3*FR42,2.3*FS42,2*FT42,2*FU42,FV42,0.4*FW42,0.2*FX42)</f>
        <v>112.5</v>
      </c>
      <c r="GA42" s="13">
        <f>'Site 49 - Data'!$A42</f>
        <v>0.55208333333333348</v>
      </c>
      <c r="GB42" s="67">
        <f>SUM('Site 49 - Data'!P42,'Site 49 - Data'!CV42,'Site 49 - Data'!GB42,'Site 49 - ARMS'!P42,'Site 49 - ARMS'!AD42)</f>
        <v>22</v>
      </c>
      <c r="GC42" s="68">
        <f>SUM('Site 49 - Data'!Q42,'Site 49 - Data'!CW42,'Site 49 - Data'!GC42,'Site 49 - ARMS'!Q42,'Site 49 - ARMS'!AE42)</f>
        <v>3</v>
      </c>
      <c r="GD42" s="68">
        <f>SUM('Site 49 - Data'!R42,'Site 49 - Data'!CX42,'Site 49 - Data'!GD42,'Site 49 - ARMS'!R42,'Site 49 - ARMS'!AF42)</f>
        <v>0</v>
      </c>
      <c r="GE42" s="68">
        <f>SUM('Site 49 - Data'!S42,'Site 49 - Data'!CY42,'Site 49 - Data'!GE42,'Site 49 - ARMS'!S42,'Site 49 - ARMS'!AG42)</f>
        <v>0</v>
      </c>
      <c r="GF42" s="68">
        <f>SUM('Site 49 - Data'!T42,'Site 49 - Data'!CZ42,'Site 49 - Data'!GF42,'Site 49 - ARMS'!T42,'Site 49 - ARMS'!AH42)</f>
        <v>0</v>
      </c>
      <c r="GG42" s="68">
        <f>SUM('Site 49 - Data'!U42,'Site 49 - Data'!DA42,'Site 49 - Data'!GG42,'Site 49 - ARMS'!U42,'Site 49 - ARMS'!AI42)</f>
        <v>0</v>
      </c>
      <c r="GH42" s="68">
        <f>SUM('Site 49 - Data'!V42,'Site 49 - Data'!DB42,'Site 49 - Data'!GH42,'Site 49 - ARMS'!V42,'Site 49 - ARMS'!AJ42)</f>
        <v>0</v>
      </c>
      <c r="GI42" s="68">
        <f>SUM('Site 49 - Data'!W42,'Site 49 - Data'!DC42,'Site 49 - Data'!GI42,'Site 49 - ARMS'!W42,'Site 49 - ARMS'!AK42)</f>
        <v>0</v>
      </c>
      <c r="GJ42" s="68">
        <f>SUM('Site 49 - Data'!X42,'Site 49 - Data'!DD42,'Site 49 - Data'!GJ42,'Site 49 - ARMS'!X42,'Site 49 - ARMS'!AL42)</f>
        <v>1</v>
      </c>
      <c r="GK42" s="68">
        <f>SUM('Site 49 - Data'!Y42,'Site 49 - Data'!DE42,'Site 49 - Data'!GK42,'Site 49 - ARMS'!Y42,'Site 49 - ARMS'!AM42)</f>
        <v>0</v>
      </c>
      <c r="GL42" s="69">
        <f>SUM('Site 49 - Data'!Z42,'Site 49 - Data'!DF42,'Site 49 - Data'!GL42,'Site 49 - ARMS'!Z42,'Site 49 - ARMS'!AN42)</f>
        <v>1</v>
      </c>
      <c r="GM42" s="23">
        <f>SUM(GB42:GL42)</f>
        <v>27</v>
      </c>
      <c r="GN42" s="23">
        <f>SUM(GB42,GC42,2.3*GD42,2.3*GE42,2.3*GF42,2.3*GG42,2*GH42,2*GI42,GJ42,0.4*GK42,0.2*GL42)</f>
        <v>26.2</v>
      </c>
      <c r="GO42" s="13">
        <f>'Site 49 - Data'!$A42</f>
        <v>0.55208333333333348</v>
      </c>
      <c r="GP42" s="67">
        <f>SUM('Site 49 - Data'!HD42,'Site 49 - Data'!HR42,'Site 49 - Data'!IF42,'Site 49 - ARMS'!B42,'Site 49 - ARMS'!P42)</f>
        <v>33</v>
      </c>
      <c r="GQ42" s="68">
        <f>SUM('Site 49 - Data'!HE42,'Site 49 - Data'!HS42,'Site 49 - Data'!IG42,'Site 49 - ARMS'!C42,'Site 49 - ARMS'!Q42)</f>
        <v>5</v>
      </c>
      <c r="GR42" s="68">
        <f>SUM('Site 49 - Data'!HF42,'Site 49 - Data'!HT42,'Site 49 - Data'!IH42,'Site 49 - ARMS'!D42,'Site 49 - ARMS'!R42)</f>
        <v>1</v>
      </c>
      <c r="GS42" s="68">
        <f>SUM('Site 49 - Data'!HG42,'Site 49 - Data'!HU42,'Site 49 - Data'!II42,'Site 49 - ARMS'!E42,'Site 49 - ARMS'!S42)</f>
        <v>0</v>
      </c>
      <c r="GT42" s="68">
        <f>SUM('Site 49 - Data'!HH42,'Site 49 - Data'!HV42,'Site 49 - Data'!IJ42,'Site 49 - ARMS'!F42,'Site 49 - ARMS'!T42)</f>
        <v>0</v>
      </c>
      <c r="GU42" s="68">
        <f>SUM('Site 49 - Data'!HI42,'Site 49 - Data'!HW42,'Site 49 - Data'!IK42,'Site 49 - ARMS'!G42,'Site 49 - ARMS'!U42)</f>
        <v>0</v>
      </c>
      <c r="GV42" s="68">
        <f>SUM('Site 49 - Data'!HJ42,'Site 49 - Data'!HX42,'Site 49 - Data'!IL42,'Site 49 - ARMS'!H42,'Site 49 - ARMS'!V42)</f>
        <v>0</v>
      </c>
      <c r="GW42" s="68">
        <f>SUM('Site 49 - Data'!HK42,'Site 49 - Data'!HY42,'Site 49 - Data'!IM42,'Site 49 - ARMS'!I42,'Site 49 - ARMS'!W42)</f>
        <v>0</v>
      </c>
      <c r="GX42" s="68">
        <f>SUM('Site 49 - Data'!HL42,'Site 49 - Data'!HZ42,'Site 49 - Data'!IN42,'Site 49 - ARMS'!J42,'Site 49 - ARMS'!X42)</f>
        <v>0</v>
      </c>
      <c r="GY42" s="68">
        <f>SUM('Site 49 - Data'!HM42,'Site 49 - Data'!IA42,'Site 49 - Data'!IO42,'Site 49 - ARMS'!K42,'Site 49 - ARMS'!Y42)</f>
        <v>0</v>
      </c>
      <c r="GZ42" s="69">
        <f>SUM('Site 49 - Data'!HN42,'Site 49 - Data'!IB42,'Site 49 - Data'!IP42,'Site 49 - ARMS'!L42,'Site 49 - ARMS'!Z42)</f>
        <v>0</v>
      </c>
      <c r="HA42" s="23">
        <f>SUM(GP42:GZ42)</f>
        <v>39</v>
      </c>
      <c r="HB42" s="23">
        <f>SUM(GP42,GQ42,2.3*GR42,2.3*GS42,2.3*GT42,2.3*GU42,2*GV42,2*GW42,GX42,0.4*GY42,0.2*GZ42)</f>
        <v>40.299999999999997</v>
      </c>
      <c r="HC42" s="13">
        <f>'Site 49 - Data'!$A42</f>
        <v>0.55208333333333348</v>
      </c>
      <c r="HD42" s="67">
        <f>SUM('Site 49 - Data'!B42,'Site 49 - Data'!CH42,'Site 49 - Data'!FN42,'Site 49 - ARMS'!B42,'Site 49 - ARMS'!CH42)</f>
        <v>49</v>
      </c>
      <c r="HE42" s="68">
        <f>SUM('Site 49 - Data'!C42,'Site 49 - Data'!CI42,'Site 49 - Data'!FO42,'Site 49 - ARMS'!C42,'Site 49 - ARMS'!CI42)</f>
        <v>10</v>
      </c>
      <c r="HF42" s="68">
        <f>SUM('Site 49 - Data'!D42,'Site 49 - Data'!CJ42,'Site 49 - Data'!FP42,'Site 49 - ARMS'!D42,'Site 49 - ARMS'!CJ42)</f>
        <v>0</v>
      </c>
      <c r="HG42" s="68">
        <f>SUM('Site 49 - Data'!E42,'Site 49 - Data'!CK42,'Site 49 - Data'!FQ42,'Site 49 - ARMS'!E42,'Site 49 - ARMS'!CK42)</f>
        <v>0</v>
      </c>
      <c r="HH42" s="68">
        <f>SUM('Site 49 - Data'!F42,'Site 49 - Data'!CL42,'Site 49 - Data'!FR42,'Site 49 - ARMS'!F42,'Site 49 - ARMS'!CL42)</f>
        <v>0</v>
      </c>
      <c r="HI42" s="68">
        <f>SUM('Site 49 - Data'!G42,'Site 49 - Data'!CM42,'Site 49 - Data'!FS42,'Site 49 - ARMS'!G42,'Site 49 - ARMS'!CM42)</f>
        <v>0</v>
      </c>
      <c r="HJ42" s="68">
        <f>SUM('Site 49 - Data'!H42,'Site 49 - Data'!CN42,'Site 49 - Data'!FT42,'Site 49 - ARMS'!H42,'Site 49 - ARMS'!CN42)</f>
        <v>0</v>
      </c>
      <c r="HK42" s="68">
        <f>SUM('Site 49 - Data'!I42,'Site 49 - Data'!CO42,'Site 49 - Data'!FU42,'Site 49 - ARMS'!I42,'Site 49 - ARMS'!CO42)</f>
        <v>1</v>
      </c>
      <c r="HL42" s="68">
        <f>SUM('Site 49 - Data'!J42,'Site 49 - Data'!CP42,'Site 49 - Data'!FV42,'Site 49 - ARMS'!J42,'Site 49 - ARMS'!CP42)</f>
        <v>11</v>
      </c>
      <c r="HM42" s="68">
        <f>SUM('Site 49 - Data'!K42,'Site 49 - Data'!CQ42,'Site 49 - Data'!FW42,'Site 49 - ARMS'!K42,'Site 49 - ARMS'!CQ42)</f>
        <v>2</v>
      </c>
      <c r="HN42" s="69">
        <f>SUM('Site 49 - Data'!L42,'Site 49 - Data'!CR42,'Site 49 - Data'!FX42,'Site 49 - ARMS'!L42,'Site 49 - ARMS'!CR42)</f>
        <v>5</v>
      </c>
      <c r="HO42" s="23">
        <f>SUM(HD42:HN42)</f>
        <v>78</v>
      </c>
      <c r="HP42" s="23">
        <f>SUM(HD42,HE42,2.3*HF42,2.3*HG42,2.3*HH42,2.3*HI42,2*HJ42,2*HK42,HL42,0.4*HM42,0.2*HN42)</f>
        <v>73.8</v>
      </c>
      <c r="HQ42" s="13">
        <f>'Site 49 - Data'!$A42</f>
        <v>0.55208333333333348</v>
      </c>
      <c r="HR42" s="67">
        <f t="shared" si="142"/>
        <v>40</v>
      </c>
      <c r="HS42" s="68">
        <f t="shared" si="142"/>
        <v>4</v>
      </c>
      <c r="HT42" s="68">
        <f t="shared" si="142"/>
        <v>0</v>
      </c>
      <c r="HU42" s="68">
        <f t="shared" si="142"/>
        <v>0</v>
      </c>
      <c r="HV42" s="68">
        <f t="shared" si="142"/>
        <v>0</v>
      </c>
      <c r="HW42" s="68">
        <f t="shared" si="142"/>
        <v>0</v>
      </c>
      <c r="HX42" s="68">
        <f t="shared" si="142"/>
        <v>0</v>
      </c>
      <c r="HY42" s="68">
        <f t="shared" si="142"/>
        <v>0</v>
      </c>
      <c r="HZ42" s="68">
        <f t="shared" si="142"/>
        <v>5</v>
      </c>
      <c r="IA42" s="68">
        <f t="shared" si="142"/>
        <v>3</v>
      </c>
      <c r="IB42" s="69">
        <f t="shared" si="142"/>
        <v>4</v>
      </c>
      <c r="IC42" s="23">
        <f>SUM(HR42:IB42)</f>
        <v>56</v>
      </c>
      <c r="ID42" s="23">
        <f>SUM(HR42,HS42,2.3*HT42,2.3*HU42,2.3*HV42,2.3*HW42,2*HX42,2*HY42,HZ42,0.4*IA42,0.2*IB42)</f>
        <v>51</v>
      </c>
      <c r="IE42" s="65">
        <f>SUM(EI42,FK42,GM42,HO42)</f>
        <v>306</v>
      </c>
      <c r="IF42" s="65">
        <f>SUM(IE42:IE46)</f>
        <v>1117</v>
      </c>
      <c r="IG42" s="13">
        <v>0.55208333333333348</v>
      </c>
    </row>
    <row r="43" spans="1:241" ht="13.5" customHeight="1" x14ac:dyDescent="0.25">
      <c r="A43" s="19">
        <f>A42+"00:15"</f>
        <v>0.56250000000000011</v>
      </c>
      <c r="B43" s="20">
        <v>4</v>
      </c>
      <c r="C43" s="21">
        <v>1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3</v>
      </c>
      <c r="K43" s="21">
        <v>0</v>
      </c>
      <c r="L43" s="22">
        <v>0</v>
      </c>
      <c r="M43" s="23">
        <f>SUM(B43:L43)</f>
        <v>8</v>
      </c>
      <c r="N43" s="23">
        <f>SUM(B43,C43,2.3*D43,2.3*E43,2.3*F43,2.3*G43,2*H43,2*I43,J43,0.4*K43,0.2*L43)</f>
        <v>8</v>
      </c>
      <c r="O43" s="19">
        <f>O42+"00:15"</f>
        <v>0.56250000000000011</v>
      </c>
      <c r="P43" s="24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6">
        <v>0</v>
      </c>
      <c r="AA43" s="27">
        <f>SUM(P43:Z43)</f>
        <v>0</v>
      </c>
      <c r="AB43" s="27">
        <f>SUM(P43,Q43,2.3*R43,2.3*S43,2.3*T43,2.3*U43,2*V43,2*W43,X43,0.4*Y43,0.2*Z43)</f>
        <v>0</v>
      </c>
      <c r="AC43" s="19">
        <f>AC42+"00:15"</f>
        <v>0.56250000000000011</v>
      </c>
      <c r="AD43" s="20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2">
        <v>0</v>
      </c>
      <c r="AO43" s="23">
        <f>SUM(AD43:AN43)</f>
        <v>0</v>
      </c>
      <c r="AP43" s="23">
        <f>SUM(AD43,AE43,2.3*AF43,2.3*AG43,2.3*AH43,2.3*AI43,2*AJ43,2*AK43,AL43,0.4*AM43,0.2*AN43)</f>
        <v>0</v>
      </c>
      <c r="AQ43" s="19">
        <f>AQ42+"00:15"</f>
        <v>0.56250000000000011</v>
      </c>
      <c r="AR43" s="20">
        <v>8</v>
      </c>
      <c r="AS43" s="21">
        <v>1</v>
      </c>
      <c r="AT43" s="21">
        <v>0</v>
      </c>
      <c r="AU43" s="21">
        <v>0</v>
      </c>
      <c r="AV43" s="21">
        <v>0</v>
      </c>
      <c r="AW43" s="21">
        <v>0</v>
      </c>
      <c r="AX43" s="21">
        <v>0</v>
      </c>
      <c r="AY43" s="21">
        <v>0</v>
      </c>
      <c r="AZ43" s="21">
        <v>1</v>
      </c>
      <c r="BA43" s="21">
        <v>0</v>
      </c>
      <c r="BB43" s="22">
        <v>0</v>
      </c>
      <c r="BC43" s="23">
        <f>SUM(AR43:BB43)</f>
        <v>10</v>
      </c>
      <c r="BD43" s="23">
        <f>SUM(AR43,AS43,2.3*AT43,2.3*AU43,2.3*AV43,2.3*AW43,2*AX43,2*AY43,AZ43,0.4*BA43,0.2*BB43)</f>
        <v>10</v>
      </c>
      <c r="BE43" s="19">
        <f>BE42+"00:15"</f>
        <v>0.56250000000000011</v>
      </c>
      <c r="BF43" s="20">
        <v>28</v>
      </c>
      <c r="BG43" s="21">
        <v>5</v>
      </c>
      <c r="BH43" s="21">
        <v>0</v>
      </c>
      <c r="BI43" s="21">
        <v>0</v>
      </c>
      <c r="BJ43" s="21">
        <v>0</v>
      </c>
      <c r="BK43" s="21">
        <v>0</v>
      </c>
      <c r="BL43" s="21">
        <v>0</v>
      </c>
      <c r="BM43" s="21">
        <v>0</v>
      </c>
      <c r="BN43" s="21">
        <v>2</v>
      </c>
      <c r="BO43" s="21">
        <v>1</v>
      </c>
      <c r="BP43" s="22">
        <v>0</v>
      </c>
      <c r="BQ43" s="23">
        <f>SUM(BF43:BP43)</f>
        <v>36</v>
      </c>
      <c r="BR43" s="23">
        <f>SUM(BF43,BG43,2.3*BH43,2.3*BI43,2.3*BJ43,2.3*BK43,2*BL43,2*BM43,BN43,0.4*BO43,0.2*BP43)</f>
        <v>35.4</v>
      </c>
      <c r="BS43" s="19">
        <f>BS42+"00:15"</f>
        <v>0.56250000000000011</v>
      </c>
      <c r="BT43" s="20">
        <v>2</v>
      </c>
      <c r="BU43" s="21">
        <v>0</v>
      </c>
      <c r="BV43" s="21">
        <v>0</v>
      </c>
      <c r="BW43" s="21">
        <v>0</v>
      </c>
      <c r="BX43" s="21">
        <v>0</v>
      </c>
      <c r="BY43" s="21">
        <v>0</v>
      </c>
      <c r="BZ43" s="21">
        <v>0</v>
      </c>
      <c r="CA43" s="21">
        <v>0</v>
      </c>
      <c r="CB43" s="21">
        <v>0</v>
      </c>
      <c r="CC43" s="21">
        <v>0</v>
      </c>
      <c r="CD43" s="22">
        <v>2</v>
      </c>
      <c r="CE43" s="23">
        <f>SUM(BT43:CD43)</f>
        <v>4</v>
      </c>
      <c r="CF43" s="23">
        <f>SUM(BT43,BU43,2.3*BV43,2.3*BW43,2.3*BX43,2.3*BY43,2*BZ43,2*CA43,CB43,0.4*CC43,0.2*CD43)</f>
        <v>2.4</v>
      </c>
      <c r="CG43" s="19">
        <f>CG42+"00:15"</f>
        <v>0.56250000000000011</v>
      </c>
      <c r="CH43" s="24">
        <v>0</v>
      </c>
      <c r="CI43" s="25">
        <v>0</v>
      </c>
      <c r="CJ43" s="25">
        <v>0</v>
      </c>
      <c r="CK43" s="25">
        <v>0</v>
      </c>
      <c r="CL43" s="25">
        <v>0</v>
      </c>
      <c r="CM43" s="25">
        <v>0</v>
      </c>
      <c r="CN43" s="25">
        <v>0</v>
      </c>
      <c r="CO43" s="25">
        <v>0</v>
      </c>
      <c r="CP43" s="25">
        <v>0</v>
      </c>
      <c r="CQ43" s="25">
        <v>0</v>
      </c>
      <c r="CR43" s="26">
        <v>0</v>
      </c>
      <c r="CS43" s="27">
        <f>SUM(CH43:CR43)</f>
        <v>0</v>
      </c>
      <c r="CT43" s="27">
        <f>SUM(CH43,CI43,2.3*CJ43,2.3*CK43,2.3*CL43,2.3*CM43,2*CN43,2*CO43,CP43,0.4*CQ43,0.2*CR43)</f>
        <v>0</v>
      </c>
      <c r="CU43" s="13">
        <f>'Site 49 - Data'!$A43</f>
        <v>0.56250000000000011</v>
      </c>
      <c r="CV43" s="67">
        <f>SUM('Site 49 - Data'!BF43,'Site 49 - Data'!BT43,'Site 49 - Data'!EZ43,'Site 49 - Data'!IF43,'Site 49 - ARMS'!BT43)</f>
        <v>63</v>
      </c>
      <c r="CW43" s="68">
        <f>SUM('Site 49 - Data'!BG43,'Site 49 - Data'!BU43,'Site 49 - Data'!FA43,'Site 49 - Data'!IG43,'Site 49 - ARMS'!BU43)</f>
        <v>7</v>
      </c>
      <c r="CX43" s="68">
        <f>SUM('Site 49 - Data'!BH43,'Site 49 - Data'!BV43,'Site 49 - Data'!FB43,'Site 49 - Data'!IH43,'Site 49 - ARMS'!BV43)</f>
        <v>4</v>
      </c>
      <c r="CY43" s="68">
        <f>SUM('Site 49 - Data'!BI43,'Site 49 - Data'!BW43,'Site 49 - Data'!FC43,'Site 49 - Data'!II43,'Site 49 - ARMS'!BW43)</f>
        <v>2</v>
      </c>
      <c r="CZ43" s="68">
        <f>SUM('Site 49 - Data'!BJ43,'Site 49 - Data'!BX43,'Site 49 - Data'!FD43,'Site 49 - Data'!IJ43,'Site 49 - ARMS'!BX43)</f>
        <v>0</v>
      </c>
      <c r="DA43" s="68">
        <f>SUM('Site 49 - Data'!BK43,'Site 49 - Data'!BY43,'Site 49 - Data'!FE43,'Site 49 - Data'!IK43,'Site 49 - ARMS'!BY43)</f>
        <v>0</v>
      </c>
      <c r="DB43" s="68">
        <f>SUM('Site 49 - Data'!BL43,'Site 49 - Data'!BZ43,'Site 49 - Data'!FF43,'Site 49 - Data'!IL43,'Site 49 - ARMS'!BZ43)</f>
        <v>0</v>
      </c>
      <c r="DC43" s="68">
        <f>SUM('Site 49 - Data'!BM43,'Site 49 - Data'!CA43,'Site 49 - Data'!FG43,'Site 49 - Data'!IM43,'Site 49 - ARMS'!CA43)</f>
        <v>0</v>
      </c>
      <c r="DD43" s="68">
        <f>SUM('Site 49 - Data'!BN43,'Site 49 - Data'!CB43,'Site 49 - Data'!FH43,'Site 49 - Data'!IN43,'Site 49 - ARMS'!CB43)</f>
        <v>12</v>
      </c>
      <c r="DE43" s="68">
        <f>SUM('Site 49 - Data'!BO43,'Site 49 - Data'!CC43,'Site 49 - Data'!FI43,'Site 49 - Data'!IO43,'Site 49 - ARMS'!CC43)</f>
        <v>0</v>
      </c>
      <c r="DF43" s="69">
        <f>SUM('Site 49 - Data'!BP43,'Site 49 - Data'!CD43,'Site 49 - Data'!FJ43,'Site 49 - Data'!IP43,'Site 49 - ARMS'!CD43)</f>
        <v>4</v>
      </c>
      <c r="DG43" s="23">
        <f>SUM(CV43:DF43)</f>
        <v>92</v>
      </c>
      <c r="DH43" s="23">
        <f>SUM(CV43,CW43,2.3*CX43,2.3*CY43,2.3*CZ43,2.3*DA43,2*DB43,2*DC43,DD43,0.4*DE43,0.2*DF43)</f>
        <v>96.6</v>
      </c>
      <c r="DI43" s="13">
        <f>'Site 49 - Data'!$A43</f>
        <v>0.56250000000000011</v>
      </c>
      <c r="DJ43" s="67">
        <f>SUM('Site 49 - Data'!B43,'Site 49 - Data'!P43,'Site 49 - Data'!AD43,'Site 49 - Data'!AR43,'Site 49 - Data'!BF43)</f>
        <v>74</v>
      </c>
      <c r="DK43" s="68">
        <f>SUM('Site 49 - Data'!C43,'Site 49 - Data'!Q43,'Site 49 - Data'!AE43,'Site 49 - Data'!AS43,'Site 49 - Data'!BG43)</f>
        <v>13</v>
      </c>
      <c r="DL43" s="68">
        <f>SUM('Site 49 - Data'!D43,'Site 49 - Data'!R43,'Site 49 - Data'!AF43,'Site 49 - Data'!AT43,'Site 49 - Data'!BH43)</f>
        <v>1</v>
      </c>
      <c r="DM43" s="68">
        <f>SUM('Site 49 - Data'!E43,'Site 49 - Data'!S43,'Site 49 - Data'!AG43,'Site 49 - Data'!AU43,'Site 49 - Data'!BI43)</f>
        <v>0</v>
      </c>
      <c r="DN43" s="68">
        <f>SUM('Site 49 - Data'!F43,'Site 49 - Data'!T43,'Site 49 - Data'!AH43,'Site 49 - Data'!AV43,'Site 49 - Data'!BJ43)</f>
        <v>0</v>
      </c>
      <c r="DO43" s="68">
        <f>SUM('Site 49 - Data'!G43,'Site 49 - Data'!U43,'Site 49 - Data'!AI43,'Site 49 - Data'!AW43,'Site 49 - Data'!BK43)</f>
        <v>0</v>
      </c>
      <c r="DP43" s="68">
        <f>SUM('Site 49 - Data'!H43,'Site 49 - Data'!V43,'Site 49 - Data'!AJ43,'Site 49 - Data'!AX43,'Site 49 - Data'!BL43)</f>
        <v>0</v>
      </c>
      <c r="DQ43" s="68">
        <f>SUM('Site 49 - Data'!I43,'Site 49 - Data'!W43,'Site 49 - Data'!AK43,'Site 49 - Data'!AY43,'Site 49 - Data'!BM43)</f>
        <v>0</v>
      </c>
      <c r="DR43" s="68">
        <f>SUM('Site 49 - Data'!J43,'Site 49 - Data'!X43,'Site 49 - Data'!AL43,'Site 49 - Data'!AZ43,'Site 49 - Data'!BN43)</f>
        <v>19</v>
      </c>
      <c r="DS43" s="68">
        <f>SUM('Site 49 - Data'!K43,'Site 49 - Data'!Y43,'Site 49 - Data'!AM43,'Site 49 - Data'!BA43,'Site 49 - Data'!BO43)</f>
        <v>0</v>
      </c>
      <c r="DT43" s="69">
        <f>SUM('Site 49 - Data'!L43,'Site 49 - Data'!Z43,'Site 49 - Data'!AN43,'Site 49 - Data'!BB43,'Site 49 - Data'!BP43)</f>
        <v>4</v>
      </c>
      <c r="DU43" s="23">
        <f>SUM(DJ43:DT43)</f>
        <v>111</v>
      </c>
      <c r="DV43" s="23">
        <f>SUM(DJ43,DK43,2.3*DL43,2.3*DM43,2.3*DN43,2.3*DO43,2*DP43,2*DQ43,DR43,0.4*DS43,0.2*DT43)</f>
        <v>109.1</v>
      </c>
      <c r="DW43" s="13">
        <f>'Site 49 - Data'!$A43</f>
        <v>0.56250000000000011</v>
      </c>
      <c r="DX43" s="67">
        <f>SUM('Site 49 - Data'!AR43,'Site 49 - Data'!DX43,'Site 49 - Data'!EL43,'Site 49 - Data'!HR43,'Site 49 - ARMS'!BF43)</f>
        <v>46</v>
      </c>
      <c r="DY43" s="68">
        <f>SUM('Site 49 - Data'!AS43,'Site 49 - Data'!DY43,'Site 49 - Data'!EM43,'Site 49 - Data'!HS43,'Site 49 - ARMS'!BG43)</f>
        <v>10</v>
      </c>
      <c r="DZ43" s="68">
        <f>SUM('Site 49 - Data'!AT43,'Site 49 - Data'!DZ43,'Site 49 - Data'!EN43,'Site 49 - Data'!HT43,'Site 49 - ARMS'!BH43)</f>
        <v>1</v>
      </c>
      <c r="EA43" s="68">
        <f>SUM('Site 49 - Data'!AU43,'Site 49 - Data'!EA43,'Site 49 - Data'!EO43,'Site 49 - Data'!HU43,'Site 49 - ARMS'!BI43)</f>
        <v>0</v>
      </c>
      <c r="EB43" s="68">
        <f>SUM('Site 49 - Data'!AV43,'Site 49 - Data'!EB43,'Site 49 - Data'!EP43,'Site 49 - Data'!HV43,'Site 49 - ARMS'!BJ43)</f>
        <v>0</v>
      </c>
      <c r="EC43" s="68">
        <f>SUM('Site 49 - Data'!AW43,'Site 49 - Data'!EC43,'Site 49 - Data'!EQ43,'Site 49 - Data'!HW43,'Site 49 - ARMS'!BK43)</f>
        <v>0</v>
      </c>
      <c r="ED43" s="68">
        <f>SUM('Site 49 - Data'!AX43,'Site 49 - Data'!ED43,'Site 49 - Data'!ER43,'Site 49 - Data'!HX43,'Site 49 - ARMS'!BL43)</f>
        <v>0</v>
      </c>
      <c r="EE43" s="68">
        <f>SUM('Site 49 - Data'!AY43,'Site 49 - Data'!EE43,'Site 49 - Data'!ES43,'Site 49 - Data'!HY43,'Site 49 - ARMS'!BM43)</f>
        <v>0</v>
      </c>
      <c r="EF43" s="68">
        <f>SUM('Site 49 - Data'!AZ43,'Site 49 - Data'!EF43,'Site 49 - Data'!ET43,'Site 49 - Data'!HZ43,'Site 49 - ARMS'!BN43)</f>
        <v>7</v>
      </c>
      <c r="EG43" s="68">
        <f>SUM('Site 49 - Data'!BA43,'Site 49 - Data'!EG43,'Site 49 - Data'!EU43,'Site 49 - Data'!IA43,'Site 49 - ARMS'!BO43)</f>
        <v>1</v>
      </c>
      <c r="EH43" s="69">
        <f>SUM('Site 49 - Data'!BB43,'Site 49 - Data'!EH43,'Site 49 - Data'!EV43,'Site 49 - Data'!IB43,'Site 49 - ARMS'!BP43)</f>
        <v>4</v>
      </c>
      <c r="EI43" s="23">
        <f>SUM(DX43:EH43)</f>
        <v>69</v>
      </c>
      <c r="EJ43" s="23">
        <f>SUM(DX43,DY43,2.3*DZ43,2.3*EA43,2.3*EB43,2.3*EC43,2*ED43,2*EE43,EF43,0.4*EG43,0.2*EH43)</f>
        <v>66.5</v>
      </c>
      <c r="EK43" s="13">
        <f>'Site 49 - Data'!$A43</f>
        <v>0.56250000000000011</v>
      </c>
      <c r="EL43" s="67">
        <f>SUM('Site 49 - Data'!BT43,'Site 49 - Data'!CH43,'Site 49 - Data'!CV43,'Site 49 - Data'!DJ43,'Site 49 - Data'!DX43)</f>
        <v>34</v>
      </c>
      <c r="EM43" s="68">
        <f>SUM('Site 49 - Data'!BU43,'Site 49 - Data'!CI43,'Site 49 - Data'!CW43,'Site 49 - Data'!DK43,'Site 49 - Data'!DY43)</f>
        <v>7</v>
      </c>
      <c r="EN43" s="68">
        <f>SUM('Site 49 - Data'!BV43,'Site 49 - Data'!CJ43,'Site 49 - Data'!CX43,'Site 49 - Data'!DL43,'Site 49 - Data'!DZ43)</f>
        <v>3</v>
      </c>
      <c r="EO43" s="68">
        <f>SUM('Site 49 - Data'!BW43,'Site 49 - Data'!CK43,'Site 49 - Data'!CY43,'Site 49 - Data'!DM43,'Site 49 - Data'!EA43)</f>
        <v>1</v>
      </c>
      <c r="EP43" s="68">
        <f>SUM('Site 49 - Data'!BX43,'Site 49 - Data'!CL43,'Site 49 - Data'!CZ43,'Site 49 - Data'!DN43,'Site 49 - Data'!EB43)</f>
        <v>0</v>
      </c>
      <c r="EQ43" s="68">
        <f>SUM('Site 49 - Data'!BY43,'Site 49 - Data'!CM43,'Site 49 - Data'!DA43,'Site 49 - Data'!DO43,'Site 49 - Data'!EC43)</f>
        <v>0</v>
      </c>
      <c r="ER43" s="68">
        <f>SUM('Site 49 - Data'!BZ43,'Site 49 - Data'!CN43,'Site 49 - Data'!DB43,'Site 49 - Data'!DP43,'Site 49 - Data'!ED43)</f>
        <v>0</v>
      </c>
      <c r="ES43" s="68">
        <f>SUM('Site 49 - Data'!CA43,'Site 49 - Data'!CO43,'Site 49 - Data'!DC43,'Site 49 - Data'!DQ43,'Site 49 - Data'!EE43)</f>
        <v>0</v>
      </c>
      <c r="ET43" s="68">
        <f>SUM('Site 49 - Data'!CB43,'Site 49 - Data'!CP43,'Site 49 - Data'!DD43,'Site 49 - Data'!DR43,'Site 49 - Data'!EF43)</f>
        <v>6</v>
      </c>
      <c r="EU43" s="68">
        <f>SUM('Site 49 - Data'!CC43,'Site 49 - Data'!CQ43,'Site 49 - Data'!DE43,'Site 49 - Data'!DS43,'Site 49 - Data'!EG43)</f>
        <v>0</v>
      </c>
      <c r="EV43" s="69">
        <f>SUM('Site 49 - Data'!CD43,'Site 49 - Data'!CR43,'Site 49 - Data'!DF43,'Site 49 - Data'!DT43,'Site 49 - Data'!EH43)</f>
        <v>6</v>
      </c>
      <c r="EW43" s="23">
        <f>SUM(EL43:EV43)</f>
        <v>57</v>
      </c>
      <c r="EX43" s="23">
        <f>SUM(EL43,EM43,2.3*EN43,2.3*EO43,2.3*EP43,2.3*EQ43,2*ER43,2*ES43,ET43,0.4*EU43,0.2*EV43)</f>
        <v>57.4</v>
      </c>
      <c r="EY43" s="13">
        <f>'Site 49 - Data'!$A43</f>
        <v>0.56250000000000011</v>
      </c>
      <c r="EZ43" s="67">
        <f>SUM('Site 49 - Data'!AD43,'Site 49 - Data'!DJ43,'Site 49 - Data'!GP43,'Site 49 - Data'!HD43,'Site 49 - ARMS'!AR43)</f>
        <v>78</v>
      </c>
      <c r="FA43" s="68">
        <f>SUM('Site 49 - Data'!AE43,'Site 49 - Data'!DK43,'Site 49 - Data'!GQ43,'Site 49 - Data'!HE43,'Site 49 - ARMS'!AS43)</f>
        <v>12</v>
      </c>
      <c r="FB43" s="68">
        <f>SUM('Site 49 - Data'!AF43,'Site 49 - Data'!DL43,'Site 49 - Data'!GR43,'Site 49 - Data'!HF43,'Site 49 - ARMS'!AT43)</f>
        <v>1</v>
      </c>
      <c r="FC43" s="68">
        <f>SUM('Site 49 - Data'!AG43,'Site 49 - Data'!DM43,'Site 49 - Data'!GS43,'Site 49 - Data'!HG43,'Site 49 - ARMS'!AU43)</f>
        <v>0</v>
      </c>
      <c r="FD43" s="68">
        <f>SUM('Site 49 - Data'!AH43,'Site 49 - Data'!DN43,'Site 49 - Data'!GT43,'Site 49 - Data'!HH43,'Site 49 - ARMS'!AV43)</f>
        <v>0</v>
      </c>
      <c r="FE43" s="68">
        <f>SUM('Site 49 - Data'!AI43,'Site 49 - Data'!DO43,'Site 49 - Data'!GU43,'Site 49 - Data'!HI43,'Site 49 - ARMS'!AW43)</f>
        <v>0</v>
      </c>
      <c r="FF43" s="68">
        <f>SUM('Site 49 - Data'!AJ43,'Site 49 - Data'!DP43,'Site 49 - Data'!GV43,'Site 49 - Data'!HJ43,'Site 49 - ARMS'!AX43)</f>
        <v>0</v>
      </c>
      <c r="FG43" s="68">
        <f>SUM('Site 49 - Data'!AK43,'Site 49 - Data'!DQ43,'Site 49 - Data'!GW43,'Site 49 - Data'!HK43,'Site 49 - ARMS'!AY43)</f>
        <v>0</v>
      </c>
      <c r="FH43" s="68">
        <f>SUM('Site 49 - Data'!AL43,'Site 49 - Data'!DR43,'Site 49 - Data'!GX43,'Site 49 - Data'!HL43,'Site 49 - ARMS'!AZ43)</f>
        <v>16</v>
      </c>
      <c r="FI43" s="68">
        <f>SUM('Site 49 - Data'!AM43,'Site 49 - Data'!DS43,'Site 49 - Data'!GY43,'Site 49 - Data'!HM43,'Site 49 - ARMS'!BA43)</f>
        <v>0</v>
      </c>
      <c r="FJ43" s="69">
        <f>SUM('Site 49 - Data'!AN43,'Site 49 - Data'!DT43,'Site 49 - Data'!GZ43,'Site 49 - Data'!HN43,'Site 49 - ARMS'!BB43)</f>
        <v>3</v>
      </c>
      <c r="FK43" s="23">
        <f>SUM(EZ43:FJ43)</f>
        <v>110</v>
      </c>
      <c r="FL43" s="23">
        <f>SUM(EZ43,FA43,2.3*FB43,2.3*FC43,2.3*FD43,2.3*FE43,2*FF43,2*FG43,FH43,0.4*FI43,0.2*FJ43)</f>
        <v>108.89999999999999</v>
      </c>
      <c r="FM43" s="13">
        <f>'Site 49 - Data'!$A43</f>
        <v>0.56250000000000011</v>
      </c>
      <c r="FN43" s="67">
        <f>SUM('Site 49 - Data'!EL43,'Site 49 - Data'!EZ43,'Site 49 - Data'!FN43,'Site 49 - Data'!GB43,'Site 49 - Data'!GP43)</f>
        <v>68</v>
      </c>
      <c r="FO43" s="68">
        <f>SUM('Site 49 - Data'!EM43,'Site 49 - Data'!FA43,'Site 49 - Data'!FO43,'Site 49 - Data'!GC43,'Site 49 - Data'!GQ43)</f>
        <v>8</v>
      </c>
      <c r="FP43" s="68">
        <f>SUM('Site 49 - Data'!EN43,'Site 49 - Data'!FB43,'Site 49 - Data'!FP43,'Site 49 - Data'!GD43,'Site 49 - Data'!GR43)</f>
        <v>2</v>
      </c>
      <c r="FQ43" s="68">
        <f>SUM('Site 49 - Data'!EO43,'Site 49 - Data'!FC43,'Site 49 - Data'!FQ43,'Site 49 - Data'!GE43,'Site 49 - Data'!GS43)</f>
        <v>2</v>
      </c>
      <c r="FR43" s="68">
        <f>SUM('Site 49 - Data'!EP43,'Site 49 - Data'!FD43,'Site 49 - Data'!FR43,'Site 49 - Data'!GF43,'Site 49 - Data'!GT43)</f>
        <v>0</v>
      </c>
      <c r="FS43" s="68">
        <f>SUM('Site 49 - Data'!EQ43,'Site 49 - Data'!FE43,'Site 49 - Data'!FS43,'Site 49 - Data'!GG43,'Site 49 - Data'!GU43)</f>
        <v>0</v>
      </c>
      <c r="FT43" s="68">
        <f>SUM('Site 49 - Data'!ER43,'Site 49 - Data'!FF43,'Site 49 - Data'!FT43,'Site 49 - Data'!GH43,'Site 49 - Data'!GV43)</f>
        <v>0</v>
      </c>
      <c r="FU43" s="68">
        <f>SUM('Site 49 - Data'!ES43,'Site 49 - Data'!FG43,'Site 49 - Data'!FU43,'Site 49 - Data'!GI43,'Site 49 - Data'!GW43)</f>
        <v>0</v>
      </c>
      <c r="FV43" s="68">
        <f>SUM('Site 49 - Data'!ET43,'Site 49 - Data'!FH43,'Site 49 - Data'!FV43,'Site 49 - Data'!GJ43,'Site 49 - Data'!GX43)</f>
        <v>13</v>
      </c>
      <c r="FW43" s="68">
        <f>SUM('Site 49 - Data'!EU43,'Site 49 - Data'!FI43,'Site 49 - Data'!FW43,'Site 49 - Data'!GK43,'Site 49 - Data'!GY43)</f>
        <v>0</v>
      </c>
      <c r="FX43" s="69">
        <f>SUM('Site 49 - Data'!EV43,'Site 49 - Data'!FJ43,'Site 49 - Data'!FX43,'Site 49 - Data'!GL43,'Site 49 - Data'!GZ43)</f>
        <v>5</v>
      </c>
      <c r="FY43" s="23">
        <f>SUM(FN43:FX43)</f>
        <v>98</v>
      </c>
      <c r="FZ43" s="23">
        <f>SUM(FN43,FO43,2.3*FP43,2.3*FQ43,2.3*FR43,2.3*FS43,2*FT43,2*FU43,FV43,0.4*FW43,0.2*FX43)</f>
        <v>99.199999999999989</v>
      </c>
      <c r="GA43" s="13">
        <f>'Site 49 - Data'!$A43</f>
        <v>0.56250000000000011</v>
      </c>
      <c r="GB43" s="67">
        <f>SUM('Site 49 - Data'!P43,'Site 49 - Data'!CV43,'Site 49 - Data'!GB43,'Site 49 - ARMS'!P43,'Site 49 - ARMS'!AD43)</f>
        <v>14</v>
      </c>
      <c r="GC43" s="68">
        <f>SUM('Site 49 - Data'!Q43,'Site 49 - Data'!CW43,'Site 49 - Data'!GC43,'Site 49 - ARMS'!Q43,'Site 49 - ARMS'!AE43)</f>
        <v>2</v>
      </c>
      <c r="GD43" s="68">
        <f>SUM('Site 49 - Data'!R43,'Site 49 - Data'!CX43,'Site 49 - Data'!GD43,'Site 49 - ARMS'!R43,'Site 49 - ARMS'!AF43)</f>
        <v>0</v>
      </c>
      <c r="GE43" s="68">
        <f>SUM('Site 49 - Data'!S43,'Site 49 - Data'!CY43,'Site 49 - Data'!GE43,'Site 49 - ARMS'!S43,'Site 49 - ARMS'!AG43)</f>
        <v>1</v>
      </c>
      <c r="GF43" s="68">
        <f>SUM('Site 49 - Data'!T43,'Site 49 - Data'!CZ43,'Site 49 - Data'!GF43,'Site 49 - ARMS'!T43,'Site 49 - ARMS'!AH43)</f>
        <v>0</v>
      </c>
      <c r="GG43" s="68">
        <f>SUM('Site 49 - Data'!U43,'Site 49 - Data'!DA43,'Site 49 - Data'!GG43,'Site 49 - ARMS'!U43,'Site 49 - ARMS'!AI43)</f>
        <v>0</v>
      </c>
      <c r="GH43" s="68">
        <f>SUM('Site 49 - Data'!V43,'Site 49 - Data'!DB43,'Site 49 - Data'!GH43,'Site 49 - ARMS'!V43,'Site 49 - ARMS'!AJ43)</f>
        <v>0</v>
      </c>
      <c r="GI43" s="68">
        <f>SUM('Site 49 - Data'!W43,'Site 49 - Data'!DC43,'Site 49 - Data'!GI43,'Site 49 - ARMS'!W43,'Site 49 - ARMS'!AK43)</f>
        <v>0</v>
      </c>
      <c r="GJ43" s="68">
        <f>SUM('Site 49 - Data'!X43,'Site 49 - Data'!DD43,'Site 49 - Data'!GJ43,'Site 49 - ARMS'!X43,'Site 49 - ARMS'!AL43)</f>
        <v>0</v>
      </c>
      <c r="GK43" s="68">
        <f>SUM('Site 49 - Data'!Y43,'Site 49 - Data'!DE43,'Site 49 - Data'!GK43,'Site 49 - ARMS'!Y43,'Site 49 - ARMS'!AM43)</f>
        <v>0</v>
      </c>
      <c r="GL43" s="69">
        <f>SUM('Site 49 - Data'!Z43,'Site 49 - Data'!DF43,'Site 49 - Data'!GL43,'Site 49 - ARMS'!Z43,'Site 49 - ARMS'!AN43)</f>
        <v>4</v>
      </c>
      <c r="GM43" s="23">
        <f>SUM(GB43:GL43)</f>
        <v>21</v>
      </c>
      <c r="GN43" s="23">
        <f>SUM(GB43,GC43,2.3*GD43,2.3*GE43,2.3*GF43,2.3*GG43,2*GH43,2*GI43,GJ43,0.4*GK43,0.2*GL43)</f>
        <v>19.100000000000001</v>
      </c>
      <c r="GO43" s="13">
        <f>'Site 49 - Data'!$A43</f>
        <v>0.56250000000000011</v>
      </c>
      <c r="GP43" s="67">
        <f>SUM('Site 49 - Data'!HD43,'Site 49 - Data'!HR43,'Site 49 - Data'!IF43,'Site 49 - ARMS'!B43,'Site 49 - ARMS'!P43)</f>
        <v>24</v>
      </c>
      <c r="GQ43" s="68">
        <f>SUM('Site 49 - Data'!HE43,'Site 49 - Data'!HS43,'Site 49 - Data'!IG43,'Site 49 - ARMS'!C43,'Site 49 - ARMS'!Q43)</f>
        <v>3</v>
      </c>
      <c r="GR43" s="68">
        <f>SUM('Site 49 - Data'!HF43,'Site 49 - Data'!HT43,'Site 49 - Data'!IH43,'Site 49 - ARMS'!D43,'Site 49 - ARMS'!R43)</f>
        <v>0</v>
      </c>
      <c r="GS43" s="68">
        <f>SUM('Site 49 - Data'!HG43,'Site 49 - Data'!HU43,'Site 49 - Data'!II43,'Site 49 - ARMS'!E43,'Site 49 - ARMS'!S43)</f>
        <v>0</v>
      </c>
      <c r="GT43" s="68">
        <f>SUM('Site 49 - Data'!HH43,'Site 49 - Data'!HV43,'Site 49 - Data'!IJ43,'Site 49 - ARMS'!F43,'Site 49 - ARMS'!T43)</f>
        <v>0</v>
      </c>
      <c r="GU43" s="68">
        <f>SUM('Site 49 - Data'!HI43,'Site 49 - Data'!HW43,'Site 49 - Data'!IK43,'Site 49 - ARMS'!G43,'Site 49 - ARMS'!U43)</f>
        <v>0</v>
      </c>
      <c r="GV43" s="68">
        <f>SUM('Site 49 - Data'!HJ43,'Site 49 - Data'!HX43,'Site 49 - Data'!IL43,'Site 49 - ARMS'!H43,'Site 49 - ARMS'!V43)</f>
        <v>0</v>
      </c>
      <c r="GW43" s="68">
        <f>SUM('Site 49 - Data'!HK43,'Site 49 - Data'!HY43,'Site 49 - Data'!IM43,'Site 49 - ARMS'!I43,'Site 49 - ARMS'!W43)</f>
        <v>0</v>
      </c>
      <c r="GX43" s="68">
        <f>SUM('Site 49 - Data'!HL43,'Site 49 - Data'!HZ43,'Site 49 - Data'!IN43,'Site 49 - ARMS'!J43,'Site 49 - ARMS'!X43)</f>
        <v>3</v>
      </c>
      <c r="GY43" s="68">
        <f>SUM('Site 49 - Data'!HM43,'Site 49 - Data'!IA43,'Site 49 - Data'!IO43,'Site 49 - ARMS'!K43,'Site 49 - ARMS'!Y43)</f>
        <v>0</v>
      </c>
      <c r="GZ43" s="69">
        <f>SUM('Site 49 - Data'!HN43,'Site 49 - Data'!IB43,'Site 49 - Data'!IP43,'Site 49 - ARMS'!L43,'Site 49 - ARMS'!Z43)</f>
        <v>2</v>
      </c>
      <c r="HA43" s="23">
        <f>SUM(GP43:GZ43)</f>
        <v>32</v>
      </c>
      <c r="HB43" s="23">
        <f>SUM(GP43,GQ43,2.3*GR43,2.3*GS43,2.3*GT43,2.3*GU43,2*GV43,2*GW43,GX43,0.4*GY43,0.2*GZ43)</f>
        <v>30.4</v>
      </c>
      <c r="HC43" s="13">
        <f>'Site 49 - Data'!$A43</f>
        <v>0.56250000000000011</v>
      </c>
      <c r="HD43" s="67">
        <f>SUM('Site 49 - Data'!B43,'Site 49 - Data'!CH43,'Site 49 - Data'!FN43,'Site 49 - ARMS'!B43,'Site 49 - ARMS'!CH43)</f>
        <v>37</v>
      </c>
      <c r="HE43" s="68">
        <f>SUM('Site 49 - Data'!C43,'Site 49 - Data'!CI43,'Site 49 - Data'!FO43,'Site 49 - ARMS'!C43,'Site 49 - ARMS'!CI43)</f>
        <v>6</v>
      </c>
      <c r="HF43" s="68">
        <f>SUM('Site 49 - Data'!D43,'Site 49 - Data'!CJ43,'Site 49 - Data'!FP43,'Site 49 - ARMS'!D43,'Site 49 - ARMS'!CJ43)</f>
        <v>0</v>
      </c>
      <c r="HG43" s="68">
        <f>SUM('Site 49 - Data'!E43,'Site 49 - Data'!CK43,'Site 49 - Data'!FQ43,'Site 49 - ARMS'!E43,'Site 49 - ARMS'!CK43)</f>
        <v>0</v>
      </c>
      <c r="HH43" s="68">
        <f>SUM('Site 49 - Data'!F43,'Site 49 - Data'!CL43,'Site 49 - Data'!FR43,'Site 49 - ARMS'!F43,'Site 49 - ARMS'!CL43)</f>
        <v>0</v>
      </c>
      <c r="HI43" s="68">
        <f>SUM('Site 49 - Data'!G43,'Site 49 - Data'!CM43,'Site 49 - Data'!FS43,'Site 49 - ARMS'!G43,'Site 49 - ARMS'!CM43)</f>
        <v>0</v>
      </c>
      <c r="HJ43" s="68">
        <f>SUM('Site 49 - Data'!H43,'Site 49 - Data'!CN43,'Site 49 - Data'!FT43,'Site 49 - ARMS'!H43,'Site 49 - ARMS'!CN43)</f>
        <v>0</v>
      </c>
      <c r="HK43" s="68">
        <f>SUM('Site 49 - Data'!I43,'Site 49 - Data'!CO43,'Site 49 - Data'!FU43,'Site 49 - ARMS'!I43,'Site 49 - ARMS'!CO43)</f>
        <v>0</v>
      </c>
      <c r="HL43" s="68">
        <f>SUM('Site 49 - Data'!J43,'Site 49 - Data'!CP43,'Site 49 - Data'!FV43,'Site 49 - ARMS'!J43,'Site 49 - ARMS'!CP43)</f>
        <v>9</v>
      </c>
      <c r="HM43" s="68">
        <f>SUM('Site 49 - Data'!K43,'Site 49 - Data'!CQ43,'Site 49 - Data'!FW43,'Site 49 - ARMS'!K43,'Site 49 - ARMS'!CQ43)</f>
        <v>0</v>
      </c>
      <c r="HN43" s="69">
        <f>SUM('Site 49 - Data'!L43,'Site 49 - Data'!CR43,'Site 49 - Data'!FX43,'Site 49 - ARMS'!L43,'Site 49 - ARMS'!CR43)</f>
        <v>4</v>
      </c>
      <c r="HO43" s="23">
        <f>SUM(HD43:HN43)</f>
        <v>56</v>
      </c>
      <c r="HP43" s="23">
        <f>SUM(HD43,HE43,2.3*HF43,2.3*HG43,2.3*HH43,2.3*HI43,2*HJ43,2*HK43,HL43,0.4*HM43,0.2*HN43)</f>
        <v>52.8</v>
      </c>
      <c r="HQ43" s="13">
        <f>'Site 49 - Data'!$A43</f>
        <v>0.56250000000000011</v>
      </c>
      <c r="HR43" s="67">
        <f t="shared" si="142"/>
        <v>38</v>
      </c>
      <c r="HS43" s="68">
        <f t="shared" si="142"/>
        <v>6</v>
      </c>
      <c r="HT43" s="68">
        <f t="shared" si="142"/>
        <v>0</v>
      </c>
      <c r="HU43" s="68">
        <f t="shared" si="142"/>
        <v>0</v>
      </c>
      <c r="HV43" s="68">
        <f t="shared" si="142"/>
        <v>0</v>
      </c>
      <c r="HW43" s="68">
        <f t="shared" si="142"/>
        <v>0</v>
      </c>
      <c r="HX43" s="68">
        <f t="shared" si="142"/>
        <v>0</v>
      </c>
      <c r="HY43" s="68">
        <f t="shared" si="142"/>
        <v>0</v>
      </c>
      <c r="HZ43" s="68">
        <f t="shared" si="142"/>
        <v>3</v>
      </c>
      <c r="IA43" s="68">
        <f t="shared" si="142"/>
        <v>1</v>
      </c>
      <c r="IB43" s="69">
        <f t="shared" si="142"/>
        <v>2</v>
      </c>
      <c r="IC43" s="23">
        <f>SUM(HR43:IB43)</f>
        <v>50</v>
      </c>
      <c r="ID43" s="23">
        <f>SUM(HR43,HS43,2.3*HT43,2.3*HU43,2.3*HV43,2.3*HW43,2*HX43,2*HY43,HZ43,0.4*IA43,0.2*IB43)</f>
        <v>47.8</v>
      </c>
      <c r="IE43" s="65">
        <f>SUM(EI43,FK43,GM43,HO43)</f>
        <v>256</v>
      </c>
      <c r="IF43" s="65">
        <f>SUM(IE43:IE47)</f>
        <v>1114</v>
      </c>
      <c r="IG43" s="13">
        <v>0.56250000000000011</v>
      </c>
    </row>
    <row r="44" spans="1:241" ht="13.5" customHeight="1" x14ac:dyDescent="0.25">
      <c r="A44" s="28">
        <f>A43+"00:15"</f>
        <v>0.57291666666666674</v>
      </c>
      <c r="B44" s="29">
        <v>8</v>
      </c>
      <c r="C44" s="30">
        <v>1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1</v>
      </c>
      <c r="K44" s="30">
        <v>0</v>
      </c>
      <c r="L44" s="31">
        <v>0</v>
      </c>
      <c r="M44" s="32">
        <f>SUM(B44:L44)</f>
        <v>10</v>
      </c>
      <c r="N44" s="32">
        <f>SUM(B44,C44,2.3*D44,2.3*E44,2.3*F44,2.3*G44,2*H44,2*I44,J44,0.4*K44,0.2*L44)</f>
        <v>10</v>
      </c>
      <c r="O44" s="28">
        <f>O43+"00:15"</f>
        <v>0.57291666666666674</v>
      </c>
      <c r="P44" s="34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6">
        <v>0</v>
      </c>
      <c r="AA44" s="37">
        <f>SUM(P44:Z44)</f>
        <v>0</v>
      </c>
      <c r="AB44" s="37">
        <f>SUM(P44,Q44,2.3*R44,2.3*S44,2.3*T44,2.3*U44,2*V44,2*W44,X44,0.4*Y44,0.2*Z44)</f>
        <v>0</v>
      </c>
      <c r="AC44" s="28">
        <f>AC43+"00:15"</f>
        <v>0.57291666666666674</v>
      </c>
      <c r="AD44" s="29">
        <v>1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0</v>
      </c>
      <c r="AM44" s="30">
        <v>0</v>
      </c>
      <c r="AN44" s="31">
        <v>0</v>
      </c>
      <c r="AO44" s="32">
        <f>SUM(AD44:AN44)</f>
        <v>1</v>
      </c>
      <c r="AP44" s="32">
        <f>SUM(AD44,AE44,2.3*AF44,2.3*AG44,2.3*AH44,2.3*AI44,2*AJ44,2*AK44,AL44,0.4*AM44,0.2*AN44)</f>
        <v>1</v>
      </c>
      <c r="AQ44" s="28">
        <f>AQ43+"00:15"</f>
        <v>0.57291666666666674</v>
      </c>
      <c r="AR44" s="29">
        <v>10</v>
      </c>
      <c r="AS44" s="30">
        <v>1</v>
      </c>
      <c r="AT44" s="30">
        <v>0</v>
      </c>
      <c r="AU44" s="30">
        <v>0</v>
      </c>
      <c r="AV44" s="30">
        <v>0</v>
      </c>
      <c r="AW44" s="30">
        <v>0</v>
      </c>
      <c r="AX44" s="30">
        <v>0</v>
      </c>
      <c r="AY44" s="30">
        <v>0</v>
      </c>
      <c r="AZ44" s="30">
        <v>0</v>
      </c>
      <c r="BA44" s="30">
        <v>0</v>
      </c>
      <c r="BB44" s="31">
        <v>0</v>
      </c>
      <c r="BC44" s="32">
        <f>SUM(AR44:BB44)</f>
        <v>11</v>
      </c>
      <c r="BD44" s="32">
        <f>SUM(AR44,AS44,2.3*AT44,2.3*AU44,2.3*AV44,2.3*AW44,2*AX44,2*AY44,AZ44,0.4*BA44,0.2*BB44)</f>
        <v>11</v>
      </c>
      <c r="BE44" s="28">
        <f>BE43+"00:15"</f>
        <v>0.57291666666666674</v>
      </c>
      <c r="BF44" s="29">
        <v>23</v>
      </c>
      <c r="BG44" s="30">
        <v>2</v>
      </c>
      <c r="BH44" s="30">
        <v>0</v>
      </c>
      <c r="BI44" s="30">
        <v>0</v>
      </c>
      <c r="BJ44" s="30">
        <v>0</v>
      </c>
      <c r="BK44" s="30">
        <v>0</v>
      </c>
      <c r="BL44" s="30">
        <v>0</v>
      </c>
      <c r="BM44" s="30">
        <v>0</v>
      </c>
      <c r="BN44" s="30">
        <v>5</v>
      </c>
      <c r="BO44" s="30">
        <v>0</v>
      </c>
      <c r="BP44" s="31">
        <v>4</v>
      </c>
      <c r="BQ44" s="32">
        <f>SUM(BF44:BP44)</f>
        <v>34</v>
      </c>
      <c r="BR44" s="32">
        <f>SUM(BF44,BG44,2.3*BH44,2.3*BI44,2.3*BJ44,2.3*BK44,2*BL44,2*BM44,BN44,0.4*BO44,0.2*BP44)</f>
        <v>30.8</v>
      </c>
      <c r="BS44" s="28">
        <f>BS43+"00:15"</f>
        <v>0.57291666666666674</v>
      </c>
      <c r="BT44" s="29">
        <v>2</v>
      </c>
      <c r="BU44" s="30">
        <v>0</v>
      </c>
      <c r="BV44" s="30">
        <v>0</v>
      </c>
      <c r="BW44" s="30">
        <v>0</v>
      </c>
      <c r="BX44" s="30">
        <v>0</v>
      </c>
      <c r="BY44" s="30">
        <v>0</v>
      </c>
      <c r="BZ44" s="30">
        <v>0</v>
      </c>
      <c r="CA44" s="30">
        <v>0</v>
      </c>
      <c r="CB44" s="30">
        <v>0</v>
      </c>
      <c r="CC44" s="30">
        <v>0</v>
      </c>
      <c r="CD44" s="31">
        <v>0</v>
      </c>
      <c r="CE44" s="32">
        <f>SUM(BT44:CD44)</f>
        <v>2</v>
      </c>
      <c r="CF44" s="32">
        <f>SUM(BT44,BU44,2.3*BV44,2.3*BW44,2.3*BX44,2.3*BY44,2*BZ44,2*CA44,CB44,0.4*CC44,0.2*CD44)</f>
        <v>2</v>
      </c>
      <c r="CG44" s="28">
        <f>CG43+"00:15"</f>
        <v>0.57291666666666674</v>
      </c>
      <c r="CH44" s="34">
        <v>0</v>
      </c>
      <c r="CI44" s="35">
        <v>0</v>
      </c>
      <c r="CJ44" s="35">
        <v>0</v>
      </c>
      <c r="CK44" s="35">
        <v>0</v>
      </c>
      <c r="CL44" s="35">
        <v>0</v>
      </c>
      <c r="CM44" s="35">
        <v>0</v>
      </c>
      <c r="CN44" s="35">
        <v>0</v>
      </c>
      <c r="CO44" s="35">
        <v>0</v>
      </c>
      <c r="CP44" s="35">
        <v>0</v>
      </c>
      <c r="CQ44" s="35">
        <v>0</v>
      </c>
      <c r="CR44" s="36">
        <v>0</v>
      </c>
      <c r="CS44" s="37">
        <f>SUM(CH44:CR44)</f>
        <v>0</v>
      </c>
      <c r="CT44" s="37">
        <f>SUM(CH44,CI44,2.3*CJ44,2.3*CK44,2.3*CL44,2.3*CM44,2*CN44,2*CO44,CP44,0.4*CQ44,0.2*CR44)</f>
        <v>0</v>
      </c>
      <c r="CU44" s="33">
        <f>'Site 49 - Data'!$A44</f>
        <v>0.57291666666666674</v>
      </c>
      <c r="CV44" s="70">
        <f>SUM('Site 49 - Data'!BF44,'Site 49 - Data'!BT44,'Site 49 - Data'!EZ44,'Site 49 - Data'!IF44,'Site 49 - ARMS'!BT44)</f>
        <v>75</v>
      </c>
      <c r="CW44" s="71">
        <f>SUM('Site 49 - Data'!BG44,'Site 49 - Data'!BU44,'Site 49 - Data'!FA44,'Site 49 - Data'!IG44,'Site 49 - ARMS'!BU44)</f>
        <v>7</v>
      </c>
      <c r="CX44" s="71">
        <f>SUM('Site 49 - Data'!BH44,'Site 49 - Data'!BV44,'Site 49 - Data'!FB44,'Site 49 - Data'!IH44,'Site 49 - ARMS'!BV44)</f>
        <v>4</v>
      </c>
      <c r="CY44" s="71">
        <f>SUM('Site 49 - Data'!BI44,'Site 49 - Data'!BW44,'Site 49 - Data'!FC44,'Site 49 - Data'!II44,'Site 49 - ARMS'!BW44)</f>
        <v>0</v>
      </c>
      <c r="CZ44" s="71">
        <f>SUM('Site 49 - Data'!BJ44,'Site 49 - Data'!BX44,'Site 49 - Data'!FD44,'Site 49 - Data'!IJ44,'Site 49 - ARMS'!BX44)</f>
        <v>0</v>
      </c>
      <c r="DA44" s="71">
        <f>SUM('Site 49 - Data'!BK44,'Site 49 - Data'!BY44,'Site 49 - Data'!FE44,'Site 49 - Data'!IK44,'Site 49 - ARMS'!BY44)</f>
        <v>0</v>
      </c>
      <c r="DB44" s="71">
        <f>SUM('Site 49 - Data'!BL44,'Site 49 - Data'!BZ44,'Site 49 - Data'!FF44,'Site 49 - Data'!IL44,'Site 49 - ARMS'!BZ44)</f>
        <v>0</v>
      </c>
      <c r="DC44" s="71">
        <f>SUM('Site 49 - Data'!BM44,'Site 49 - Data'!CA44,'Site 49 - Data'!FG44,'Site 49 - Data'!IM44,'Site 49 - ARMS'!CA44)</f>
        <v>0</v>
      </c>
      <c r="DD44" s="71">
        <f>SUM('Site 49 - Data'!BN44,'Site 49 - Data'!CB44,'Site 49 - Data'!FH44,'Site 49 - Data'!IN44,'Site 49 - ARMS'!CB44)</f>
        <v>21</v>
      </c>
      <c r="DE44" s="71">
        <f>SUM('Site 49 - Data'!BO44,'Site 49 - Data'!CC44,'Site 49 - Data'!FI44,'Site 49 - Data'!IO44,'Site 49 - ARMS'!CC44)</f>
        <v>3</v>
      </c>
      <c r="DF44" s="72">
        <f>SUM('Site 49 - Data'!BP44,'Site 49 - Data'!CD44,'Site 49 - Data'!FJ44,'Site 49 - Data'!IP44,'Site 49 - ARMS'!CD44)</f>
        <v>3</v>
      </c>
      <c r="DG44" s="32">
        <f>SUM(CV44:DF44)</f>
        <v>113</v>
      </c>
      <c r="DH44" s="32">
        <f>SUM(CV44,CW44,2.3*CX44,2.3*CY44,2.3*CZ44,2.3*DA44,2*DB44,2*DC44,DD44,0.4*DE44,0.2*DF44)</f>
        <v>114</v>
      </c>
      <c r="DI44" s="33">
        <f>'Site 49 - Data'!$A44</f>
        <v>0.57291666666666674</v>
      </c>
      <c r="DJ44" s="70">
        <f>SUM('Site 49 - Data'!B44,'Site 49 - Data'!P44,'Site 49 - Data'!AD44,'Site 49 - Data'!AR44,'Site 49 - Data'!BF44)</f>
        <v>80</v>
      </c>
      <c r="DK44" s="71">
        <f>SUM('Site 49 - Data'!C44,'Site 49 - Data'!Q44,'Site 49 - Data'!AE44,'Site 49 - Data'!AS44,'Site 49 - Data'!BG44)</f>
        <v>6</v>
      </c>
      <c r="DL44" s="71">
        <f>SUM('Site 49 - Data'!D44,'Site 49 - Data'!R44,'Site 49 - Data'!AF44,'Site 49 - Data'!AT44,'Site 49 - Data'!BH44)</f>
        <v>1</v>
      </c>
      <c r="DM44" s="71">
        <f>SUM('Site 49 - Data'!E44,'Site 49 - Data'!S44,'Site 49 - Data'!AG44,'Site 49 - Data'!AU44,'Site 49 - Data'!BI44)</f>
        <v>0</v>
      </c>
      <c r="DN44" s="71">
        <f>SUM('Site 49 - Data'!F44,'Site 49 - Data'!T44,'Site 49 - Data'!AH44,'Site 49 - Data'!AV44,'Site 49 - Data'!BJ44)</f>
        <v>0</v>
      </c>
      <c r="DO44" s="71">
        <f>SUM('Site 49 - Data'!G44,'Site 49 - Data'!U44,'Site 49 - Data'!AI44,'Site 49 - Data'!AW44,'Site 49 - Data'!BK44)</f>
        <v>0</v>
      </c>
      <c r="DP44" s="71">
        <f>SUM('Site 49 - Data'!H44,'Site 49 - Data'!V44,'Site 49 - Data'!AJ44,'Site 49 - Data'!AX44,'Site 49 - Data'!BL44)</f>
        <v>0</v>
      </c>
      <c r="DQ44" s="71">
        <f>SUM('Site 49 - Data'!I44,'Site 49 - Data'!W44,'Site 49 - Data'!AK44,'Site 49 - Data'!AY44,'Site 49 - Data'!BM44)</f>
        <v>0</v>
      </c>
      <c r="DR44" s="71">
        <f>SUM('Site 49 - Data'!J44,'Site 49 - Data'!X44,'Site 49 - Data'!AL44,'Site 49 - Data'!AZ44,'Site 49 - Data'!BN44)</f>
        <v>13</v>
      </c>
      <c r="DS44" s="71">
        <f>SUM('Site 49 - Data'!K44,'Site 49 - Data'!Y44,'Site 49 - Data'!AM44,'Site 49 - Data'!BA44,'Site 49 - Data'!BO44)</f>
        <v>0</v>
      </c>
      <c r="DT44" s="72">
        <f>SUM('Site 49 - Data'!L44,'Site 49 - Data'!Z44,'Site 49 - Data'!AN44,'Site 49 - Data'!BB44,'Site 49 - Data'!BP44)</f>
        <v>5</v>
      </c>
      <c r="DU44" s="32">
        <f>SUM(DJ44:DT44)</f>
        <v>105</v>
      </c>
      <c r="DV44" s="32">
        <f>SUM(DJ44,DK44,2.3*DL44,2.3*DM44,2.3*DN44,2.3*DO44,2*DP44,2*DQ44,DR44,0.4*DS44,0.2*DT44)</f>
        <v>102.3</v>
      </c>
      <c r="DW44" s="33">
        <f>'Site 49 - Data'!$A44</f>
        <v>0.57291666666666674</v>
      </c>
      <c r="DX44" s="70">
        <f>SUM('Site 49 - Data'!AR44,'Site 49 - Data'!DX44,'Site 49 - Data'!EL44,'Site 49 - Data'!HR44,'Site 49 - ARMS'!BF44)</f>
        <v>49</v>
      </c>
      <c r="DY44" s="71">
        <f>SUM('Site 49 - Data'!AS44,'Site 49 - Data'!DY44,'Site 49 - Data'!EM44,'Site 49 - Data'!HS44,'Site 49 - ARMS'!BG44)</f>
        <v>5</v>
      </c>
      <c r="DZ44" s="71">
        <f>SUM('Site 49 - Data'!AT44,'Site 49 - Data'!DZ44,'Site 49 - Data'!EN44,'Site 49 - Data'!HT44,'Site 49 - ARMS'!BH44)</f>
        <v>0</v>
      </c>
      <c r="EA44" s="71">
        <f>SUM('Site 49 - Data'!AU44,'Site 49 - Data'!EA44,'Site 49 - Data'!EO44,'Site 49 - Data'!HU44,'Site 49 - ARMS'!BI44)</f>
        <v>0</v>
      </c>
      <c r="EB44" s="71">
        <f>SUM('Site 49 - Data'!AV44,'Site 49 - Data'!EB44,'Site 49 - Data'!EP44,'Site 49 - Data'!HV44,'Site 49 - ARMS'!BJ44)</f>
        <v>0</v>
      </c>
      <c r="EC44" s="71">
        <f>SUM('Site 49 - Data'!AW44,'Site 49 - Data'!EC44,'Site 49 - Data'!EQ44,'Site 49 - Data'!HW44,'Site 49 - ARMS'!BK44)</f>
        <v>0</v>
      </c>
      <c r="ED44" s="71">
        <f>SUM('Site 49 - Data'!AX44,'Site 49 - Data'!ED44,'Site 49 - Data'!ER44,'Site 49 - Data'!HX44,'Site 49 - ARMS'!BL44)</f>
        <v>0</v>
      </c>
      <c r="EE44" s="71">
        <f>SUM('Site 49 - Data'!AY44,'Site 49 - Data'!EE44,'Site 49 - Data'!ES44,'Site 49 - Data'!HY44,'Site 49 - ARMS'!BM44)</f>
        <v>0</v>
      </c>
      <c r="EF44" s="71">
        <f>SUM('Site 49 - Data'!AZ44,'Site 49 - Data'!EF44,'Site 49 - Data'!ET44,'Site 49 - Data'!HZ44,'Site 49 - ARMS'!BN44)</f>
        <v>10</v>
      </c>
      <c r="EG44" s="71">
        <f>SUM('Site 49 - Data'!BA44,'Site 49 - Data'!EG44,'Site 49 - Data'!EU44,'Site 49 - Data'!IA44,'Site 49 - ARMS'!BO44)</f>
        <v>0</v>
      </c>
      <c r="EH44" s="72">
        <f>SUM('Site 49 - Data'!BB44,'Site 49 - Data'!EH44,'Site 49 - Data'!EV44,'Site 49 - Data'!IB44,'Site 49 - ARMS'!BP44)</f>
        <v>8</v>
      </c>
      <c r="EI44" s="32">
        <f>SUM(DX44:EH44)</f>
        <v>72</v>
      </c>
      <c r="EJ44" s="32">
        <f>SUM(DX44,DY44,2.3*DZ44,2.3*EA44,2.3*EB44,2.3*EC44,2*ED44,2*EE44,EF44,0.4*EG44,0.2*EH44)</f>
        <v>65.599999999999994</v>
      </c>
      <c r="EK44" s="33">
        <f>'Site 49 - Data'!$A44</f>
        <v>0.57291666666666674</v>
      </c>
      <c r="EL44" s="70">
        <f>SUM('Site 49 - Data'!BT44,'Site 49 - Data'!CH44,'Site 49 - Data'!CV44,'Site 49 - Data'!DJ44,'Site 49 - Data'!DX44)</f>
        <v>55</v>
      </c>
      <c r="EM44" s="71">
        <f>SUM('Site 49 - Data'!BU44,'Site 49 - Data'!CI44,'Site 49 - Data'!CW44,'Site 49 - Data'!DK44,'Site 49 - Data'!DY44)</f>
        <v>4</v>
      </c>
      <c r="EN44" s="71">
        <f>SUM('Site 49 - Data'!BV44,'Site 49 - Data'!CJ44,'Site 49 - Data'!CX44,'Site 49 - Data'!DL44,'Site 49 - Data'!DZ44)</f>
        <v>1</v>
      </c>
      <c r="EO44" s="71">
        <f>SUM('Site 49 - Data'!BW44,'Site 49 - Data'!CK44,'Site 49 - Data'!CY44,'Site 49 - Data'!DM44,'Site 49 - Data'!EA44)</f>
        <v>0</v>
      </c>
      <c r="EP44" s="71">
        <f>SUM('Site 49 - Data'!BX44,'Site 49 - Data'!CL44,'Site 49 - Data'!CZ44,'Site 49 - Data'!DN44,'Site 49 - Data'!EB44)</f>
        <v>0</v>
      </c>
      <c r="EQ44" s="71">
        <f>SUM('Site 49 - Data'!BY44,'Site 49 - Data'!CM44,'Site 49 - Data'!DA44,'Site 49 - Data'!DO44,'Site 49 - Data'!EC44)</f>
        <v>0</v>
      </c>
      <c r="ER44" s="71">
        <f>SUM('Site 49 - Data'!BZ44,'Site 49 - Data'!CN44,'Site 49 - Data'!DB44,'Site 49 - Data'!DP44,'Site 49 - Data'!ED44)</f>
        <v>0</v>
      </c>
      <c r="ES44" s="71">
        <f>SUM('Site 49 - Data'!CA44,'Site 49 - Data'!CO44,'Site 49 - Data'!DC44,'Site 49 - Data'!DQ44,'Site 49 - Data'!EE44)</f>
        <v>0</v>
      </c>
      <c r="ET44" s="71">
        <f>SUM('Site 49 - Data'!CB44,'Site 49 - Data'!CP44,'Site 49 - Data'!DD44,'Site 49 - Data'!DR44,'Site 49 - Data'!EF44)</f>
        <v>6</v>
      </c>
      <c r="EU44" s="71">
        <f>SUM('Site 49 - Data'!CC44,'Site 49 - Data'!CQ44,'Site 49 - Data'!DE44,'Site 49 - Data'!DS44,'Site 49 - Data'!EG44)</f>
        <v>0</v>
      </c>
      <c r="EV44" s="72">
        <f>SUM('Site 49 - Data'!CD44,'Site 49 - Data'!CR44,'Site 49 - Data'!DF44,'Site 49 - Data'!DT44,'Site 49 - Data'!EH44)</f>
        <v>4</v>
      </c>
      <c r="EW44" s="32">
        <f>SUM(EL44:EV44)</f>
        <v>70</v>
      </c>
      <c r="EX44" s="32">
        <f>SUM(EL44,EM44,2.3*EN44,2.3*EO44,2.3*EP44,2.3*EQ44,2*ER44,2*ES44,ET44,0.4*EU44,0.2*EV44)</f>
        <v>68.099999999999994</v>
      </c>
      <c r="EY44" s="33">
        <f>'Site 49 - Data'!$A44</f>
        <v>0.57291666666666674</v>
      </c>
      <c r="EZ44" s="70">
        <f>SUM('Site 49 - Data'!AD44,'Site 49 - Data'!DJ44,'Site 49 - Data'!GP44,'Site 49 - Data'!HD44,'Site 49 - ARMS'!AR44)</f>
        <v>75</v>
      </c>
      <c r="FA44" s="71">
        <f>SUM('Site 49 - Data'!AE44,'Site 49 - Data'!DK44,'Site 49 - Data'!GQ44,'Site 49 - Data'!HE44,'Site 49 - ARMS'!AS44)</f>
        <v>7</v>
      </c>
      <c r="FB44" s="71">
        <f>SUM('Site 49 - Data'!AF44,'Site 49 - Data'!DL44,'Site 49 - Data'!GR44,'Site 49 - Data'!HF44,'Site 49 - ARMS'!AT44)</f>
        <v>1</v>
      </c>
      <c r="FC44" s="71">
        <f>SUM('Site 49 - Data'!AG44,'Site 49 - Data'!DM44,'Site 49 - Data'!GS44,'Site 49 - Data'!HG44,'Site 49 - ARMS'!AU44)</f>
        <v>0</v>
      </c>
      <c r="FD44" s="71">
        <f>SUM('Site 49 - Data'!AH44,'Site 49 - Data'!DN44,'Site 49 - Data'!GT44,'Site 49 - Data'!HH44,'Site 49 - ARMS'!AV44)</f>
        <v>0</v>
      </c>
      <c r="FE44" s="71">
        <f>SUM('Site 49 - Data'!AI44,'Site 49 - Data'!DO44,'Site 49 - Data'!GU44,'Site 49 - Data'!HI44,'Site 49 - ARMS'!AW44)</f>
        <v>0</v>
      </c>
      <c r="FF44" s="71">
        <f>SUM('Site 49 - Data'!AJ44,'Site 49 - Data'!DP44,'Site 49 - Data'!GV44,'Site 49 - Data'!HJ44,'Site 49 - ARMS'!AX44)</f>
        <v>0</v>
      </c>
      <c r="FG44" s="71">
        <f>SUM('Site 49 - Data'!AK44,'Site 49 - Data'!DQ44,'Site 49 - Data'!GW44,'Site 49 - Data'!HK44,'Site 49 - ARMS'!AY44)</f>
        <v>0</v>
      </c>
      <c r="FH44" s="71">
        <f>SUM('Site 49 - Data'!AL44,'Site 49 - Data'!DR44,'Site 49 - Data'!GX44,'Site 49 - Data'!HL44,'Site 49 - ARMS'!AZ44)</f>
        <v>8</v>
      </c>
      <c r="FI44" s="71">
        <f>SUM('Site 49 - Data'!AM44,'Site 49 - Data'!DS44,'Site 49 - Data'!GY44,'Site 49 - Data'!HM44,'Site 49 - ARMS'!BA44)</f>
        <v>0</v>
      </c>
      <c r="FJ44" s="72">
        <f>SUM('Site 49 - Data'!AN44,'Site 49 - Data'!DT44,'Site 49 - Data'!GZ44,'Site 49 - Data'!HN44,'Site 49 - ARMS'!BB44)</f>
        <v>4</v>
      </c>
      <c r="FK44" s="32">
        <f>SUM(EZ44:FJ44)</f>
        <v>95</v>
      </c>
      <c r="FL44" s="32">
        <f>SUM(EZ44,FA44,2.3*FB44,2.3*FC44,2.3*FD44,2.3*FE44,2*FF44,2*FG44,FH44,0.4*FI44,0.2*FJ44)</f>
        <v>93.1</v>
      </c>
      <c r="FM44" s="33">
        <f>'Site 49 - Data'!$A44</f>
        <v>0.57291666666666674</v>
      </c>
      <c r="FN44" s="70">
        <f>SUM('Site 49 - Data'!EL44,'Site 49 - Data'!EZ44,'Site 49 - Data'!FN44,'Site 49 - Data'!GB44,'Site 49 - Data'!GP44)</f>
        <v>70</v>
      </c>
      <c r="FO44" s="71">
        <f>SUM('Site 49 - Data'!EM44,'Site 49 - Data'!FA44,'Site 49 - Data'!FO44,'Site 49 - Data'!GC44,'Site 49 - Data'!GQ44)</f>
        <v>12</v>
      </c>
      <c r="FP44" s="71">
        <f>SUM('Site 49 - Data'!EN44,'Site 49 - Data'!FB44,'Site 49 - Data'!FP44,'Site 49 - Data'!GD44,'Site 49 - Data'!GR44)</f>
        <v>4</v>
      </c>
      <c r="FQ44" s="71">
        <f>SUM('Site 49 - Data'!EO44,'Site 49 - Data'!FC44,'Site 49 - Data'!FQ44,'Site 49 - Data'!GE44,'Site 49 - Data'!GS44)</f>
        <v>0</v>
      </c>
      <c r="FR44" s="71">
        <f>SUM('Site 49 - Data'!EP44,'Site 49 - Data'!FD44,'Site 49 - Data'!FR44,'Site 49 - Data'!GF44,'Site 49 - Data'!GT44)</f>
        <v>0</v>
      </c>
      <c r="FS44" s="71">
        <f>SUM('Site 49 - Data'!EQ44,'Site 49 - Data'!FE44,'Site 49 - Data'!FS44,'Site 49 - Data'!GG44,'Site 49 - Data'!GU44)</f>
        <v>0</v>
      </c>
      <c r="FT44" s="71">
        <f>SUM('Site 49 - Data'!ER44,'Site 49 - Data'!FF44,'Site 49 - Data'!FT44,'Site 49 - Data'!GH44,'Site 49 - Data'!GV44)</f>
        <v>0</v>
      </c>
      <c r="FU44" s="71">
        <f>SUM('Site 49 - Data'!ES44,'Site 49 - Data'!FG44,'Site 49 - Data'!FU44,'Site 49 - Data'!GI44,'Site 49 - Data'!GW44)</f>
        <v>0</v>
      </c>
      <c r="FV44" s="71">
        <f>SUM('Site 49 - Data'!ET44,'Site 49 - Data'!FH44,'Site 49 - Data'!FV44,'Site 49 - Data'!GJ44,'Site 49 - Data'!GX44)</f>
        <v>20</v>
      </c>
      <c r="FW44" s="71">
        <f>SUM('Site 49 - Data'!EU44,'Site 49 - Data'!FI44,'Site 49 - Data'!FW44,'Site 49 - Data'!GK44,'Site 49 - Data'!GY44)</f>
        <v>3</v>
      </c>
      <c r="FX44" s="72">
        <f>SUM('Site 49 - Data'!EV44,'Site 49 - Data'!FJ44,'Site 49 - Data'!FX44,'Site 49 - Data'!GL44,'Site 49 - Data'!GZ44)</f>
        <v>2</v>
      </c>
      <c r="FY44" s="32">
        <f>SUM(FN44:FX44)</f>
        <v>111</v>
      </c>
      <c r="FZ44" s="32">
        <f>SUM(FN44,FO44,2.3*FP44,2.3*FQ44,2.3*FR44,2.3*FS44,2*FT44,2*FU44,FV44,0.4*FW44,0.2*FX44)</f>
        <v>112.80000000000001</v>
      </c>
      <c r="GA44" s="33">
        <f>'Site 49 - Data'!$A44</f>
        <v>0.57291666666666674</v>
      </c>
      <c r="GB44" s="70">
        <f>SUM('Site 49 - Data'!P44,'Site 49 - Data'!CV44,'Site 49 - Data'!GB44,'Site 49 - ARMS'!P44,'Site 49 - ARMS'!AD44)</f>
        <v>22</v>
      </c>
      <c r="GC44" s="71">
        <f>SUM('Site 49 - Data'!Q44,'Site 49 - Data'!CW44,'Site 49 - Data'!GC44,'Site 49 - ARMS'!Q44,'Site 49 - ARMS'!AE44)</f>
        <v>2</v>
      </c>
      <c r="GD44" s="71">
        <f>SUM('Site 49 - Data'!R44,'Site 49 - Data'!CX44,'Site 49 - Data'!GD44,'Site 49 - ARMS'!R44,'Site 49 - ARMS'!AF44)</f>
        <v>1</v>
      </c>
      <c r="GE44" s="71">
        <f>SUM('Site 49 - Data'!S44,'Site 49 - Data'!CY44,'Site 49 - Data'!GE44,'Site 49 - ARMS'!S44,'Site 49 - ARMS'!AG44)</f>
        <v>0</v>
      </c>
      <c r="GF44" s="71">
        <f>SUM('Site 49 - Data'!T44,'Site 49 - Data'!CZ44,'Site 49 - Data'!GF44,'Site 49 - ARMS'!T44,'Site 49 - ARMS'!AH44)</f>
        <v>0</v>
      </c>
      <c r="GG44" s="71">
        <f>SUM('Site 49 - Data'!U44,'Site 49 - Data'!DA44,'Site 49 - Data'!GG44,'Site 49 - ARMS'!U44,'Site 49 - ARMS'!AI44)</f>
        <v>0</v>
      </c>
      <c r="GH44" s="71">
        <f>SUM('Site 49 - Data'!V44,'Site 49 - Data'!DB44,'Site 49 - Data'!GH44,'Site 49 - ARMS'!V44,'Site 49 - ARMS'!AJ44)</f>
        <v>0</v>
      </c>
      <c r="GI44" s="71">
        <f>SUM('Site 49 - Data'!W44,'Site 49 - Data'!DC44,'Site 49 - Data'!GI44,'Site 49 - ARMS'!W44,'Site 49 - ARMS'!AK44)</f>
        <v>0</v>
      </c>
      <c r="GJ44" s="71">
        <f>SUM('Site 49 - Data'!X44,'Site 49 - Data'!DD44,'Site 49 - Data'!GJ44,'Site 49 - ARMS'!X44,'Site 49 - ARMS'!AL44)</f>
        <v>4</v>
      </c>
      <c r="GK44" s="71">
        <f>SUM('Site 49 - Data'!Y44,'Site 49 - Data'!DE44,'Site 49 - Data'!GK44,'Site 49 - ARMS'!Y44,'Site 49 - ARMS'!AM44)</f>
        <v>0</v>
      </c>
      <c r="GL44" s="72">
        <f>SUM('Site 49 - Data'!Z44,'Site 49 - Data'!DF44,'Site 49 - Data'!GL44,'Site 49 - ARMS'!Z44,'Site 49 - ARMS'!AN44)</f>
        <v>2</v>
      </c>
      <c r="GM44" s="32">
        <f>SUM(GB44:GL44)</f>
        <v>31</v>
      </c>
      <c r="GN44" s="32">
        <f>SUM(GB44,GC44,2.3*GD44,2.3*GE44,2.3*GF44,2.3*GG44,2*GH44,2*GI44,GJ44,0.4*GK44,0.2*GL44)</f>
        <v>30.7</v>
      </c>
      <c r="GO44" s="33">
        <f>'Site 49 - Data'!$A44</f>
        <v>0.57291666666666674</v>
      </c>
      <c r="GP44" s="70">
        <f>SUM('Site 49 - Data'!HD44,'Site 49 - Data'!HR44,'Site 49 - Data'!IF44,'Site 49 - ARMS'!B44,'Site 49 - ARMS'!P44)</f>
        <v>27</v>
      </c>
      <c r="GQ44" s="71">
        <f>SUM('Site 49 - Data'!HE44,'Site 49 - Data'!HS44,'Site 49 - Data'!IG44,'Site 49 - ARMS'!C44,'Site 49 - ARMS'!Q44)</f>
        <v>1</v>
      </c>
      <c r="GR44" s="71">
        <f>SUM('Site 49 - Data'!HF44,'Site 49 - Data'!HT44,'Site 49 - Data'!IH44,'Site 49 - ARMS'!D44,'Site 49 - ARMS'!R44)</f>
        <v>0</v>
      </c>
      <c r="GS44" s="71">
        <f>SUM('Site 49 - Data'!HG44,'Site 49 - Data'!HU44,'Site 49 - Data'!II44,'Site 49 - ARMS'!E44,'Site 49 - ARMS'!S44)</f>
        <v>0</v>
      </c>
      <c r="GT44" s="71">
        <f>SUM('Site 49 - Data'!HH44,'Site 49 - Data'!HV44,'Site 49 - Data'!IJ44,'Site 49 - ARMS'!F44,'Site 49 - ARMS'!T44)</f>
        <v>0</v>
      </c>
      <c r="GU44" s="71">
        <f>SUM('Site 49 - Data'!HI44,'Site 49 - Data'!HW44,'Site 49 - Data'!IK44,'Site 49 - ARMS'!G44,'Site 49 - ARMS'!U44)</f>
        <v>0</v>
      </c>
      <c r="GV44" s="71">
        <f>SUM('Site 49 - Data'!HJ44,'Site 49 - Data'!HX44,'Site 49 - Data'!IL44,'Site 49 - ARMS'!H44,'Site 49 - ARMS'!V44)</f>
        <v>0</v>
      </c>
      <c r="GW44" s="71">
        <f>SUM('Site 49 - Data'!HK44,'Site 49 - Data'!HY44,'Site 49 - Data'!IM44,'Site 49 - ARMS'!I44,'Site 49 - ARMS'!W44)</f>
        <v>0</v>
      </c>
      <c r="GX44" s="71">
        <f>SUM('Site 49 - Data'!HL44,'Site 49 - Data'!HZ44,'Site 49 - Data'!IN44,'Site 49 - ARMS'!J44,'Site 49 - ARMS'!X44)</f>
        <v>3</v>
      </c>
      <c r="GY44" s="71">
        <f>SUM('Site 49 - Data'!HM44,'Site 49 - Data'!IA44,'Site 49 - Data'!IO44,'Site 49 - ARMS'!K44,'Site 49 - ARMS'!Y44)</f>
        <v>0</v>
      </c>
      <c r="GZ44" s="72">
        <f>SUM('Site 49 - Data'!HN44,'Site 49 - Data'!IB44,'Site 49 - Data'!IP44,'Site 49 - ARMS'!L44,'Site 49 - ARMS'!Z44)</f>
        <v>3</v>
      </c>
      <c r="HA44" s="32">
        <f>SUM(GP44:GZ44)</f>
        <v>34</v>
      </c>
      <c r="HB44" s="32">
        <f>SUM(GP44,GQ44,2.3*GR44,2.3*GS44,2.3*GT44,2.3*GU44,2*GV44,2*GW44,GX44,0.4*GY44,0.2*GZ44)</f>
        <v>31.6</v>
      </c>
      <c r="HC44" s="33">
        <f>'Site 49 - Data'!$A44</f>
        <v>0.57291666666666674</v>
      </c>
      <c r="HD44" s="70">
        <f>SUM('Site 49 - Data'!B44,'Site 49 - Data'!CH44,'Site 49 - Data'!FN44,'Site 49 - ARMS'!B44,'Site 49 - ARMS'!CH44)</f>
        <v>47</v>
      </c>
      <c r="HE44" s="71">
        <f>SUM('Site 49 - Data'!C44,'Site 49 - Data'!CI44,'Site 49 - Data'!FO44,'Site 49 - ARMS'!C44,'Site 49 - ARMS'!CI44)</f>
        <v>5</v>
      </c>
      <c r="HF44" s="71">
        <f>SUM('Site 49 - Data'!D44,'Site 49 - Data'!CJ44,'Site 49 - Data'!FP44,'Site 49 - ARMS'!D44,'Site 49 - ARMS'!CJ44)</f>
        <v>0</v>
      </c>
      <c r="HG44" s="71">
        <f>SUM('Site 49 - Data'!E44,'Site 49 - Data'!CK44,'Site 49 - Data'!FQ44,'Site 49 - ARMS'!E44,'Site 49 - ARMS'!CK44)</f>
        <v>0</v>
      </c>
      <c r="HH44" s="71">
        <f>SUM('Site 49 - Data'!F44,'Site 49 - Data'!CL44,'Site 49 - Data'!FR44,'Site 49 - ARMS'!F44,'Site 49 - ARMS'!CL44)</f>
        <v>0</v>
      </c>
      <c r="HI44" s="71">
        <f>SUM('Site 49 - Data'!G44,'Site 49 - Data'!CM44,'Site 49 - Data'!FS44,'Site 49 - ARMS'!G44,'Site 49 - ARMS'!CM44)</f>
        <v>0</v>
      </c>
      <c r="HJ44" s="71">
        <f>SUM('Site 49 - Data'!H44,'Site 49 - Data'!CN44,'Site 49 - Data'!FT44,'Site 49 - ARMS'!H44,'Site 49 - ARMS'!CN44)</f>
        <v>0</v>
      </c>
      <c r="HK44" s="71">
        <f>SUM('Site 49 - Data'!I44,'Site 49 - Data'!CO44,'Site 49 - Data'!FU44,'Site 49 - ARMS'!I44,'Site 49 - ARMS'!CO44)</f>
        <v>0</v>
      </c>
      <c r="HL44" s="71">
        <f>SUM('Site 49 - Data'!J44,'Site 49 - Data'!CP44,'Site 49 - Data'!FV44,'Site 49 - ARMS'!J44,'Site 49 - ARMS'!CP44)</f>
        <v>4</v>
      </c>
      <c r="HM44" s="71">
        <f>SUM('Site 49 - Data'!K44,'Site 49 - Data'!CQ44,'Site 49 - Data'!FW44,'Site 49 - ARMS'!K44,'Site 49 - ARMS'!CQ44)</f>
        <v>0</v>
      </c>
      <c r="HN44" s="72">
        <f>SUM('Site 49 - Data'!L44,'Site 49 - Data'!CR44,'Site 49 - Data'!FX44,'Site 49 - ARMS'!L44,'Site 49 - ARMS'!CR44)</f>
        <v>1</v>
      </c>
      <c r="HO44" s="32">
        <f>SUM(HD44:HN44)</f>
        <v>57</v>
      </c>
      <c r="HP44" s="32">
        <f>SUM(HD44,HE44,2.3*HF44,2.3*HG44,2.3*HH44,2.3*HI44,2*HJ44,2*HK44,HL44,0.4*HM44,0.2*HN44)</f>
        <v>56.2</v>
      </c>
      <c r="HQ44" s="33">
        <f>'Site 49 - Data'!$A44</f>
        <v>0.57291666666666674</v>
      </c>
      <c r="HR44" s="70">
        <f t="shared" si="142"/>
        <v>36</v>
      </c>
      <c r="HS44" s="71">
        <f t="shared" si="142"/>
        <v>3</v>
      </c>
      <c r="HT44" s="71">
        <f t="shared" si="142"/>
        <v>0</v>
      </c>
      <c r="HU44" s="71">
        <f t="shared" si="142"/>
        <v>0</v>
      </c>
      <c r="HV44" s="71">
        <f t="shared" si="142"/>
        <v>0</v>
      </c>
      <c r="HW44" s="71">
        <f t="shared" si="142"/>
        <v>0</v>
      </c>
      <c r="HX44" s="71">
        <f t="shared" si="142"/>
        <v>0</v>
      </c>
      <c r="HY44" s="71">
        <f t="shared" si="142"/>
        <v>0</v>
      </c>
      <c r="HZ44" s="71">
        <f t="shared" si="142"/>
        <v>5</v>
      </c>
      <c r="IA44" s="71">
        <f t="shared" si="142"/>
        <v>0</v>
      </c>
      <c r="IB44" s="72">
        <f t="shared" si="142"/>
        <v>4</v>
      </c>
      <c r="IC44" s="32">
        <f>SUM(HR44:IB44)</f>
        <v>48</v>
      </c>
      <c r="ID44" s="32">
        <f>SUM(HR44,HS44,2.3*HT44,2.3*HU44,2.3*HV44,2.3*HW44,2*HX44,2*HY44,HZ44,0.4*IA44,0.2*IB44)</f>
        <v>44.8</v>
      </c>
      <c r="IE44" s="73">
        <f>SUM(EI44,FK44,GM44,HO44)</f>
        <v>255</v>
      </c>
      <c r="IF44" s="73">
        <f>SUM(IE44:IE48)</f>
        <v>1163</v>
      </c>
      <c r="IG44" s="33">
        <v>0.57291666666666674</v>
      </c>
    </row>
    <row r="45" spans="1:241" s="47" customFormat="1" ht="12" customHeight="1" x14ac:dyDescent="0.4">
      <c r="A45" s="38" t="s">
        <v>20</v>
      </c>
      <c r="B45" s="39">
        <f t="shared" ref="B45:N45" si="143">SUM(B41:B44)</f>
        <v>17</v>
      </c>
      <c r="C45" s="40">
        <f t="shared" si="143"/>
        <v>4</v>
      </c>
      <c r="D45" s="40">
        <f t="shared" si="143"/>
        <v>0</v>
      </c>
      <c r="E45" s="40">
        <f t="shared" si="143"/>
        <v>0</v>
      </c>
      <c r="F45" s="40">
        <f t="shared" si="143"/>
        <v>0</v>
      </c>
      <c r="G45" s="40">
        <f t="shared" si="143"/>
        <v>0</v>
      </c>
      <c r="H45" s="40">
        <f t="shared" si="143"/>
        <v>0</v>
      </c>
      <c r="I45" s="40">
        <f t="shared" si="143"/>
        <v>0</v>
      </c>
      <c r="J45" s="40">
        <f t="shared" si="143"/>
        <v>5</v>
      </c>
      <c r="K45" s="40">
        <f t="shared" si="143"/>
        <v>1</v>
      </c>
      <c r="L45" s="41">
        <f t="shared" si="143"/>
        <v>0</v>
      </c>
      <c r="M45" s="42">
        <f t="shared" si="143"/>
        <v>27</v>
      </c>
      <c r="N45" s="42">
        <f t="shared" si="143"/>
        <v>26.4</v>
      </c>
      <c r="O45" s="38" t="s">
        <v>20</v>
      </c>
      <c r="P45" s="43">
        <f t="shared" ref="P45:AB45" si="144">SUM(P41:P44)</f>
        <v>0</v>
      </c>
      <c r="Q45" s="44">
        <f t="shared" si="144"/>
        <v>0</v>
      </c>
      <c r="R45" s="44">
        <f t="shared" si="144"/>
        <v>0</v>
      </c>
      <c r="S45" s="44">
        <f t="shared" si="144"/>
        <v>0</v>
      </c>
      <c r="T45" s="44">
        <f t="shared" si="144"/>
        <v>0</v>
      </c>
      <c r="U45" s="44">
        <f t="shared" si="144"/>
        <v>0</v>
      </c>
      <c r="V45" s="44">
        <f t="shared" si="144"/>
        <v>0</v>
      </c>
      <c r="W45" s="44">
        <f t="shared" si="144"/>
        <v>0</v>
      </c>
      <c r="X45" s="44">
        <f t="shared" si="144"/>
        <v>0</v>
      </c>
      <c r="Y45" s="44">
        <f t="shared" si="144"/>
        <v>0</v>
      </c>
      <c r="Z45" s="45">
        <f t="shared" si="144"/>
        <v>0</v>
      </c>
      <c r="AA45" s="46">
        <f t="shared" si="144"/>
        <v>0</v>
      </c>
      <c r="AB45" s="46">
        <f t="shared" si="144"/>
        <v>0</v>
      </c>
      <c r="AC45" s="38" t="s">
        <v>20</v>
      </c>
      <c r="AD45" s="39">
        <f t="shared" ref="AD45:AP45" si="145">SUM(AD41:AD44)</f>
        <v>2</v>
      </c>
      <c r="AE45" s="40">
        <f t="shared" si="145"/>
        <v>0</v>
      </c>
      <c r="AF45" s="40">
        <f t="shared" si="145"/>
        <v>0</v>
      </c>
      <c r="AG45" s="40">
        <f t="shared" si="145"/>
        <v>0</v>
      </c>
      <c r="AH45" s="40">
        <f t="shared" si="145"/>
        <v>0</v>
      </c>
      <c r="AI45" s="40">
        <f t="shared" si="145"/>
        <v>0</v>
      </c>
      <c r="AJ45" s="40">
        <f t="shared" si="145"/>
        <v>0</v>
      </c>
      <c r="AK45" s="40">
        <f t="shared" si="145"/>
        <v>0</v>
      </c>
      <c r="AL45" s="40">
        <f t="shared" si="145"/>
        <v>0</v>
      </c>
      <c r="AM45" s="40">
        <f t="shared" si="145"/>
        <v>0</v>
      </c>
      <c r="AN45" s="41">
        <f t="shared" si="145"/>
        <v>0</v>
      </c>
      <c r="AO45" s="42">
        <f t="shared" si="145"/>
        <v>2</v>
      </c>
      <c r="AP45" s="42">
        <f t="shared" si="145"/>
        <v>2</v>
      </c>
      <c r="AQ45" s="38" t="s">
        <v>20</v>
      </c>
      <c r="AR45" s="39">
        <f t="shared" ref="AR45:BD45" si="146">SUM(AR41:AR44)</f>
        <v>37</v>
      </c>
      <c r="AS45" s="40">
        <f t="shared" si="146"/>
        <v>5</v>
      </c>
      <c r="AT45" s="40">
        <f t="shared" si="146"/>
        <v>1</v>
      </c>
      <c r="AU45" s="40">
        <f t="shared" si="146"/>
        <v>0</v>
      </c>
      <c r="AV45" s="40">
        <f t="shared" si="146"/>
        <v>0</v>
      </c>
      <c r="AW45" s="40">
        <f t="shared" si="146"/>
        <v>0</v>
      </c>
      <c r="AX45" s="40">
        <f t="shared" si="146"/>
        <v>0</v>
      </c>
      <c r="AY45" s="40">
        <f t="shared" si="146"/>
        <v>0</v>
      </c>
      <c r="AZ45" s="40">
        <f t="shared" si="146"/>
        <v>3</v>
      </c>
      <c r="BA45" s="40">
        <f t="shared" si="146"/>
        <v>2</v>
      </c>
      <c r="BB45" s="41">
        <f t="shared" si="146"/>
        <v>1</v>
      </c>
      <c r="BC45" s="42">
        <f t="shared" si="146"/>
        <v>49</v>
      </c>
      <c r="BD45" s="42">
        <f t="shared" si="146"/>
        <v>48.3</v>
      </c>
      <c r="BE45" s="38" t="s">
        <v>20</v>
      </c>
      <c r="BF45" s="39">
        <f t="shared" ref="BF45:BR45" si="147">SUM(BF41:BF44)</f>
        <v>109</v>
      </c>
      <c r="BG45" s="40">
        <f t="shared" si="147"/>
        <v>13</v>
      </c>
      <c r="BH45" s="40">
        <f t="shared" si="147"/>
        <v>2</v>
      </c>
      <c r="BI45" s="40">
        <f t="shared" si="147"/>
        <v>0</v>
      </c>
      <c r="BJ45" s="40">
        <f t="shared" si="147"/>
        <v>0</v>
      </c>
      <c r="BK45" s="40">
        <f t="shared" si="147"/>
        <v>0</v>
      </c>
      <c r="BL45" s="40">
        <f t="shared" si="147"/>
        <v>0</v>
      </c>
      <c r="BM45" s="40">
        <f t="shared" si="147"/>
        <v>0</v>
      </c>
      <c r="BN45" s="40">
        <f t="shared" si="147"/>
        <v>14</v>
      </c>
      <c r="BO45" s="40">
        <f t="shared" si="147"/>
        <v>2</v>
      </c>
      <c r="BP45" s="41">
        <f t="shared" si="147"/>
        <v>14</v>
      </c>
      <c r="BQ45" s="42">
        <f t="shared" si="147"/>
        <v>154</v>
      </c>
      <c r="BR45" s="42">
        <f t="shared" si="147"/>
        <v>144.20000000000002</v>
      </c>
      <c r="BS45" s="38" t="s">
        <v>20</v>
      </c>
      <c r="BT45" s="39">
        <f t="shared" ref="BT45:CF45" si="148">SUM(BT41:BT44)</f>
        <v>7</v>
      </c>
      <c r="BU45" s="40">
        <f t="shared" si="148"/>
        <v>0</v>
      </c>
      <c r="BV45" s="40">
        <f t="shared" si="148"/>
        <v>0</v>
      </c>
      <c r="BW45" s="40">
        <f t="shared" si="148"/>
        <v>0</v>
      </c>
      <c r="BX45" s="40">
        <f t="shared" si="148"/>
        <v>0</v>
      </c>
      <c r="BY45" s="40">
        <f t="shared" si="148"/>
        <v>0</v>
      </c>
      <c r="BZ45" s="40">
        <f t="shared" si="148"/>
        <v>0</v>
      </c>
      <c r="CA45" s="40">
        <f t="shared" si="148"/>
        <v>0</v>
      </c>
      <c r="CB45" s="40">
        <f t="shared" si="148"/>
        <v>0</v>
      </c>
      <c r="CC45" s="40">
        <f t="shared" si="148"/>
        <v>0</v>
      </c>
      <c r="CD45" s="41">
        <f t="shared" si="148"/>
        <v>3</v>
      </c>
      <c r="CE45" s="42">
        <f t="shared" si="148"/>
        <v>10</v>
      </c>
      <c r="CF45" s="42">
        <f t="shared" si="148"/>
        <v>7.6</v>
      </c>
      <c r="CG45" s="38" t="s">
        <v>20</v>
      </c>
      <c r="CH45" s="43">
        <f t="shared" ref="CH45:CT45" si="149">SUM(CH41:CH44)</f>
        <v>0</v>
      </c>
      <c r="CI45" s="44">
        <f t="shared" si="149"/>
        <v>0</v>
      </c>
      <c r="CJ45" s="44">
        <f t="shared" si="149"/>
        <v>0</v>
      </c>
      <c r="CK45" s="44">
        <f t="shared" si="149"/>
        <v>0</v>
      </c>
      <c r="CL45" s="44">
        <f t="shared" si="149"/>
        <v>0</v>
      </c>
      <c r="CM45" s="44">
        <f t="shared" si="149"/>
        <v>0</v>
      </c>
      <c r="CN45" s="44">
        <f t="shared" si="149"/>
        <v>0</v>
      </c>
      <c r="CO45" s="44">
        <f t="shared" si="149"/>
        <v>0</v>
      </c>
      <c r="CP45" s="44">
        <f t="shared" si="149"/>
        <v>0</v>
      </c>
      <c r="CQ45" s="44">
        <f t="shared" si="149"/>
        <v>0</v>
      </c>
      <c r="CR45" s="45">
        <f t="shared" si="149"/>
        <v>0</v>
      </c>
      <c r="CS45" s="46">
        <f t="shared" si="149"/>
        <v>0</v>
      </c>
      <c r="CT45" s="46">
        <f t="shared" si="149"/>
        <v>0</v>
      </c>
      <c r="CU45" s="38" t="s">
        <v>20</v>
      </c>
      <c r="CV45" s="39">
        <f t="shared" ref="CV45:DH45" si="150">SUM(CV41:CV44)</f>
        <v>266</v>
      </c>
      <c r="CW45" s="40">
        <f t="shared" si="150"/>
        <v>40</v>
      </c>
      <c r="CX45" s="40">
        <f t="shared" si="150"/>
        <v>16</v>
      </c>
      <c r="CY45" s="40">
        <f t="shared" si="150"/>
        <v>2</v>
      </c>
      <c r="CZ45" s="40">
        <f t="shared" si="150"/>
        <v>0</v>
      </c>
      <c r="DA45" s="40">
        <f t="shared" si="150"/>
        <v>0</v>
      </c>
      <c r="DB45" s="40">
        <f t="shared" si="150"/>
        <v>0</v>
      </c>
      <c r="DC45" s="40">
        <f t="shared" si="150"/>
        <v>0</v>
      </c>
      <c r="DD45" s="40">
        <f t="shared" si="150"/>
        <v>64</v>
      </c>
      <c r="DE45" s="40">
        <f t="shared" si="150"/>
        <v>5</v>
      </c>
      <c r="DF45" s="41">
        <f t="shared" si="150"/>
        <v>16</v>
      </c>
      <c r="DG45" s="42">
        <f t="shared" si="150"/>
        <v>409</v>
      </c>
      <c r="DH45" s="42">
        <f t="shared" si="150"/>
        <v>416.6</v>
      </c>
      <c r="DI45" s="38" t="s">
        <v>20</v>
      </c>
      <c r="DJ45" s="39">
        <f t="shared" ref="DJ45:DV45" si="151">SUM(DJ41:DJ44)</f>
        <v>344</v>
      </c>
      <c r="DK45" s="40">
        <f t="shared" si="151"/>
        <v>43</v>
      </c>
      <c r="DL45" s="40">
        <f t="shared" si="151"/>
        <v>3</v>
      </c>
      <c r="DM45" s="40">
        <f t="shared" si="151"/>
        <v>0</v>
      </c>
      <c r="DN45" s="40">
        <f t="shared" si="151"/>
        <v>1</v>
      </c>
      <c r="DO45" s="40">
        <f t="shared" si="151"/>
        <v>0</v>
      </c>
      <c r="DP45" s="40">
        <f t="shared" si="151"/>
        <v>0</v>
      </c>
      <c r="DQ45" s="40">
        <f t="shared" si="151"/>
        <v>1</v>
      </c>
      <c r="DR45" s="40">
        <f t="shared" si="151"/>
        <v>71</v>
      </c>
      <c r="DS45" s="40">
        <f t="shared" si="151"/>
        <v>4</v>
      </c>
      <c r="DT45" s="41">
        <f t="shared" si="151"/>
        <v>16</v>
      </c>
      <c r="DU45" s="42">
        <f t="shared" si="151"/>
        <v>483</v>
      </c>
      <c r="DV45" s="42">
        <f t="shared" si="151"/>
        <v>474.00000000000006</v>
      </c>
      <c r="DW45" s="38" t="s">
        <v>20</v>
      </c>
      <c r="DX45" s="39">
        <f t="shared" ref="DX45:EJ45" si="152">SUM(DX41:DX44)</f>
        <v>204</v>
      </c>
      <c r="DY45" s="40">
        <f t="shared" si="152"/>
        <v>32</v>
      </c>
      <c r="DZ45" s="40">
        <f t="shared" si="152"/>
        <v>4</v>
      </c>
      <c r="EA45" s="40">
        <f t="shared" si="152"/>
        <v>0</v>
      </c>
      <c r="EB45" s="40">
        <f t="shared" si="152"/>
        <v>1</v>
      </c>
      <c r="EC45" s="40">
        <f t="shared" si="152"/>
        <v>0</v>
      </c>
      <c r="ED45" s="40">
        <f t="shared" si="152"/>
        <v>0</v>
      </c>
      <c r="EE45" s="40">
        <f t="shared" si="152"/>
        <v>0</v>
      </c>
      <c r="EF45" s="40">
        <f t="shared" si="152"/>
        <v>28</v>
      </c>
      <c r="EG45" s="40">
        <f t="shared" si="152"/>
        <v>3</v>
      </c>
      <c r="EH45" s="41">
        <f t="shared" si="152"/>
        <v>26</v>
      </c>
      <c r="EI45" s="42">
        <f t="shared" si="152"/>
        <v>298</v>
      </c>
      <c r="EJ45" s="42">
        <f t="shared" si="152"/>
        <v>281.89999999999998</v>
      </c>
      <c r="EK45" s="38" t="s">
        <v>20</v>
      </c>
      <c r="EL45" s="39">
        <f t="shared" ref="EL45:EX45" si="153">SUM(EL41:EL44)</f>
        <v>175</v>
      </c>
      <c r="EM45" s="40">
        <f t="shared" si="153"/>
        <v>29</v>
      </c>
      <c r="EN45" s="40">
        <f t="shared" si="153"/>
        <v>8</v>
      </c>
      <c r="EO45" s="40">
        <f t="shared" si="153"/>
        <v>1</v>
      </c>
      <c r="EP45" s="40">
        <f t="shared" si="153"/>
        <v>0</v>
      </c>
      <c r="EQ45" s="40">
        <f t="shared" si="153"/>
        <v>0</v>
      </c>
      <c r="ER45" s="40">
        <f t="shared" si="153"/>
        <v>0</v>
      </c>
      <c r="ES45" s="40">
        <f t="shared" si="153"/>
        <v>1</v>
      </c>
      <c r="ET45" s="40">
        <f t="shared" si="153"/>
        <v>29</v>
      </c>
      <c r="EU45" s="40">
        <f t="shared" si="153"/>
        <v>4</v>
      </c>
      <c r="EV45" s="41">
        <f t="shared" si="153"/>
        <v>24</v>
      </c>
      <c r="EW45" s="42">
        <f t="shared" si="153"/>
        <v>271</v>
      </c>
      <c r="EX45" s="42">
        <f t="shared" si="153"/>
        <v>262.10000000000002</v>
      </c>
      <c r="EY45" s="38" t="s">
        <v>20</v>
      </c>
      <c r="EZ45" s="39">
        <f t="shared" ref="EZ45:FL45" si="154">SUM(EZ41:EZ44)</f>
        <v>338</v>
      </c>
      <c r="FA45" s="40">
        <f t="shared" si="154"/>
        <v>39</v>
      </c>
      <c r="FB45" s="40">
        <f t="shared" si="154"/>
        <v>4</v>
      </c>
      <c r="FC45" s="40">
        <f t="shared" si="154"/>
        <v>0</v>
      </c>
      <c r="FD45" s="40">
        <f t="shared" si="154"/>
        <v>0</v>
      </c>
      <c r="FE45" s="40">
        <f t="shared" si="154"/>
        <v>0</v>
      </c>
      <c r="FF45" s="40">
        <f t="shared" si="154"/>
        <v>0</v>
      </c>
      <c r="FG45" s="40">
        <f t="shared" si="154"/>
        <v>0</v>
      </c>
      <c r="FH45" s="40">
        <f t="shared" si="154"/>
        <v>55</v>
      </c>
      <c r="FI45" s="40">
        <f t="shared" si="154"/>
        <v>6</v>
      </c>
      <c r="FJ45" s="41">
        <f t="shared" si="154"/>
        <v>14</v>
      </c>
      <c r="FK45" s="42">
        <f t="shared" si="154"/>
        <v>456</v>
      </c>
      <c r="FL45" s="42">
        <f t="shared" si="154"/>
        <v>446.4</v>
      </c>
      <c r="FM45" s="38" t="s">
        <v>20</v>
      </c>
      <c r="FN45" s="39">
        <f t="shared" ref="FN45:FZ45" si="155">SUM(FN41:FN44)</f>
        <v>284</v>
      </c>
      <c r="FO45" s="40">
        <f t="shared" si="155"/>
        <v>50</v>
      </c>
      <c r="FP45" s="40">
        <f t="shared" si="155"/>
        <v>11</v>
      </c>
      <c r="FQ45" s="40">
        <f t="shared" si="155"/>
        <v>2</v>
      </c>
      <c r="FR45" s="40">
        <f t="shared" si="155"/>
        <v>0</v>
      </c>
      <c r="FS45" s="40">
        <f t="shared" si="155"/>
        <v>0</v>
      </c>
      <c r="FT45" s="40">
        <f t="shared" si="155"/>
        <v>0</v>
      </c>
      <c r="FU45" s="40">
        <f t="shared" si="155"/>
        <v>0</v>
      </c>
      <c r="FV45" s="40">
        <f t="shared" si="155"/>
        <v>60</v>
      </c>
      <c r="FW45" s="40">
        <f t="shared" si="155"/>
        <v>6</v>
      </c>
      <c r="FX45" s="41">
        <f t="shared" si="155"/>
        <v>18</v>
      </c>
      <c r="FY45" s="42">
        <f t="shared" si="155"/>
        <v>431</v>
      </c>
      <c r="FZ45" s="42">
        <f t="shared" si="155"/>
        <v>429.90000000000003</v>
      </c>
      <c r="GA45" s="38" t="s">
        <v>20</v>
      </c>
      <c r="GB45" s="39">
        <f t="shared" ref="GB45:GN45" si="156">SUM(GB41:GB44)</f>
        <v>80</v>
      </c>
      <c r="GC45" s="40">
        <f t="shared" si="156"/>
        <v>12</v>
      </c>
      <c r="GD45" s="40">
        <f t="shared" si="156"/>
        <v>1</v>
      </c>
      <c r="GE45" s="40">
        <f t="shared" si="156"/>
        <v>1</v>
      </c>
      <c r="GF45" s="40">
        <f t="shared" si="156"/>
        <v>0</v>
      </c>
      <c r="GG45" s="40">
        <f t="shared" si="156"/>
        <v>0</v>
      </c>
      <c r="GH45" s="40">
        <f t="shared" si="156"/>
        <v>0</v>
      </c>
      <c r="GI45" s="40">
        <f t="shared" si="156"/>
        <v>0</v>
      </c>
      <c r="GJ45" s="40">
        <f t="shared" si="156"/>
        <v>6</v>
      </c>
      <c r="GK45" s="40">
        <f t="shared" si="156"/>
        <v>1</v>
      </c>
      <c r="GL45" s="41">
        <f t="shared" si="156"/>
        <v>12</v>
      </c>
      <c r="GM45" s="42">
        <f t="shared" si="156"/>
        <v>113</v>
      </c>
      <c r="GN45" s="42">
        <f t="shared" si="156"/>
        <v>105.39999999999999</v>
      </c>
      <c r="GO45" s="38" t="s">
        <v>20</v>
      </c>
      <c r="GP45" s="39">
        <f t="shared" ref="GP45:HB45" si="157">SUM(GP41:GP44)</f>
        <v>101</v>
      </c>
      <c r="GQ45" s="40">
        <f t="shared" si="157"/>
        <v>13</v>
      </c>
      <c r="GR45" s="40">
        <f t="shared" si="157"/>
        <v>1</v>
      </c>
      <c r="GS45" s="40">
        <f t="shared" si="157"/>
        <v>0</v>
      </c>
      <c r="GT45" s="40">
        <f t="shared" si="157"/>
        <v>0</v>
      </c>
      <c r="GU45" s="40">
        <f t="shared" si="157"/>
        <v>0</v>
      </c>
      <c r="GV45" s="40">
        <f t="shared" si="157"/>
        <v>0</v>
      </c>
      <c r="GW45" s="40">
        <f t="shared" si="157"/>
        <v>0</v>
      </c>
      <c r="GX45" s="40">
        <f t="shared" si="157"/>
        <v>9</v>
      </c>
      <c r="GY45" s="40">
        <f t="shared" si="157"/>
        <v>1</v>
      </c>
      <c r="GZ45" s="41">
        <f t="shared" si="157"/>
        <v>6</v>
      </c>
      <c r="HA45" s="42">
        <f t="shared" si="157"/>
        <v>131</v>
      </c>
      <c r="HB45" s="42">
        <f t="shared" si="157"/>
        <v>126.89999999999998</v>
      </c>
      <c r="HC45" s="38" t="s">
        <v>20</v>
      </c>
      <c r="HD45" s="39">
        <f t="shared" ref="HD45:HP45" si="158">SUM(HD41:HD44)</f>
        <v>171</v>
      </c>
      <c r="HE45" s="40">
        <f t="shared" si="158"/>
        <v>30</v>
      </c>
      <c r="HF45" s="40">
        <f t="shared" si="158"/>
        <v>1</v>
      </c>
      <c r="HG45" s="40">
        <f t="shared" si="158"/>
        <v>0</v>
      </c>
      <c r="HH45" s="40">
        <f t="shared" si="158"/>
        <v>0</v>
      </c>
      <c r="HI45" s="40">
        <f t="shared" si="158"/>
        <v>0</v>
      </c>
      <c r="HJ45" s="40">
        <f t="shared" si="158"/>
        <v>0</v>
      </c>
      <c r="HK45" s="40">
        <f t="shared" si="158"/>
        <v>2</v>
      </c>
      <c r="HL45" s="40">
        <f t="shared" si="158"/>
        <v>33</v>
      </c>
      <c r="HM45" s="40">
        <f t="shared" si="158"/>
        <v>4</v>
      </c>
      <c r="HN45" s="41">
        <f t="shared" si="158"/>
        <v>14</v>
      </c>
      <c r="HO45" s="42">
        <f t="shared" si="158"/>
        <v>255</v>
      </c>
      <c r="HP45" s="42">
        <f t="shared" si="158"/>
        <v>244.7</v>
      </c>
      <c r="HQ45" s="38" t="s">
        <v>20</v>
      </c>
      <c r="HR45" s="39">
        <f t="shared" ref="HR45:ID45" si="159">SUM(HR41:HR44)</f>
        <v>155</v>
      </c>
      <c r="HS45" s="40">
        <f t="shared" si="159"/>
        <v>18</v>
      </c>
      <c r="HT45" s="40">
        <f t="shared" si="159"/>
        <v>3</v>
      </c>
      <c r="HU45" s="40">
        <f t="shared" si="159"/>
        <v>0</v>
      </c>
      <c r="HV45" s="40">
        <f t="shared" si="159"/>
        <v>0</v>
      </c>
      <c r="HW45" s="40">
        <f t="shared" si="159"/>
        <v>0</v>
      </c>
      <c r="HX45" s="40">
        <f t="shared" si="159"/>
        <v>0</v>
      </c>
      <c r="HY45" s="40">
        <f t="shared" si="159"/>
        <v>0</v>
      </c>
      <c r="HZ45" s="40">
        <f t="shared" si="159"/>
        <v>17</v>
      </c>
      <c r="IA45" s="40">
        <f t="shared" si="159"/>
        <v>4</v>
      </c>
      <c r="IB45" s="41">
        <f t="shared" si="159"/>
        <v>18</v>
      </c>
      <c r="IC45" s="42">
        <f t="shared" si="159"/>
        <v>215</v>
      </c>
      <c r="ID45" s="42">
        <f t="shared" si="159"/>
        <v>202.10000000000002</v>
      </c>
      <c r="IE45" s="74"/>
      <c r="IF45" s="74"/>
      <c r="IG45" s="38"/>
    </row>
    <row r="46" spans="1:241" ht="13.5" customHeight="1" x14ac:dyDescent="0.25">
      <c r="A46" s="13">
        <f>A44+"00:15"</f>
        <v>0.58333333333333337</v>
      </c>
      <c r="B46" s="9">
        <v>8</v>
      </c>
      <c r="C46" s="10">
        <v>2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1">
        <v>0</v>
      </c>
      <c r="M46" s="12">
        <f>SUM(B46:L46)</f>
        <v>10</v>
      </c>
      <c r="N46" s="12">
        <f>SUM(B46,C46,2.3*D46,2.3*E46,2.3*F46,2.3*G46,2*H46,2*I46,J46,0.4*K46,0.2*L46)</f>
        <v>10</v>
      </c>
      <c r="O46" s="13">
        <f>O44+"00:15"</f>
        <v>0.58333333333333337</v>
      </c>
      <c r="P46" s="14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6">
        <v>0</v>
      </c>
      <c r="AA46" s="17">
        <f>SUM(P46:Z46)</f>
        <v>0</v>
      </c>
      <c r="AB46" s="17">
        <f>SUM(P46,Q46,2.3*R46,2.3*S46,2.3*T46,2.3*U46,2*V46,2*W46,X46,0.4*Y46,0.2*Z46)</f>
        <v>0</v>
      </c>
      <c r="AC46" s="13">
        <f>AC44+"00:15"</f>
        <v>0.58333333333333337</v>
      </c>
      <c r="AD46" s="9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1">
        <v>0</v>
      </c>
      <c r="AO46" s="12">
        <f>SUM(AD46:AN46)</f>
        <v>0</v>
      </c>
      <c r="AP46" s="12">
        <f>SUM(AD46,AE46,2.3*AF46,2.3*AG46,2.3*AH46,2.3*AI46,2*AJ46,2*AK46,AL46,0.4*AM46,0.2*AN46)</f>
        <v>0</v>
      </c>
      <c r="AQ46" s="13">
        <f>AQ44+"00:15"</f>
        <v>0.58333333333333337</v>
      </c>
      <c r="AR46" s="9">
        <v>16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1</v>
      </c>
      <c r="BA46" s="10">
        <v>0</v>
      </c>
      <c r="BB46" s="11">
        <v>1</v>
      </c>
      <c r="BC46" s="12">
        <f>SUM(AR46:BB46)</f>
        <v>18</v>
      </c>
      <c r="BD46" s="12">
        <f>SUM(AR46,AS46,2.3*AT46,2.3*AU46,2.3*AV46,2.3*AW46,2*AX46,2*AY46,AZ46,0.4*BA46,0.2*BB46)</f>
        <v>17.2</v>
      </c>
      <c r="BE46" s="13">
        <f>BE44+"00:15"</f>
        <v>0.58333333333333337</v>
      </c>
      <c r="BF46" s="9">
        <v>28</v>
      </c>
      <c r="BG46" s="10">
        <v>7</v>
      </c>
      <c r="BH46" s="10">
        <v>2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4</v>
      </c>
      <c r="BO46" s="10">
        <v>2</v>
      </c>
      <c r="BP46" s="11">
        <v>1</v>
      </c>
      <c r="BQ46" s="12">
        <f>SUM(BF46:BP46)</f>
        <v>44</v>
      </c>
      <c r="BR46" s="12">
        <f>SUM(BF46,BG46,2.3*BH46,2.3*BI46,2.3*BJ46,2.3*BK46,2*BL46,2*BM46,BN46,0.4*BO46,0.2*BP46)</f>
        <v>44.6</v>
      </c>
      <c r="BS46" s="13">
        <f>BS44+"00:15"</f>
        <v>0.58333333333333337</v>
      </c>
      <c r="BT46" s="9">
        <v>3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1</v>
      </c>
      <c r="CC46" s="10">
        <v>0</v>
      </c>
      <c r="CD46" s="11">
        <v>1</v>
      </c>
      <c r="CE46" s="12">
        <f>SUM(BT46:CD46)</f>
        <v>5</v>
      </c>
      <c r="CF46" s="12">
        <f>SUM(BT46,BU46,2.3*BV46,2.3*BW46,2.3*BX46,2.3*BY46,2*BZ46,2*CA46,CB46,0.4*CC46,0.2*CD46)</f>
        <v>4.2</v>
      </c>
      <c r="CG46" s="13">
        <f>CG44+"00:15"</f>
        <v>0.58333333333333337</v>
      </c>
      <c r="CH46" s="14">
        <v>0</v>
      </c>
      <c r="CI46" s="15">
        <v>0</v>
      </c>
      <c r="CJ46" s="15">
        <v>0</v>
      </c>
      <c r="CK46" s="15">
        <v>0</v>
      </c>
      <c r="CL46" s="15">
        <v>0</v>
      </c>
      <c r="CM46" s="15">
        <v>0</v>
      </c>
      <c r="CN46" s="15">
        <v>0</v>
      </c>
      <c r="CO46" s="15">
        <v>0</v>
      </c>
      <c r="CP46" s="15">
        <v>0</v>
      </c>
      <c r="CQ46" s="15">
        <v>0</v>
      </c>
      <c r="CR46" s="16">
        <v>0</v>
      </c>
      <c r="CS46" s="17">
        <f>SUM(CH46:CR46)</f>
        <v>0</v>
      </c>
      <c r="CT46" s="17">
        <f>SUM(CH46,CI46,2.3*CJ46,2.3*CK46,2.3*CL46,2.3*CM46,2*CN46,2*CO46,CP46,0.4*CQ46,0.2*CR46)</f>
        <v>0</v>
      </c>
      <c r="CU46" s="13">
        <f>'Site 49 - Data'!$A46</f>
        <v>0.58333333333333337</v>
      </c>
      <c r="CV46" s="62">
        <f>SUM('Site 49 - Data'!BF46,'Site 49 - Data'!BT46,'Site 49 - Data'!EZ46,'Site 49 - Data'!IF46,'Site 49 - ARMS'!BT46)</f>
        <v>57</v>
      </c>
      <c r="CW46" s="63">
        <f>SUM('Site 49 - Data'!BG46,'Site 49 - Data'!BU46,'Site 49 - Data'!FA46,'Site 49 - Data'!IG46,'Site 49 - ARMS'!BU46)</f>
        <v>10</v>
      </c>
      <c r="CX46" s="63">
        <f>SUM('Site 49 - Data'!BH46,'Site 49 - Data'!BV46,'Site 49 - Data'!FB46,'Site 49 - Data'!IH46,'Site 49 - ARMS'!BV46)</f>
        <v>1</v>
      </c>
      <c r="CY46" s="63">
        <f>SUM('Site 49 - Data'!BI46,'Site 49 - Data'!BW46,'Site 49 - Data'!FC46,'Site 49 - Data'!II46,'Site 49 - ARMS'!BW46)</f>
        <v>0</v>
      </c>
      <c r="CZ46" s="63">
        <f>SUM('Site 49 - Data'!BJ46,'Site 49 - Data'!BX46,'Site 49 - Data'!FD46,'Site 49 - Data'!IJ46,'Site 49 - ARMS'!BX46)</f>
        <v>0</v>
      </c>
      <c r="DA46" s="63">
        <f>SUM('Site 49 - Data'!BK46,'Site 49 - Data'!BY46,'Site 49 - Data'!FE46,'Site 49 - Data'!IK46,'Site 49 - ARMS'!BY46)</f>
        <v>0</v>
      </c>
      <c r="DB46" s="63">
        <f>SUM('Site 49 - Data'!BL46,'Site 49 - Data'!BZ46,'Site 49 - Data'!FF46,'Site 49 - Data'!IL46,'Site 49 - ARMS'!BZ46)</f>
        <v>0</v>
      </c>
      <c r="DC46" s="63">
        <f>SUM('Site 49 - Data'!BM46,'Site 49 - Data'!CA46,'Site 49 - Data'!FG46,'Site 49 - Data'!IM46,'Site 49 - ARMS'!CA46)</f>
        <v>0</v>
      </c>
      <c r="DD46" s="63">
        <f>SUM('Site 49 - Data'!BN46,'Site 49 - Data'!CB46,'Site 49 - Data'!FH46,'Site 49 - Data'!IN46,'Site 49 - ARMS'!CB46)</f>
        <v>12</v>
      </c>
      <c r="DE46" s="63">
        <f>SUM('Site 49 - Data'!BO46,'Site 49 - Data'!CC46,'Site 49 - Data'!FI46,'Site 49 - Data'!IO46,'Site 49 - ARMS'!CC46)</f>
        <v>0</v>
      </c>
      <c r="DF46" s="64">
        <f>SUM('Site 49 - Data'!BP46,'Site 49 - Data'!CD46,'Site 49 - Data'!FJ46,'Site 49 - Data'!IP46,'Site 49 - ARMS'!CD46)</f>
        <v>11</v>
      </c>
      <c r="DG46" s="12">
        <f>SUM(CV46:DF46)</f>
        <v>91</v>
      </c>
      <c r="DH46" s="12">
        <f>SUM(CV46,CW46,2.3*CX46,2.3*CY46,2.3*CZ46,2.3*DA46,2*DB46,2*DC46,DD46,0.4*DE46,0.2*DF46)</f>
        <v>83.5</v>
      </c>
      <c r="DI46" s="13">
        <f>'Site 49 - Data'!$A46</f>
        <v>0.58333333333333337</v>
      </c>
      <c r="DJ46" s="62">
        <f>SUM('Site 49 - Data'!B46,'Site 49 - Data'!P46,'Site 49 - Data'!AD46,'Site 49 - Data'!AR46,'Site 49 - Data'!BF46)</f>
        <v>85</v>
      </c>
      <c r="DK46" s="63">
        <f>SUM('Site 49 - Data'!C46,'Site 49 - Data'!Q46,'Site 49 - Data'!AE46,'Site 49 - Data'!AS46,'Site 49 - Data'!BG46)</f>
        <v>12</v>
      </c>
      <c r="DL46" s="63">
        <f>SUM('Site 49 - Data'!D46,'Site 49 - Data'!R46,'Site 49 - Data'!AF46,'Site 49 - Data'!AT46,'Site 49 - Data'!BH46)</f>
        <v>3</v>
      </c>
      <c r="DM46" s="63">
        <f>SUM('Site 49 - Data'!E46,'Site 49 - Data'!S46,'Site 49 - Data'!AG46,'Site 49 - Data'!AU46,'Site 49 - Data'!BI46)</f>
        <v>0</v>
      </c>
      <c r="DN46" s="63">
        <f>SUM('Site 49 - Data'!F46,'Site 49 - Data'!T46,'Site 49 - Data'!AH46,'Site 49 - Data'!AV46,'Site 49 - Data'!BJ46)</f>
        <v>0</v>
      </c>
      <c r="DO46" s="63">
        <f>SUM('Site 49 - Data'!G46,'Site 49 - Data'!U46,'Site 49 - Data'!AI46,'Site 49 - Data'!AW46,'Site 49 - Data'!BK46)</f>
        <v>0</v>
      </c>
      <c r="DP46" s="63">
        <f>SUM('Site 49 - Data'!H46,'Site 49 - Data'!V46,'Site 49 - Data'!AJ46,'Site 49 - Data'!AX46,'Site 49 - Data'!BL46)</f>
        <v>0</v>
      </c>
      <c r="DQ46" s="63">
        <f>SUM('Site 49 - Data'!I46,'Site 49 - Data'!W46,'Site 49 - Data'!AK46,'Site 49 - Data'!AY46,'Site 49 - Data'!BM46)</f>
        <v>0</v>
      </c>
      <c r="DR46" s="63">
        <f>SUM('Site 49 - Data'!J46,'Site 49 - Data'!X46,'Site 49 - Data'!AL46,'Site 49 - Data'!AZ46,'Site 49 - Data'!BN46)</f>
        <v>17</v>
      </c>
      <c r="DS46" s="63">
        <f>SUM('Site 49 - Data'!K46,'Site 49 - Data'!Y46,'Site 49 - Data'!AM46,'Site 49 - Data'!BA46,'Site 49 - Data'!BO46)</f>
        <v>1</v>
      </c>
      <c r="DT46" s="64">
        <f>SUM('Site 49 - Data'!L46,'Site 49 - Data'!Z46,'Site 49 - Data'!AN46,'Site 49 - Data'!BB46,'Site 49 - Data'!BP46)</f>
        <v>3</v>
      </c>
      <c r="DU46" s="12">
        <f>SUM(DJ46:DT46)</f>
        <v>121</v>
      </c>
      <c r="DV46" s="12">
        <f>SUM(DJ46,DK46,2.3*DL46,2.3*DM46,2.3*DN46,2.3*DO46,2*DP46,2*DQ46,DR46,0.4*DS46,0.2*DT46)</f>
        <v>121.9</v>
      </c>
      <c r="DW46" s="13">
        <f>'Site 49 - Data'!$A46</f>
        <v>0.58333333333333337</v>
      </c>
      <c r="DX46" s="62">
        <f>SUM('Site 49 - Data'!AR46,'Site 49 - Data'!DX46,'Site 49 - Data'!EL46,'Site 49 - Data'!HR46,'Site 49 - ARMS'!BF46)</f>
        <v>48</v>
      </c>
      <c r="DY46" s="63">
        <f>SUM('Site 49 - Data'!AS46,'Site 49 - Data'!DY46,'Site 49 - Data'!EM46,'Site 49 - Data'!HS46,'Site 49 - ARMS'!BG46)</f>
        <v>13</v>
      </c>
      <c r="DZ46" s="63">
        <f>SUM('Site 49 - Data'!AT46,'Site 49 - Data'!DZ46,'Site 49 - Data'!EN46,'Site 49 - Data'!HT46,'Site 49 - ARMS'!BH46)</f>
        <v>4</v>
      </c>
      <c r="EA46" s="63">
        <f>SUM('Site 49 - Data'!AU46,'Site 49 - Data'!EA46,'Site 49 - Data'!EO46,'Site 49 - Data'!HU46,'Site 49 - ARMS'!BI46)</f>
        <v>0</v>
      </c>
      <c r="EB46" s="63">
        <f>SUM('Site 49 - Data'!AV46,'Site 49 - Data'!EB46,'Site 49 - Data'!EP46,'Site 49 - Data'!HV46,'Site 49 - ARMS'!BJ46)</f>
        <v>0</v>
      </c>
      <c r="EC46" s="63">
        <f>SUM('Site 49 - Data'!AW46,'Site 49 - Data'!EC46,'Site 49 - Data'!EQ46,'Site 49 - Data'!HW46,'Site 49 - ARMS'!BK46)</f>
        <v>0</v>
      </c>
      <c r="ED46" s="63">
        <f>SUM('Site 49 - Data'!AX46,'Site 49 - Data'!ED46,'Site 49 - Data'!ER46,'Site 49 - Data'!HX46,'Site 49 - ARMS'!BL46)</f>
        <v>0</v>
      </c>
      <c r="EE46" s="63">
        <f>SUM('Site 49 - Data'!AY46,'Site 49 - Data'!EE46,'Site 49 - Data'!ES46,'Site 49 - Data'!HY46,'Site 49 - ARMS'!BM46)</f>
        <v>0</v>
      </c>
      <c r="EF46" s="63">
        <f>SUM('Site 49 - Data'!AZ46,'Site 49 - Data'!EF46,'Site 49 - Data'!ET46,'Site 49 - Data'!HZ46,'Site 49 - ARMS'!BN46)</f>
        <v>7</v>
      </c>
      <c r="EG46" s="63">
        <f>SUM('Site 49 - Data'!BA46,'Site 49 - Data'!EG46,'Site 49 - Data'!EU46,'Site 49 - Data'!IA46,'Site 49 - ARMS'!BO46)</f>
        <v>3</v>
      </c>
      <c r="EH46" s="64">
        <f>SUM('Site 49 - Data'!BB46,'Site 49 - Data'!EH46,'Site 49 - Data'!EV46,'Site 49 - Data'!IB46,'Site 49 - ARMS'!BP46)</f>
        <v>4</v>
      </c>
      <c r="EI46" s="12">
        <f>SUM(DX46:EH46)</f>
        <v>79</v>
      </c>
      <c r="EJ46" s="12">
        <f>SUM(DX46,DY46,2.3*DZ46,2.3*EA46,2.3*EB46,2.3*EC46,2*ED46,2*EE46,EF46,0.4*EG46,0.2*EH46)</f>
        <v>79.2</v>
      </c>
      <c r="EK46" s="13">
        <f>'Site 49 - Data'!$A46</f>
        <v>0.58333333333333337</v>
      </c>
      <c r="EL46" s="62">
        <f>SUM('Site 49 - Data'!BT46,'Site 49 - Data'!CH46,'Site 49 - Data'!CV46,'Site 49 - Data'!DJ46,'Site 49 - Data'!DX46)</f>
        <v>54</v>
      </c>
      <c r="EM46" s="63">
        <f>SUM('Site 49 - Data'!BU46,'Site 49 - Data'!CI46,'Site 49 - Data'!CW46,'Site 49 - Data'!DK46,'Site 49 - Data'!DY46)</f>
        <v>10</v>
      </c>
      <c r="EN46" s="63">
        <f>SUM('Site 49 - Data'!BV46,'Site 49 - Data'!CJ46,'Site 49 - Data'!CX46,'Site 49 - Data'!DL46,'Site 49 - Data'!DZ46)</f>
        <v>1</v>
      </c>
      <c r="EO46" s="63">
        <f>SUM('Site 49 - Data'!BW46,'Site 49 - Data'!CK46,'Site 49 - Data'!CY46,'Site 49 - Data'!DM46,'Site 49 - Data'!EA46)</f>
        <v>1</v>
      </c>
      <c r="EP46" s="63">
        <f>SUM('Site 49 - Data'!BX46,'Site 49 - Data'!CL46,'Site 49 - Data'!CZ46,'Site 49 - Data'!DN46,'Site 49 - Data'!EB46)</f>
        <v>0</v>
      </c>
      <c r="EQ46" s="63">
        <f>SUM('Site 49 - Data'!BY46,'Site 49 - Data'!CM46,'Site 49 - Data'!DA46,'Site 49 - Data'!DO46,'Site 49 - Data'!EC46)</f>
        <v>0</v>
      </c>
      <c r="ER46" s="63">
        <f>SUM('Site 49 - Data'!BZ46,'Site 49 - Data'!CN46,'Site 49 - Data'!DB46,'Site 49 - Data'!DP46,'Site 49 - Data'!ED46)</f>
        <v>0</v>
      </c>
      <c r="ES46" s="63">
        <f>SUM('Site 49 - Data'!CA46,'Site 49 - Data'!CO46,'Site 49 - Data'!DC46,'Site 49 - Data'!DQ46,'Site 49 - Data'!EE46)</f>
        <v>0</v>
      </c>
      <c r="ET46" s="63">
        <f>SUM('Site 49 - Data'!CB46,'Site 49 - Data'!CP46,'Site 49 - Data'!DD46,'Site 49 - Data'!DR46,'Site 49 - Data'!EF46)</f>
        <v>8</v>
      </c>
      <c r="EU46" s="63">
        <f>SUM('Site 49 - Data'!CC46,'Site 49 - Data'!CQ46,'Site 49 - Data'!DE46,'Site 49 - Data'!DS46,'Site 49 - Data'!EG46)</f>
        <v>2</v>
      </c>
      <c r="EV46" s="64">
        <f>SUM('Site 49 - Data'!CD46,'Site 49 - Data'!CR46,'Site 49 - Data'!DF46,'Site 49 - Data'!DT46,'Site 49 - Data'!EH46)</f>
        <v>3</v>
      </c>
      <c r="EW46" s="12">
        <f>SUM(EL46:EV46)</f>
        <v>79</v>
      </c>
      <c r="EX46" s="12">
        <f>SUM(EL46,EM46,2.3*EN46,2.3*EO46,2.3*EP46,2.3*EQ46,2*ER46,2*ES46,ET46,0.4*EU46,0.2*EV46)</f>
        <v>77.999999999999986</v>
      </c>
      <c r="EY46" s="13">
        <f>'Site 49 - Data'!$A46</f>
        <v>0.58333333333333337</v>
      </c>
      <c r="EZ46" s="62">
        <f>SUM('Site 49 - Data'!AD46,'Site 49 - Data'!DJ46,'Site 49 - Data'!GP46,'Site 49 - Data'!HD46,'Site 49 - ARMS'!AR46)</f>
        <v>98</v>
      </c>
      <c r="FA46" s="63">
        <f>SUM('Site 49 - Data'!AE46,'Site 49 - Data'!DK46,'Site 49 - Data'!GQ46,'Site 49 - Data'!HE46,'Site 49 - ARMS'!AS46)</f>
        <v>8</v>
      </c>
      <c r="FB46" s="63">
        <f>SUM('Site 49 - Data'!AF46,'Site 49 - Data'!DL46,'Site 49 - Data'!GR46,'Site 49 - Data'!HF46,'Site 49 - ARMS'!AT46)</f>
        <v>2</v>
      </c>
      <c r="FC46" s="63">
        <f>SUM('Site 49 - Data'!AG46,'Site 49 - Data'!DM46,'Site 49 - Data'!GS46,'Site 49 - Data'!HG46,'Site 49 - ARMS'!AU46)</f>
        <v>0</v>
      </c>
      <c r="FD46" s="63">
        <f>SUM('Site 49 - Data'!AH46,'Site 49 - Data'!DN46,'Site 49 - Data'!GT46,'Site 49 - Data'!HH46,'Site 49 - ARMS'!AV46)</f>
        <v>0</v>
      </c>
      <c r="FE46" s="63">
        <f>SUM('Site 49 - Data'!AI46,'Site 49 - Data'!DO46,'Site 49 - Data'!GU46,'Site 49 - Data'!HI46,'Site 49 - ARMS'!AW46)</f>
        <v>0</v>
      </c>
      <c r="FF46" s="63">
        <f>SUM('Site 49 - Data'!AJ46,'Site 49 - Data'!DP46,'Site 49 - Data'!GV46,'Site 49 - Data'!HJ46,'Site 49 - ARMS'!AX46)</f>
        <v>0</v>
      </c>
      <c r="FG46" s="63">
        <f>SUM('Site 49 - Data'!AK46,'Site 49 - Data'!DQ46,'Site 49 - Data'!GW46,'Site 49 - Data'!HK46,'Site 49 - ARMS'!AY46)</f>
        <v>0</v>
      </c>
      <c r="FH46" s="63">
        <f>SUM('Site 49 - Data'!AL46,'Site 49 - Data'!DR46,'Site 49 - Data'!GX46,'Site 49 - Data'!HL46,'Site 49 - ARMS'!AZ46)</f>
        <v>13</v>
      </c>
      <c r="FI46" s="63">
        <f>SUM('Site 49 - Data'!AM46,'Site 49 - Data'!DS46,'Site 49 - Data'!GY46,'Site 49 - Data'!HM46,'Site 49 - ARMS'!BA46)</f>
        <v>1</v>
      </c>
      <c r="FJ46" s="64">
        <f>SUM('Site 49 - Data'!AN46,'Site 49 - Data'!DT46,'Site 49 - Data'!GZ46,'Site 49 - Data'!HN46,'Site 49 - ARMS'!BB46)</f>
        <v>4</v>
      </c>
      <c r="FK46" s="12">
        <f>SUM(EZ46:FJ46)</f>
        <v>126</v>
      </c>
      <c r="FL46" s="12">
        <f>SUM(EZ46,FA46,2.3*FB46,2.3*FC46,2.3*FD46,2.3*FE46,2*FF46,2*FG46,FH46,0.4*FI46,0.2*FJ46)</f>
        <v>124.8</v>
      </c>
      <c r="FM46" s="13">
        <f>'Site 49 - Data'!$A46</f>
        <v>0.58333333333333337</v>
      </c>
      <c r="FN46" s="62">
        <f>SUM('Site 49 - Data'!EL46,'Site 49 - Data'!EZ46,'Site 49 - Data'!FN46,'Site 49 - Data'!GB46,'Site 49 - Data'!GP46)</f>
        <v>58</v>
      </c>
      <c r="FO46" s="63">
        <f>SUM('Site 49 - Data'!EM46,'Site 49 - Data'!FA46,'Site 49 - Data'!FO46,'Site 49 - Data'!GC46,'Site 49 - Data'!GQ46)</f>
        <v>12</v>
      </c>
      <c r="FP46" s="63">
        <f>SUM('Site 49 - Data'!EN46,'Site 49 - Data'!FB46,'Site 49 - Data'!FP46,'Site 49 - Data'!GD46,'Site 49 - Data'!GR46)</f>
        <v>0</v>
      </c>
      <c r="FQ46" s="63">
        <f>SUM('Site 49 - Data'!EO46,'Site 49 - Data'!FC46,'Site 49 - Data'!FQ46,'Site 49 - Data'!GE46,'Site 49 - Data'!GS46)</f>
        <v>0</v>
      </c>
      <c r="FR46" s="63">
        <f>SUM('Site 49 - Data'!EP46,'Site 49 - Data'!FD46,'Site 49 - Data'!FR46,'Site 49 - Data'!GF46,'Site 49 - Data'!GT46)</f>
        <v>0</v>
      </c>
      <c r="FS46" s="63">
        <f>SUM('Site 49 - Data'!EQ46,'Site 49 - Data'!FE46,'Site 49 - Data'!FS46,'Site 49 - Data'!GG46,'Site 49 - Data'!GU46)</f>
        <v>0</v>
      </c>
      <c r="FT46" s="63">
        <f>SUM('Site 49 - Data'!ER46,'Site 49 - Data'!FF46,'Site 49 - Data'!FT46,'Site 49 - Data'!GH46,'Site 49 - Data'!GV46)</f>
        <v>0</v>
      </c>
      <c r="FU46" s="63">
        <f>SUM('Site 49 - Data'!ES46,'Site 49 - Data'!FG46,'Site 49 - Data'!FU46,'Site 49 - Data'!GI46,'Site 49 - Data'!GW46)</f>
        <v>0</v>
      </c>
      <c r="FV46" s="63">
        <f>SUM('Site 49 - Data'!ET46,'Site 49 - Data'!FH46,'Site 49 - Data'!FV46,'Site 49 - Data'!GJ46,'Site 49 - Data'!GX46)</f>
        <v>8</v>
      </c>
      <c r="FW46" s="63">
        <f>SUM('Site 49 - Data'!EU46,'Site 49 - Data'!FI46,'Site 49 - Data'!FW46,'Site 49 - Data'!GK46,'Site 49 - Data'!GY46)</f>
        <v>0</v>
      </c>
      <c r="FX46" s="64">
        <f>SUM('Site 49 - Data'!EV46,'Site 49 - Data'!FJ46,'Site 49 - Data'!FX46,'Site 49 - Data'!GL46,'Site 49 - Data'!GZ46)</f>
        <v>7</v>
      </c>
      <c r="FY46" s="12">
        <f>SUM(FN46:FX46)</f>
        <v>85</v>
      </c>
      <c r="FZ46" s="12">
        <f>SUM(FN46,FO46,2.3*FP46,2.3*FQ46,2.3*FR46,2.3*FS46,2*FT46,2*FU46,FV46,0.4*FW46,0.2*FX46)</f>
        <v>79.400000000000006</v>
      </c>
      <c r="GA46" s="13">
        <f>'Site 49 - Data'!$A46</f>
        <v>0.58333333333333337</v>
      </c>
      <c r="GB46" s="62">
        <f>SUM('Site 49 - Data'!P46,'Site 49 - Data'!CV46,'Site 49 - Data'!GB46,'Site 49 - ARMS'!P46,'Site 49 - ARMS'!AD46)</f>
        <v>13</v>
      </c>
      <c r="GC46" s="63">
        <f>SUM('Site 49 - Data'!Q46,'Site 49 - Data'!CW46,'Site 49 - Data'!GC46,'Site 49 - ARMS'!Q46,'Site 49 - ARMS'!AE46)</f>
        <v>5</v>
      </c>
      <c r="GD46" s="63">
        <f>SUM('Site 49 - Data'!R46,'Site 49 - Data'!CX46,'Site 49 - Data'!GD46,'Site 49 - ARMS'!R46,'Site 49 - ARMS'!AF46)</f>
        <v>0</v>
      </c>
      <c r="GE46" s="63">
        <f>SUM('Site 49 - Data'!S46,'Site 49 - Data'!CY46,'Site 49 - Data'!GE46,'Site 49 - ARMS'!S46,'Site 49 - ARMS'!AG46)</f>
        <v>1</v>
      </c>
      <c r="GF46" s="63">
        <f>SUM('Site 49 - Data'!T46,'Site 49 - Data'!CZ46,'Site 49 - Data'!GF46,'Site 49 - ARMS'!T46,'Site 49 - ARMS'!AH46)</f>
        <v>0</v>
      </c>
      <c r="GG46" s="63">
        <f>SUM('Site 49 - Data'!U46,'Site 49 - Data'!DA46,'Site 49 - Data'!GG46,'Site 49 - ARMS'!U46,'Site 49 - ARMS'!AI46)</f>
        <v>0</v>
      </c>
      <c r="GH46" s="63">
        <f>SUM('Site 49 - Data'!V46,'Site 49 - Data'!DB46,'Site 49 - Data'!GH46,'Site 49 - ARMS'!V46,'Site 49 - ARMS'!AJ46)</f>
        <v>0</v>
      </c>
      <c r="GI46" s="63">
        <f>SUM('Site 49 - Data'!W46,'Site 49 - Data'!DC46,'Site 49 - Data'!GI46,'Site 49 - ARMS'!W46,'Site 49 - ARMS'!AK46)</f>
        <v>0</v>
      </c>
      <c r="GJ46" s="63">
        <f>SUM('Site 49 - Data'!X46,'Site 49 - Data'!DD46,'Site 49 - Data'!GJ46,'Site 49 - ARMS'!X46,'Site 49 - ARMS'!AL46)</f>
        <v>0</v>
      </c>
      <c r="GK46" s="63">
        <f>SUM('Site 49 - Data'!Y46,'Site 49 - Data'!DE46,'Site 49 - Data'!GK46,'Site 49 - ARMS'!Y46,'Site 49 - ARMS'!AM46)</f>
        <v>0</v>
      </c>
      <c r="GL46" s="64">
        <f>SUM('Site 49 - Data'!Z46,'Site 49 - Data'!DF46,'Site 49 - Data'!GL46,'Site 49 - ARMS'!Z46,'Site 49 - ARMS'!AN46)</f>
        <v>1</v>
      </c>
      <c r="GM46" s="12">
        <f>SUM(GB46:GL46)</f>
        <v>20</v>
      </c>
      <c r="GN46" s="12">
        <f>SUM(GB46,GC46,2.3*GD46,2.3*GE46,2.3*GF46,2.3*GG46,2*GH46,2*GI46,GJ46,0.4*GK46,0.2*GL46)</f>
        <v>20.5</v>
      </c>
      <c r="GO46" s="13">
        <f>'Site 49 - Data'!$A46</f>
        <v>0.58333333333333337</v>
      </c>
      <c r="GP46" s="62">
        <f>SUM('Site 49 - Data'!HD46,'Site 49 - Data'!HR46,'Site 49 - Data'!IF46,'Site 49 - ARMS'!B46,'Site 49 - ARMS'!P46)</f>
        <v>25</v>
      </c>
      <c r="GQ46" s="63">
        <f>SUM('Site 49 - Data'!HE46,'Site 49 - Data'!HS46,'Site 49 - Data'!IG46,'Site 49 - ARMS'!C46,'Site 49 - ARMS'!Q46)</f>
        <v>6</v>
      </c>
      <c r="GR46" s="63">
        <f>SUM('Site 49 - Data'!HF46,'Site 49 - Data'!HT46,'Site 49 - Data'!IH46,'Site 49 - ARMS'!D46,'Site 49 - ARMS'!R46)</f>
        <v>2</v>
      </c>
      <c r="GS46" s="63">
        <f>SUM('Site 49 - Data'!HG46,'Site 49 - Data'!HU46,'Site 49 - Data'!II46,'Site 49 - ARMS'!E46,'Site 49 - ARMS'!S46)</f>
        <v>0</v>
      </c>
      <c r="GT46" s="63">
        <f>SUM('Site 49 - Data'!HH46,'Site 49 - Data'!HV46,'Site 49 - Data'!IJ46,'Site 49 - ARMS'!F46,'Site 49 - ARMS'!T46)</f>
        <v>0</v>
      </c>
      <c r="GU46" s="63">
        <f>SUM('Site 49 - Data'!HI46,'Site 49 - Data'!HW46,'Site 49 - Data'!IK46,'Site 49 - ARMS'!G46,'Site 49 - ARMS'!U46)</f>
        <v>0</v>
      </c>
      <c r="GV46" s="63">
        <f>SUM('Site 49 - Data'!HJ46,'Site 49 - Data'!HX46,'Site 49 - Data'!IL46,'Site 49 - ARMS'!H46,'Site 49 - ARMS'!V46)</f>
        <v>0</v>
      </c>
      <c r="GW46" s="63">
        <f>SUM('Site 49 - Data'!HK46,'Site 49 - Data'!HY46,'Site 49 - Data'!IM46,'Site 49 - ARMS'!I46,'Site 49 - ARMS'!W46)</f>
        <v>0</v>
      </c>
      <c r="GX46" s="63">
        <f>SUM('Site 49 - Data'!HL46,'Site 49 - Data'!HZ46,'Site 49 - Data'!IN46,'Site 49 - ARMS'!J46,'Site 49 - ARMS'!X46)</f>
        <v>1</v>
      </c>
      <c r="GY46" s="63">
        <f>SUM('Site 49 - Data'!HM46,'Site 49 - Data'!IA46,'Site 49 - Data'!IO46,'Site 49 - ARMS'!K46,'Site 49 - ARMS'!Y46)</f>
        <v>1</v>
      </c>
      <c r="GZ46" s="64">
        <f>SUM('Site 49 - Data'!HN46,'Site 49 - Data'!IB46,'Site 49 - Data'!IP46,'Site 49 - ARMS'!L46,'Site 49 - ARMS'!Z46)</f>
        <v>4</v>
      </c>
      <c r="HA46" s="12">
        <f>SUM(GP46:GZ46)</f>
        <v>39</v>
      </c>
      <c r="HB46" s="12">
        <f>SUM(GP46,GQ46,2.3*GR46,2.3*GS46,2.3*GT46,2.3*GU46,2*GV46,2*GW46,GX46,0.4*GY46,0.2*GZ46)</f>
        <v>37.799999999999997</v>
      </c>
      <c r="HC46" s="13">
        <f>'Site 49 - Data'!$A46</f>
        <v>0.58333333333333337</v>
      </c>
      <c r="HD46" s="62">
        <f>SUM('Site 49 - Data'!B46,'Site 49 - Data'!CH46,'Site 49 - Data'!FN46,'Site 49 - ARMS'!B46,'Site 49 - ARMS'!CH46)</f>
        <v>53</v>
      </c>
      <c r="HE46" s="63">
        <f>SUM('Site 49 - Data'!C46,'Site 49 - Data'!CI46,'Site 49 - Data'!FO46,'Site 49 - ARMS'!C46,'Site 49 - ARMS'!CI46)</f>
        <v>11</v>
      </c>
      <c r="HF46" s="63">
        <f>SUM('Site 49 - Data'!D46,'Site 49 - Data'!CJ46,'Site 49 - Data'!FP46,'Site 49 - ARMS'!D46,'Site 49 - ARMS'!CJ46)</f>
        <v>1</v>
      </c>
      <c r="HG46" s="63">
        <f>SUM('Site 49 - Data'!E46,'Site 49 - Data'!CK46,'Site 49 - Data'!FQ46,'Site 49 - ARMS'!E46,'Site 49 - ARMS'!CK46)</f>
        <v>0</v>
      </c>
      <c r="HH46" s="63">
        <f>SUM('Site 49 - Data'!F46,'Site 49 - Data'!CL46,'Site 49 - Data'!FR46,'Site 49 - ARMS'!F46,'Site 49 - ARMS'!CL46)</f>
        <v>0</v>
      </c>
      <c r="HI46" s="63">
        <f>SUM('Site 49 - Data'!G46,'Site 49 - Data'!CM46,'Site 49 - Data'!FS46,'Site 49 - ARMS'!G46,'Site 49 - ARMS'!CM46)</f>
        <v>0</v>
      </c>
      <c r="HJ46" s="63">
        <f>SUM('Site 49 - Data'!H46,'Site 49 - Data'!CN46,'Site 49 - Data'!FT46,'Site 49 - ARMS'!H46,'Site 49 - ARMS'!CN46)</f>
        <v>0</v>
      </c>
      <c r="HK46" s="63">
        <f>SUM('Site 49 - Data'!I46,'Site 49 - Data'!CO46,'Site 49 - Data'!FU46,'Site 49 - ARMS'!I46,'Site 49 - ARMS'!CO46)</f>
        <v>0</v>
      </c>
      <c r="HL46" s="63">
        <f>SUM('Site 49 - Data'!J46,'Site 49 - Data'!CP46,'Site 49 - Data'!FV46,'Site 49 - ARMS'!J46,'Site 49 - ARMS'!CP46)</f>
        <v>8</v>
      </c>
      <c r="HM46" s="63">
        <f>SUM('Site 49 - Data'!K46,'Site 49 - Data'!CQ46,'Site 49 - Data'!FW46,'Site 49 - ARMS'!K46,'Site 49 - ARMS'!CQ46)</f>
        <v>2</v>
      </c>
      <c r="HN46" s="64">
        <f>SUM('Site 49 - Data'!L46,'Site 49 - Data'!CR46,'Site 49 - Data'!FX46,'Site 49 - ARMS'!L46,'Site 49 - ARMS'!CR46)</f>
        <v>0</v>
      </c>
      <c r="HO46" s="12">
        <f>SUM(HD46:HN46)</f>
        <v>75</v>
      </c>
      <c r="HP46" s="12">
        <f>SUM(HD46,HE46,2.3*HF46,2.3*HG46,2.3*HH46,2.3*HI46,2*HJ46,2*HK46,HL46,0.4*HM46,0.2*HN46)</f>
        <v>75.099999999999994</v>
      </c>
      <c r="HQ46" s="13">
        <f>'Site 49 - Data'!$A46</f>
        <v>0.58333333333333337</v>
      </c>
      <c r="HR46" s="62">
        <f t="shared" ref="HR46:IB49" si="160">SUM(AD46,AR46,BF46,BT46,CH46)</f>
        <v>47</v>
      </c>
      <c r="HS46" s="63">
        <f t="shared" si="160"/>
        <v>7</v>
      </c>
      <c r="HT46" s="63">
        <f t="shared" si="160"/>
        <v>2</v>
      </c>
      <c r="HU46" s="63">
        <f t="shared" si="160"/>
        <v>0</v>
      </c>
      <c r="HV46" s="63">
        <f t="shared" si="160"/>
        <v>0</v>
      </c>
      <c r="HW46" s="63">
        <f t="shared" si="160"/>
        <v>0</v>
      </c>
      <c r="HX46" s="63">
        <f t="shared" si="160"/>
        <v>0</v>
      </c>
      <c r="HY46" s="63">
        <f t="shared" si="160"/>
        <v>0</v>
      </c>
      <c r="HZ46" s="63">
        <f t="shared" si="160"/>
        <v>6</v>
      </c>
      <c r="IA46" s="63">
        <f t="shared" si="160"/>
        <v>2</v>
      </c>
      <c r="IB46" s="64">
        <f t="shared" si="160"/>
        <v>3</v>
      </c>
      <c r="IC46" s="12">
        <f>SUM(HR46:IB46)</f>
        <v>67</v>
      </c>
      <c r="ID46" s="12">
        <f>SUM(HR46,HS46,2.3*HT46,2.3*HU46,2.3*HV46,2.3*HW46,2*HX46,2*HY46,HZ46,0.4*IA46,0.2*IB46)</f>
        <v>65.999999999999986</v>
      </c>
      <c r="IE46" s="65">
        <f>SUM(EI46,FK46,GM46,HO46)</f>
        <v>300</v>
      </c>
      <c r="IF46" s="65">
        <f>SUM(IE46:IE49)</f>
        <v>1203</v>
      </c>
      <c r="IG46" s="13">
        <v>0.58333333333333337</v>
      </c>
    </row>
    <row r="47" spans="1:241" ht="13.5" customHeight="1" x14ac:dyDescent="0.25">
      <c r="A47" s="19">
        <f>A46+"00:15"</f>
        <v>0.59375</v>
      </c>
      <c r="B47" s="20">
        <v>3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2">
        <v>0</v>
      </c>
      <c r="M47" s="23">
        <f>SUM(B47:L47)</f>
        <v>3</v>
      </c>
      <c r="N47" s="23">
        <f>SUM(B47,C47,2.3*D47,2.3*E47,2.3*F47,2.3*G47,2*H47,2*I47,J47,0.4*K47,0.2*L47)</f>
        <v>3</v>
      </c>
      <c r="O47" s="19">
        <f>O46+"00:15"</f>
        <v>0.59375</v>
      </c>
      <c r="P47" s="24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6">
        <v>0</v>
      </c>
      <c r="AA47" s="27">
        <f>SUM(P47:Z47)</f>
        <v>0</v>
      </c>
      <c r="AB47" s="27">
        <f>SUM(P47,Q47,2.3*R47,2.3*S47,2.3*T47,2.3*U47,2*V47,2*W47,X47,0.4*Y47,0.2*Z47)</f>
        <v>0</v>
      </c>
      <c r="AC47" s="19">
        <f>AC46+"00:15"</f>
        <v>0.59375</v>
      </c>
      <c r="AD47" s="20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2">
        <v>0</v>
      </c>
      <c r="AO47" s="23">
        <f>SUM(AD47:AN47)</f>
        <v>0</v>
      </c>
      <c r="AP47" s="23">
        <f>SUM(AD47,AE47,2.3*AF47,2.3*AG47,2.3*AH47,2.3*AI47,2*AJ47,2*AK47,AL47,0.4*AM47,0.2*AN47)</f>
        <v>0</v>
      </c>
      <c r="AQ47" s="19">
        <f>AQ46+"00:15"</f>
        <v>0.59375</v>
      </c>
      <c r="AR47" s="20">
        <v>4</v>
      </c>
      <c r="AS47" s="21">
        <v>5</v>
      </c>
      <c r="AT47" s="21">
        <v>0</v>
      </c>
      <c r="AU47" s="21">
        <v>0</v>
      </c>
      <c r="AV47" s="21">
        <v>0</v>
      </c>
      <c r="AW47" s="21">
        <v>0</v>
      </c>
      <c r="AX47" s="21">
        <v>0</v>
      </c>
      <c r="AY47" s="21">
        <v>0</v>
      </c>
      <c r="AZ47" s="21">
        <v>1</v>
      </c>
      <c r="BA47" s="21">
        <v>0</v>
      </c>
      <c r="BB47" s="22">
        <v>2</v>
      </c>
      <c r="BC47" s="23">
        <f>SUM(AR47:BB47)</f>
        <v>12</v>
      </c>
      <c r="BD47" s="23">
        <f>SUM(AR47,AS47,2.3*AT47,2.3*AU47,2.3*AV47,2.3*AW47,2*AX47,2*AY47,AZ47,0.4*BA47,0.2*BB47)</f>
        <v>10.4</v>
      </c>
      <c r="BE47" s="19">
        <f>BE46+"00:15"</f>
        <v>0.59375</v>
      </c>
      <c r="BF47" s="20">
        <v>37</v>
      </c>
      <c r="BG47" s="21">
        <v>9</v>
      </c>
      <c r="BH47" s="21">
        <v>0</v>
      </c>
      <c r="BI47" s="21">
        <v>0</v>
      </c>
      <c r="BJ47" s="21">
        <v>0</v>
      </c>
      <c r="BK47" s="21">
        <v>0</v>
      </c>
      <c r="BL47" s="21">
        <v>0</v>
      </c>
      <c r="BM47" s="21">
        <v>0</v>
      </c>
      <c r="BN47" s="21">
        <v>3</v>
      </c>
      <c r="BO47" s="21">
        <v>0</v>
      </c>
      <c r="BP47" s="22">
        <v>3</v>
      </c>
      <c r="BQ47" s="23">
        <f>SUM(BF47:BP47)</f>
        <v>52</v>
      </c>
      <c r="BR47" s="23">
        <f>SUM(BF47,BG47,2.3*BH47,2.3*BI47,2.3*BJ47,2.3*BK47,2*BL47,2*BM47,BN47,0.4*BO47,0.2*BP47)</f>
        <v>49.6</v>
      </c>
      <c r="BS47" s="19">
        <f>BS46+"00:15"</f>
        <v>0.59375</v>
      </c>
      <c r="BT47" s="20">
        <v>4</v>
      </c>
      <c r="BU47" s="21">
        <v>0</v>
      </c>
      <c r="BV47" s="21">
        <v>0</v>
      </c>
      <c r="BW47" s="21">
        <v>0</v>
      </c>
      <c r="BX47" s="21">
        <v>0</v>
      </c>
      <c r="BY47" s="21">
        <v>0</v>
      </c>
      <c r="BZ47" s="21">
        <v>0</v>
      </c>
      <c r="CA47" s="21">
        <v>0</v>
      </c>
      <c r="CB47" s="21">
        <v>0</v>
      </c>
      <c r="CC47" s="21">
        <v>0</v>
      </c>
      <c r="CD47" s="22">
        <v>0</v>
      </c>
      <c r="CE47" s="23">
        <f>SUM(BT47:CD47)</f>
        <v>4</v>
      </c>
      <c r="CF47" s="23">
        <f>SUM(BT47,BU47,2.3*BV47,2.3*BW47,2.3*BX47,2.3*BY47,2*BZ47,2*CA47,CB47,0.4*CC47,0.2*CD47)</f>
        <v>4</v>
      </c>
      <c r="CG47" s="19">
        <f>CG46+"00:15"</f>
        <v>0.59375</v>
      </c>
      <c r="CH47" s="24">
        <v>0</v>
      </c>
      <c r="CI47" s="25">
        <v>0</v>
      </c>
      <c r="CJ47" s="25">
        <v>0</v>
      </c>
      <c r="CK47" s="25">
        <v>0</v>
      </c>
      <c r="CL47" s="25">
        <v>0</v>
      </c>
      <c r="CM47" s="25">
        <v>0</v>
      </c>
      <c r="CN47" s="25">
        <v>0</v>
      </c>
      <c r="CO47" s="25">
        <v>0</v>
      </c>
      <c r="CP47" s="25">
        <v>0</v>
      </c>
      <c r="CQ47" s="25">
        <v>0</v>
      </c>
      <c r="CR47" s="26">
        <v>0</v>
      </c>
      <c r="CS47" s="27">
        <f>SUM(CH47:CR47)</f>
        <v>0</v>
      </c>
      <c r="CT47" s="27">
        <f>SUM(CH47,CI47,2.3*CJ47,2.3*CK47,2.3*CL47,2.3*CM47,2*CN47,2*CO47,CP47,0.4*CQ47,0.2*CR47)</f>
        <v>0</v>
      </c>
      <c r="CU47" s="13">
        <f>'Site 49 - Data'!$A47</f>
        <v>0.59375</v>
      </c>
      <c r="CV47" s="67">
        <f>SUM('Site 49 - Data'!BF47,'Site 49 - Data'!BT47,'Site 49 - Data'!EZ47,'Site 49 - Data'!IF47,'Site 49 - ARMS'!BT47)</f>
        <v>76</v>
      </c>
      <c r="CW47" s="68">
        <f>SUM('Site 49 - Data'!BG47,'Site 49 - Data'!BU47,'Site 49 - Data'!FA47,'Site 49 - Data'!IG47,'Site 49 - ARMS'!BU47)</f>
        <v>10</v>
      </c>
      <c r="CX47" s="68">
        <f>SUM('Site 49 - Data'!BH47,'Site 49 - Data'!BV47,'Site 49 - Data'!FB47,'Site 49 - Data'!IH47,'Site 49 - ARMS'!BV47)</f>
        <v>0</v>
      </c>
      <c r="CY47" s="68">
        <f>SUM('Site 49 - Data'!BI47,'Site 49 - Data'!BW47,'Site 49 - Data'!FC47,'Site 49 - Data'!II47,'Site 49 - ARMS'!BW47)</f>
        <v>0</v>
      </c>
      <c r="CZ47" s="68">
        <f>SUM('Site 49 - Data'!BJ47,'Site 49 - Data'!BX47,'Site 49 - Data'!FD47,'Site 49 - Data'!IJ47,'Site 49 - ARMS'!BX47)</f>
        <v>0</v>
      </c>
      <c r="DA47" s="68">
        <f>SUM('Site 49 - Data'!BK47,'Site 49 - Data'!BY47,'Site 49 - Data'!FE47,'Site 49 - Data'!IK47,'Site 49 - ARMS'!BY47)</f>
        <v>0</v>
      </c>
      <c r="DB47" s="68">
        <f>SUM('Site 49 - Data'!BL47,'Site 49 - Data'!BZ47,'Site 49 - Data'!FF47,'Site 49 - Data'!IL47,'Site 49 - ARMS'!BZ47)</f>
        <v>0</v>
      </c>
      <c r="DC47" s="68">
        <f>SUM('Site 49 - Data'!BM47,'Site 49 - Data'!CA47,'Site 49 - Data'!FG47,'Site 49 - Data'!IM47,'Site 49 - ARMS'!CA47)</f>
        <v>0</v>
      </c>
      <c r="DD47" s="68">
        <f>SUM('Site 49 - Data'!BN47,'Site 49 - Data'!CB47,'Site 49 - Data'!FH47,'Site 49 - Data'!IN47,'Site 49 - ARMS'!CB47)</f>
        <v>21</v>
      </c>
      <c r="DE47" s="68">
        <f>SUM('Site 49 - Data'!BO47,'Site 49 - Data'!CC47,'Site 49 - Data'!FI47,'Site 49 - Data'!IO47,'Site 49 - ARMS'!CC47)</f>
        <v>1</v>
      </c>
      <c r="DF47" s="69">
        <f>SUM('Site 49 - Data'!BP47,'Site 49 - Data'!CD47,'Site 49 - Data'!FJ47,'Site 49 - Data'!IP47,'Site 49 - ARMS'!CD47)</f>
        <v>3</v>
      </c>
      <c r="DG47" s="23">
        <f>SUM(CV47:DF47)</f>
        <v>111</v>
      </c>
      <c r="DH47" s="23">
        <f>SUM(CV47,CW47,2.3*CX47,2.3*CY47,2.3*CZ47,2.3*DA47,2*DB47,2*DC47,DD47,0.4*DE47,0.2*DF47)</f>
        <v>108</v>
      </c>
      <c r="DI47" s="13">
        <f>'Site 49 - Data'!$A47</f>
        <v>0.59375</v>
      </c>
      <c r="DJ47" s="67">
        <f>SUM('Site 49 - Data'!B47,'Site 49 - Data'!P47,'Site 49 - Data'!AD47,'Site 49 - Data'!AR47,'Site 49 - Data'!BF47)</f>
        <v>87</v>
      </c>
      <c r="DK47" s="68">
        <f>SUM('Site 49 - Data'!C47,'Site 49 - Data'!Q47,'Site 49 - Data'!AE47,'Site 49 - Data'!AS47,'Site 49 - Data'!BG47)</f>
        <v>15</v>
      </c>
      <c r="DL47" s="68">
        <f>SUM('Site 49 - Data'!D47,'Site 49 - Data'!R47,'Site 49 - Data'!AF47,'Site 49 - Data'!AT47,'Site 49 - Data'!BH47)</f>
        <v>3</v>
      </c>
      <c r="DM47" s="68">
        <f>SUM('Site 49 - Data'!E47,'Site 49 - Data'!S47,'Site 49 - Data'!AG47,'Site 49 - Data'!AU47,'Site 49 - Data'!BI47)</f>
        <v>1</v>
      </c>
      <c r="DN47" s="68">
        <f>SUM('Site 49 - Data'!F47,'Site 49 - Data'!T47,'Site 49 - Data'!AH47,'Site 49 - Data'!AV47,'Site 49 - Data'!BJ47)</f>
        <v>0</v>
      </c>
      <c r="DO47" s="68">
        <f>SUM('Site 49 - Data'!G47,'Site 49 - Data'!U47,'Site 49 - Data'!AI47,'Site 49 - Data'!AW47,'Site 49 - Data'!BK47)</f>
        <v>0</v>
      </c>
      <c r="DP47" s="68">
        <f>SUM('Site 49 - Data'!H47,'Site 49 - Data'!V47,'Site 49 - Data'!AJ47,'Site 49 - Data'!AX47,'Site 49 - Data'!BL47)</f>
        <v>0</v>
      </c>
      <c r="DQ47" s="68">
        <f>SUM('Site 49 - Data'!I47,'Site 49 - Data'!W47,'Site 49 - Data'!AK47,'Site 49 - Data'!AY47,'Site 49 - Data'!BM47)</f>
        <v>0</v>
      </c>
      <c r="DR47" s="68">
        <f>SUM('Site 49 - Data'!J47,'Site 49 - Data'!X47,'Site 49 - Data'!AL47,'Site 49 - Data'!AZ47,'Site 49 - Data'!BN47)</f>
        <v>10</v>
      </c>
      <c r="DS47" s="68">
        <f>SUM('Site 49 - Data'!K47,'Site 49 - Data'!Y47,'Site 49 - Data'!AM47,'Site 49 - Data'!BA47,'Site 49 - Data'!BO47)</f>
        <v>2</v>
      </c>
      <c r="DT47" s="69">
        <f>SUM('Site 49 - Data'!L47,'Site 49 - Data'!Z47,'Site 49 - Data'!AN47,'Site 49 - Data'!BB47,'Site 49 - Data'!BP47)</f>
        <v>2</v>
      </c>
      <c r="DU47" s="23">
        <f>SUM(DJ47:DT47)</f>
        <v>120</v>
      </c>
      <c r="DV47" s="23">
        <f>SUM(DJ47,DK47,2.3*DL47,2.3*DM47,2.3*DN47,2.3*DO47,2*DP47,2*DQ47,DR47,0.4*DS47,0.2*DT47)</f>
        <v>122.4</v>
      </c>
      <c r="DW47" s="13">
        <f>'Site 49 - Data'!$A47</f>
        <v>0.59375</v>
      </c>
      <c r="DX47" s="67">
        <f>SUM('Site 49 - Data'!AR47,'Site 49 - Data'!DX47,'Site 49 - Data'!EL47,'Site 49 - Data'!HR47,'Site 49 - ARMS'!BF47)</f>
        <v>55</v>
      </c>
      <c r="DY47" s="68">
        <f>SUM('Site 49 - Data'!AS47,'Site 49 - Data'!DY47,'Site 49 - Data'!EM47,'Site 49 - Data'!HS47,'Site 49 - ARMS'!BG47)</f>
        <v>12</v>
      </c>
      <c r="DZ47" s="68">
        <f>SUM('Site 49 - Data'!AT47,'Site 49 - Data'!DZ47,'Site 49 - Data'!EN47,'Site 49 - Data'!HT47,'Site 49 - ARMS'!BH47)</f>
        <v>5</v>
      </c>
      <c r="EA47" s="68">
        <f>SUM('Site 49 - Data'!AU47,'Site 49 - Data'!EA47,'Site 49 - Data'!EO47,'Site 49 - Data'!HU47,'Site 49 - ARMS'!BI47)</f>
        <v>0</v>
      </c>
      <c r="EB47" s="68">
        <f>SUM('Site 49 - Data'!AV47,'Site 49 - Data'!EB47,'Site 49 - Data'!EP47,'Site 49 - Data'!HV47,'Site 49 - ARMS'!BJ47)</f>
        <v>0</v>
      </c>
      <c r="EC47" s="68">
        <f>SUM('Site 49 - Data'!AW47,'Site 49 - Data'!EC47,'Site 49 - Data'!EQ47,'Site 49 - Data'!HW47,'Site 49 - ARMS'!BK47)</f>
        <v>0</v>
      </c>
      <c r="ED47" s="68">
        <f>SUM('Site 49 - Data'!AX47,'Site 49 - Data'!ED47,'Site 49 - Data'!ER47,'Site 49 - Data'!HX47,'Site 49 - ARMS'!BL47)</f>
        <v>0</v>
      </c>
      <c r="EE47" s="68">
        <f>SUM('Site 49 - Data'!AY47,'Site 49 - Data'!EE47,'Site 49 - Data'!ES47,'Site 49 - Data'!HY47,'Site 49 - ARMS'!BM47)</f>
        <v>0</v>
      </c>
      <c r="EF47" s="68">
        <f>SUM('Site 49 - Data'!AZ47,'Site 49 - Data'!EF47,'Site 49 - Data'!ET47,'Site 49 - Data'!HZ47,'Site 49 - ARMS'!BN47)</f>
        <v>4</v>
      </c>
      <c r="EG47" s="68">
        <f>SUM('Site 49 - Data'!BA47,'Site 49 - Data'!EG47,'Site 49 - Data'!EU47,'Site 49 - Data'!IA47,'Site 49 - ARMS'!BO47)</f>
        <v>1</v>
      </c>
      <c r="EH47" s="69">
        <f>SUM('Site 49 - Data'!BB47,'Site 49 - Data'!EH47,'Site 49 - Data'!EV47,'Site 49 - Data'!IB47,'Site 49 - ARMS'!BP47)</f>
        <v>6</v>
      </c>
      <c r="EI47" s="23">
        <f>SUM(DX47:EH47)</f>
        <v>83</v>
      </c>
      <c r="EJ47" s="23">
        <f>SUM(DX47,DY47,2.3*DZ47,2.3*EA47,2.3*EB47,2.3*EC47,2*ED47,2*EE47,EF47,0.4*EG47,0.2*EH47)</f>
        <v>84.100000000000009</v>
      </c>
      <c r="EK47" s="13">
        <f>'Site 49 - Data'!$A47</f>
        <v>0.59375</v>
      </c>
      <c r="EL47" s="67">
        <f>SUM('Site 49 - Data'!BT47,'Site 49 - Data'!CH47,'Site 49 - Data'!CV47,'Site 49 - Data'!DJ47,'Site 49 - Data'!DX47)</f>
        <v>62</v>
      </c>
      <c r="EM47" s="68">
        <f>SUM('Site 49 - Data'!BU47,'Site 49 - Data'!CI47,'Site 49 - Data'!CW47,'Site 49 - Data'!DK47,'Site 49 - Data'!DY47)</f>
        <v>6</v>
      </c>
      <c r="EN47" s="68">
        <f>SUM('Site 49 - Data'!BV47,'Site 49 - Data'!CJ47,'Site 49 - Data'!CX47,'Site 49 - Data'!DL47,'Site 49 - Data'!DZ47)</f>
        <v>1</v>
      </c>
      <c r="EO47" s="68">
        <f>SUM('Site 49 - Data'!BW47,'Site 49 - Data'!CK47,'Site 49 - Data'!CY47,'Site 49 - Data'!DM47,'Site 49 - Data'!EA47)</f>
        <v>0</v>
      </c>
      <c r="EP47" s="68">
        <f>SUM('Site 49 - Data'!BX47,'Site 49 - Data'!CL47,'Site 49 - Data'!CZ47,'Site 49 - Data'!DN47,'Site 49 - Data'!EB47)</f>
        <v>0</v>
      </c>
      <c r="EQ47" s="68">
        <f>SUM('Site 49 - Data'!BY47,'Site 49 - Data'!CM47,'Site 49 - Data'!DA47,'Site 49 - Data'!DO47,'Site 49 - Data'!EC47)</f>
        <v>0</v>
      </c>
      <c r="ER47" s="68">
        <f>SUM('Site 49 - Data'!BZ47,'Site 49 - Data'!CN47,'Site 49 - Data'!DB47,'Site 49 - Data'!DP47,'Site 49 - Data'!ED47)</f>
        <v>0</v>
      </c>
      <c r="ES47" s="68">
        <f>SUM('Site 49 - Data'!CA47,'Site 49 - Data'!CO47,'Site 49 - Data'!DC47,'Site 49 - Data'!DQ47,'Site 49 - Data'!EE47)</f>
        <v>0</v>
      </c>
      <c r="ET47" s="68">
        <f>SUM('Site 49 - Data'!CB47,'Site 49 - Data'!CP47,'Site 49 - Data'!DD47,'Site 49 - Data'!DR47,'Site 49 - Data'!EF47)</f>
        <v>6</v>
      </c>
      <c r="EU47" s="68">
        <f>SUM('Site 49 - Data'!CC47,'Site 49 - Data'!CQ47,'Site 49 - Data'!DE47,'Site 49 - Data'!DS47,'Site 49 - Data'!EG47)</f>
        <v>3</v>
      </c>
      <c r="EV47" s="69">
        <f>SUM('Site 49 - Data'!CD47,'Site 49 - Data'!CR47,'Site 49 - Data'!DF47,'Site 49 - Data'!DT47,'Site 49 - Data'!EH47)</f>
        <v>7</v>
      </c>
      <c r="EW47" s="23">
        <f>SUM(EL47:EV47)</f>
        <v>85</v>
      </c>
      <c r="EX47" s="23">
        <f>SUM(EL47,EM47,2.3*EN47,2.3*EO47,2.3*EP47,2.3*EQ47,2*ER47,2*ES47,ET47,0.4*EU47,0.2*EV47)</f>
        <v>78.900000000000006</v>
      </c>
      <c r="EY47" s="13">
        <f>'Site 49 - Data'!$A47</f>
        <v>0.59375</v>
      </c>
      <c r="EZ47" s="67">
        <f>SUM('Site 49 - Data'!AD47,'Site 49 - Data'!DJ47,'Site 49 - Data'!GP47,'Site 49 - Data'!HD47,'Site 49 - ARMS'!AR47)</f>
        <v>100</v>
      </c>
      <c r="FA47" s="68">
        <f>SUM('Site 49 - Data'!AE47,'Site 49 - Data'!DK47,'Site 49 - Data'!GQ47,'Site 49 - Data'!HE47,'Site 49 - ARMS'!AS47)</f>
        <v>18</v>
      </c>
      <c r="FB47" s="68">
        <f>SUM('Site 49 - Data'!AF47,'Site 49 - Data'!DL47,'Site 49 - Data'!GR47,'Site 49 - Data'!HF47,'Site 49 - ARMS'!AT47)</f>
        <v>2</v>
      </c>
      <c r="FC47" s="68">
        <f>SUM('Site 49 - Data'!AG47,'Site 49 - Data'!DM47,'Site 49 - Data'!GS47,'Site 49 - Data'!HG47,'Site 49 - ARMS'!AU47)</f>
        <v>1</v>
      </c>
      <c r="FD47" s="68">
        <f>SUM('Site 49 - Data'!AH47,'Site 49 - Data'!DN47,'Site 49 - Data'!GT47,'Site 49 - Data'!HH47,'Site 49 - ARMS'!AV47)</f>
        <v>0</v>
      </c>
      <c r="FE47" s="68">
        <f>SUM('Site 49 - Data'!AI47,'Site 49 - Data'!DO47,'Site 49 - Data'!GU47,'Site 49 - Data'!HI47,'Site 49 - ARMS'!AW47)</f>
        <v>0</v>
      </c>
      <c r="FF47" s="68">
        <f>SUM('Site 49 - Data'!AJ47,'Site 49 - Data'!DP47,'Site 49 - Data'!GV47,'Site 49 - Data'!HJ47,'Site 49 - ARMS'!AX47)</f>
        <v>0</v>
      </c>
      <c r="FG47" s="68">
        <f>SUM('Site 49 - Data'!AK47,'Site 49 - Data'!DQ47,'Site 49 - Data'!GW47,'Site 49 - Data'!HK47,'Site 49 - ARMS'!AY47)</f>
        <v>0</v>
      </c>
      <c r="FH47" s="68">
        <f>SUM('Site 49 - Data'!AL47,'Site 49 - Data'!DR47,'Site 49 - Data'!GX47,'Site 49 - Data'!HL47,'Site 49 - ARMS'!AZ47)</f>
        <v>10</v>
      </c>
      <c r="FI47" s="68">
        <f>SUM('Site 49 - Data'!AM47,'Site 49 - Data'!DS47,'Site 49 - Data'!GY47,'Site 49 - Data'!HM47,'Site 49 - ARMS'!BA47)</f>
        <v>2</v>
      </c>
      <c r="FJ47" s="69">
        <f>SUM('Site 49 - Data'!AN47,'Site 49 - Data'!DT47,'Site 49 - Data'!GZ47,'Site 49 - Data'!HN47,'Site 49 - ARMS'!BB47)</f>
        <v>4</v>
      </c>
      <c r="FK47" s="23">
        <f>SUM(EZ47:FJ47)</f>
        <v>137</v>
      </c>
      <c r="FL47" s="23">
        <f>SUM(EZ47,FA47,2.3*FB47,2.3*FC47,2.3*FD47,2.3*FE47,2*FF47,2*FG47,FH47,0.4*FI47,0.2*FJ47)</f>
        <v>136.5</v>
      </c>
      <c r="FM47" s="13">
        <f>'Site 49 - Data'!$A47</f>
        <v>0.59375</v>
      </c>
      <c r="FN47" s="67">
        <f>SUM('Site 49 - Data'!EL47,'Site 49 - Data'!EZ47,'Site 49 - Data'!FN47,'Site 49 - Data'!GB47,'Site 49 - Data'!GP47)</f>
        <v>64</v>
      </c>
      <c r="FO47" s="68">
        <f>SUM('Site 49 - Data'!EM47,'Site 49 - Data'!FA47,'Site 49 - Data'!FO47,'Site 49 - Data'!GC47,'Site 49 - Data'!GQ47)</f>
        <v>10</v>
      </c>
      <c r="FP47" s="68">
        <f>SUM('Site 49 - Data'!EN47,'Site 49 - Data'!FB47,'Site 49 - Data'!FP47,'Site 49 - Data'!GD47,'Site 49 - Data'!GR47)</f>
        <v>2</v>
      </c>
      <c r="FQ47" s="68">
        <f>SUM('Site 49 - Data'!EO47,'Site 49 - Data'!FC47,'Site 49 - Data'!FQ47,'Site 49 - Data'!GE47,'Site 49 - Data'!GS47)</f>
        <v>0</v>
      </c>
      <c r="FR47" s="68">
        <f>SUM('Site 49 - Data'!EP47,'Site 49 - Data'!FD47,'Site 49 - Data'!FR47,'Site 49 - Data'!GF47,'Site 49 - Data'!GT47)</f>
        <v>0</v>
      </c>
      <c r="FS47" s="68">
        <f>SUM('Site 49 - Data'!EQ47,'Site 49 - Data'!FE47,'Site 49 - Data'!FS47,'Site 49 - Data'!GG47,'Site 49 - Data'!GU47)</f>
        <v>0</v>
      </c>
      <c r="FT47" s="68">
        <f>SUM('Site 49 - Data'!ER47,'Site 49 - Data'!FF47,'Site 49 - Data'!FT47,'Site 49 - Data'!GH47,'Site 49 - Data'!GV47)</f>
        <v>0</v>
      </c>
      <c r="FU47" s="68">
        <f>SUM('Site 49 - Data'!ES47,'Site 49 - Data'!FG47,'Site 49 - Data'!FU47,'Site 49 - Data'!GI47,'Site 49 - Data'!GW47)</f>
        <v>0</v>
      </c>
      <c r="FV47" s="68">
        <f>SUM('Site 49 - Data'!ET47,'Site 49 - Data'!FH47,'Site 49 - Data'!FV47,'Site 49 - Data'!GJ47,'Site 49 - Data'!GX47)</f>
        <v>20</v>
      </c>
      <c r="FW47" s="68">
        <f>SUM('Site 49 - Data'!EU47,'Site 49 - Data'!FI47,'Site 49 - Data'!FW47,'Site 49 - Data'!GK47,'Site 49 - Data'!GY47)</f>
        <v>0</v>
      </c>
      <c r="FX47" s="69">
        <f>SUM('Site 49 - Data'!EV47,'Site 49 - Data'!FJ47,'Site 49 - Data'!FX47,'Site 49 - Data'!GL47,'Site 49 - Data'!GZ47)</f>
        <v>4</v>
      </c>
      <c r="FY47" s="23">
        <f>SUM(FN47:FX47)</f>
        <v>100</v>
      </c>
      <c r="FZ47" s="23">
        <f>SUM(FN47,FO47,2.3*FP47,2.3*FQ47,2.3*FR47,2.3*FS47,2*FT47,2*FU47,FV47,0.4*FW47,0.2*FX47)</f>
        <v>99.399999999999991</v>
      </c>
      <c r="GA47" s="13">
        <f>'Site 49 - Data'!$A47</f>
        <v>0.59375</v>
      </c>
      <c r="GB47" s="67">
        <f>SUM('Site 49 - Data'!P47,'Site 49 - Data'!CV47,'Site 49 - Data'!GB47,'Site 49 - ARMS'!P47,'Site 49 - ARMS'!AD47)</f>
        <v>15</v>
      </c>
      <c r="GC47" s="68">
        <f>SUM('Site 49 - Data'!Q47,'Site 49 - Data'!CW47,'Site 49 - Data'!GC47,'Site 49 - ARMS'!Q47,'Site 49 - ARMS'!AE47)</f>
        <v>2</v>
      </c>
      <c r="GD47" s="68">
        <f>SUM('Site 49 - Data'!R47,'Site 49 - Data'!CX47,'Site 49 - Data'!GD47,'Site 49 - ARMS'!R47,'Site 49 - ARMS'!AF47)</f>
        <v>0</v>
      </c>
      <c r="GE47" s="68">
        <f>SUM('Site 49 - Data'!S47,'Site 49 - Data'!CY47,'Site 49 - Data'!GE47,'Site 49 - ARMS'!S47,'Site 49 - ARMS'!AG47)</f>
        <v>0</v>
      </c>
      <c r="GF47" s="68">
        <f>SUM('Site 49 - Data'!T47,'Site 49 - Data'!CZ47,'Site 49 - Data'!GF47,'Site 49 - ARMS'!T47,'Site 49 - ARMS'!AH47)</f>
        <v>0</v>
      </c>
      <c r="GG47" s="68">
        <f>SUM('Site 49 - Data'!U47,'Site 49 - Data'!DA47,'Site 49 - Data'!GG47,'Site 49 - ARMS'!U47,'Site 49 - ARMS'!AI47)</f>
        <v>0</v>
      </c>
      <c r="GH47" s="68">
        <f>SUM('Site 49 - Data'!V47,'Site 49 - Data'!DB47,'Site 49 - Data'!GH47,'Site 49 - ARMS'!V47,'Site 49 - ARMS'!AJ47)</f>
        <v>0</v>
      </c>
      <c r="GI47" s="68">
        <f>SUM('Site 49 - Data'!W47,'Site 49 - Data'!DC47,'Site 49 - Data'!GI47,'Site 49 - ARMS'!W47,'Site 49 - ARMS'!AK47)</f>
        <v>0</v>
      </c>
      <c r="GJ47" s="68">
        <f>SUM('Site 49 - Data'!X47,'Site 49 - Data'!DD47,'Site 49 - Data'!GJ47,'Site 49 - ARMS'!X47,'Site 49 - ARMS'!AL47)</f>
        <v>1</v>
      </c>
      <c r="GK47" s="68">
        <f>SUM('Site 49 - Data'!Y47,'Site 49 - Data'!DE47,'Site 49 - Data'!GK47,'Site 49 - ARMS'!Y47,'Site 49 - ARMS'!AM47)</f>
        <v>0</v>
      </c>
      <c r="GL47" s="69">
        <f>SUM('Site 49 - Data'!Z47,'Site 49 - Data'!DF47,'Site 49 - Data'!GL47,'Site 49 - ARMS'!Z47,'Site 49 - ARMS'!AN47)</f>
        <v>3</v>
      </c>
      <c r="GM47" s="23">
        <f>SUM(GB47:GL47)</f>
        <v>21</v>
      </c>
      <c r="GN47" s="23">
        <f>SUM(GB47,GC47,2.3*GD47,2.3*GE47,2.3*GF47,2.3*GG47,2*GH47,2*GI47,GJ47,0.4*GK47,0.2*GL47)</f>
        <v>18.600000000000001</v>
      </c>
      <c r="GO47" s="13">
        <f>'Site 49 - Data'!$A47</f>
        <v>0.59375</v>
      </c>
      <c r="GP47" s="67">
        <f>SUM('Site 49 - Data'!HD47,'Site 49 - Data'!HR47,'Site 49 - Data'!IF47,'Site 49 - ARMS'!B47,'Site 49 - ARMS'!P47)</f>
        <v>30</v>
      </c>
      <c r="GQ47" s="68">
        <f>SUM('Site 49 - Data'!HE47,'Site 49 - Data'!HS47,'Site 49 - Data'!IG47,'Site 49 - ARMS'!C47,'Site 49 - ARMS'!Q47)</f>
        <v>4</v>
      </c>
      <c r="GR47" s="68">
        <f>SUM('Site 49 - Data'!HF47,'Site 49 - Data'!HT47,'Site 49 - Data'!IH47,'Site 49 - ARMS'!D47,'Site 49 - ARMS'!R47)</f>
        <v>2</v>
      </c>
      <c r="GS47" s="68">
        <f>SUM('Site 49 - Data'!HG47,'Site 49 - Data'!HU47,'Site 49 - Data'!II47,'Site 49 - ARMS'!E47,'Site 49 - ARMS'!S47)</f>
        <v>0</v>
      </c>
      <c r="GT47" s="68">
        <f>SUM('Site 49 - Data'!HH47,'Site 49 - Data'!HV47,'Site 49 - Data'!IJ47,'Site 49 - ARMS'!F47,'Site 49 - ARMS'!T47)</f>
        <v>0</v>
      </c>
      <c r="GU47" s="68">
        <f>SUM('Site 49 - Data'!HI47,'Site 49 - Data'!HW47,'Site 49 - Data'!IK47,'Site 49 - ARMS'!G47,'Site 49 - ARMS'!U47)</f>
        <v>0</v>
      </c>
      <c r="GV47" s="68">
        <f>SUM('Site 49 - Data'!HJ47,'Site 49 - Data'!HX47,'Site 49 - Data'!IL47,'Site 49 - ARMS'!H47,'Site 49 - ARMS'!V47)</f>
        <v>0</v>
      </c>
      <c r="GW47" s="68">
        <f>SUM('Site 49 - Data'!HK47,'Site 49 - Data'!HY47,'Site 49 - Data'!IM47,'Site 49 - ARMS'!I47,'Site 49 - ARMS'!W47)</f>
        <v>0</v>
      </c>
      <c r="GX47" s="68">
        <f>SUM('Site 49 - Data'!HL47,'Site 49 - Data'!HZ47,'Site 49 - Data'!IN47,'Site 49 - ARMS'!J47,'Site 49 - ARMS'!X47)</f>
        <v>1</v>
      </c>
      <c r="GY47" s="68">
        <f>SUM('Site 49 - Data'!HM47,'Site 49 - Data'!IA47,'Site 49 - Data'!IO47,'Site 49 - ARMS'!K47,'Site 49 - ARMS'!Y47)</f>
        <v>0</v>
      </c>
      <c r="GZ47" s="69">
        <f>SUM('Site 49 - Data'!HN47,'Site 49 - Data'!IB47,'Site 49 - Data'!IP47,'Site 49 - ARMS'!L47,'Site 49 - ARMS'!Z47)</f>
        <v>4</v>
      </c>
      <c r="HA47" s="23">
        <f>SUM(GP47:GZ47)</f>
        <v>41</v>
      </c>
      <c r="HB47" s="23">
        <f>SUM(GP47,GQ47,2.3*GR47,2.3*GS47,2.3*GT47,2.3*GU47,2*GV47,2*GW47,GX47,0.4*GY47,0.2*GZ47)</f>
        <v>40.4</v>
      </c>
      <c r="HC47" s="13">
        <f>'Site 49 - Data'!$A47</f>
        <v>0.59375</v>
      </c>
      <c r="HD47" s="67">
        <f>SUM('Site 49 - Data'!B47,'Site 49 - Data'!CH47,'Site 49 - Data'!FN47,'Site 49 - ARMS'!B47,'Site 49 - ARMS'!CH47)</f>
        <v>42</v>
      </c>
      <c r="HE47" s="68">
        <f>SUM('Site 49 - Data'!C47,'Site 49 - Data'!CI47,'Site 49 - Data'!FO47,'Site 49 - ARMS'!C47,'Site 49 - ARMS'!CI47)</f>
        <v>7</v>
      </c>
      <c r="HF47" s="68">
        <f>SUM('Site 49 - Data'!D47,'Site 49 - Data'!CJ47,'Site 49 - Data'!FP47,'Site 49 - ARMS'!D47,'Site 49 - ARMS'!CJ47)</f>
        <v>1</v>
      </c>
      <c r="HG47" s="68">
        <f>SUM('Site 49 - Data'!E47,'Site 49 - Data'!CK47,'Site 49 - Data'!FQ47,'Site 49 - ARMS'!E47,'Site 49 - ARMS'!CK47)</f>
        <v>0</v>
      </c>
      <c r="HH47" s="68">
        <f>SUM('Site 49 - Data'!F47,'Site 49 - Data'!CL47,'Site 49 - Data'!FR47,'Site 49 - ARMS'!F47,'Site 49 - ARMS'!CL47)</f>
        <v>0</v>
      </c>
      <c r="HI47" s="68">
        <f>SUM('Site 49 - Data'!G47,'Site 49 - Data'!CM47,'Site 49 - Data'!FS47,'Site 49 - ARMS'!G47,'Site 49 - ARMS'!CM47)</f>
        <v>0</v>
      </c>
      <c r="HJ47" s="68">
        <f>SUM('Site 49 - Data'!H47,'Site 49 - Data'!CN47,'Site 49 - Data'!FT47,'Site 49 - ARMS'!H47,'Site 49 - ARMS'!CN47)</f>
        <v>0</v>
      </c>
      <c r="HK47" s="68">
        <f>SUM('Site 49 - Data'!I47,'Site 49 - Data'!CO47,'Site 49 - Data'!FU47,'Site 49 - ARMS'!I47,'Site 49 - ARMS'!CO47)</f>
        <v>0</v>
      </c>
      <c r="HL47" s="68">
        <f>SUM('Site 49 - Data'!J47,'Site 49 - Data'!CP47,'Site 49 - Data'!FV47,'Site 49 - ARMS'!J47,'Site 49 - ARMS'!CP47)</f>
        <v>5</v>
      </c>
      <c r="HM47" s="68">
        <f>SUM('Site 49 - Data'!K47,'Site 49 - Data'!CQ47,'Site 49 - Data'!FW47,'Site 49 - ARMS'!K47,'Site 49 - ARMS'!CQ47)</f>
        <v>1</v>
      </c>
      <c r="HN47" s="69">
        <f>SUM('Site 49 - Data'!L47,'Site 49 - Data'!CR47,'Site 49 - Data'!FX47,'Site 49 - ARMS'!L47,'Site 49 - ARMS'!CR47)</f>
        <v>6</v>
      </c>
      <c r="HO47" s="23">
        <f>SUM(HD47:HN47)</f>
        <v>62</v>
      </c>
      <c r="HP47" s="23">
        <f>SUM(HD47,HE47,2.3*HF47,2.3*HG47,2.3*HH47,2.3*HI47,2*HJ47,2*HK47,HL47,0.4*HM47,0.2*HN47)</f>
        <v>57.9</v>
      </c>
      <c r="HQ47" s="13">
        <f>'Site 49 - Data'!$A47</f>
        <v>0.59375</v>
      </c>
      <c r="HR47" s="67">
        <f t="shared" si="160"/>
        <v>45</v>
      </c>
      <c r="HS47" s="68">
        <f t="shared" si="160"/>
        <v>14</v>
      </c>
      <c r="HT47" s="68">
        <f t="shared" si="160"/>
        <v>0</v>
      </c>
      <c r="HU47" s="68">
        <f t="shared" si="160"/>
        <v>0</v>
      </c>
      <c r="HV47" s="68">
        <f t="shared" si="160"/>
        <v>0</v>
      </c>
      <c r="HW47" s="68">
        <f t="shared" si="160"/>
        <v>0</v>
      </c>
      <c r="HX47" s="68">
        <f t="shared" si="160"/>
        <v>0</v>
      </c>
      <c r="HY47" s="68">
        <f t="shared" si="160"/>
        <v>0</v>
      </c>
      <c r="HZ47" s="68">
        <f t="shared" si="160"/>
        <v>4</v>
      </c>
      <c r="IA47" s="68">
        <f t="shared" si="160"/>
        <v>0</v>
      </c>
      <c r="IB47" s="69">
        <f t="shared" si="160"/>
        <v>5</v>
      </c>
      <c r="IC47" s="23">
        <f>SUM(HR47:IB47)</f>
        <v>68</v>
      </c>
      <c r="ID47" s="23">
        <f>SUM(HR47,HS47,2.3*HT47,2.3*HU47,2.3*HV47,2.3*HW47,2*HX47,2*HY47,HZ47,0.4*IA47,0.2*IB47)</f>
        <v>64</v>
      </c>
      <c r="IE47" s="65">
        <f>SUM(EI47,FK47,GM47,HO47)</f>
        <v>303</v>
      </c>
      <c r="IF47" s="65">
        <f>SUM(IE47:IE51)</f>
        <v>1220</v>
      </c>
      <c r="IG47" s="13">
        <v>0.59375</v>
      </c>
    </row>
    <row r="48" spans="1:241" ht="13.5" customHeight="1" x14ac:dyDescent="0.25">
      <c r="A48" s="19">
        <f>A47+"00:15"</f>
        <v>0.60416666666666663</v>
      </c>
      <c r="B48" s="20">
        <v>5</v>
      </c>
      <c r="C48" s="21">
        <v>2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1</v>
      </c>
      <c r="K48" s="21">
        <v>1</v>
      </c>
      <c r="L48" s="22">
        <v>0</v>
      </c>
      <c r="M48" s="23">
        <f>SUM(B48:L48)</f>
        <v>9</v>
      </c>
      <c r="N48" s="23">
        <f>SUM(B48,C48,2.3*D48,2.3*E48,2.3*F48,2.3*G48,2*H48,2*I48,J48,0.4*K48,0.2*L48)</f>
        <v>8.4</v>
      </c>
      <c r="O48" s="19">
        <f>O47+"00:15"</f>
        <v>0.60416666666666663</v>
      </c>
      <c r="P48" s="24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6">
        <v>0</v>
      </c>
      <c r="AA48" s="27">
        <f>SUM(P48:Z48)</f>
        <v>0</v>
      </c>
      <c r="AB48" s="27">
        <f>SUM(P48,Q48,2.3*R48,2.3*S48,2.3*T48,2.3*U48,2*V48,2*W48,X48,0.4*Y48,0.2*Z48)</f>
        <v>0</v>
      </c>
      <c r="AC48" s="19">
        <f>AC47+"00:15"</f>
        <v>0.60416666666666663</v>
      </c>
      <c r="AD48" s="20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2">
        <v>0</v>
      </c>
      <c r="AO48" s="23">
        <f>SUM(AD48:AN48)</f>
        <v>0</v>
      </c>
      <c r="AP48" s="23">
        <f>SUM(AD48,AE48,2.3*AF48,2.3*AG48,2.3*AH48,2.3*AI48,2*AJ48,2*AK48,AL48,0.4*AM48,0.2*AN48)</f>
        <v>0</v>
      </c>
      <c r="AQ48" s="19">
        <f>AQ47+"00:15"</f>
        <v>0.60416666666666663</v>
      </c>
      <c r="AR48" s="20">
        <v>7</v>
      </c>
      <c r="AS48" s="21">
        <v>1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21">
        <v>0</v>
      </c>
      <c r="AZ48" s="21">
        <v>1</v>
      </c>
      <c r="BA48" s="21">
        <v>0</v>
      </c>
      <c r="BB48" s="22">
        <v>2</v>
      </c>
      <c r="BC48" s="23">
        <f>SUM(AR48:BB48)</f>
        <v>11</v>
      </c>
      <c r="BD48" s="23">
        <f>SUM(AR48,AS48,2.3*AT48,2.3*AU48,2.3*AV48,2.3*AW48,2*AX48,2*AY48,AZ48,0.4*BA48,0.2*BB48)</f>
        <v>9.4</v>
      </c>
      <c r="BE48" s="19">
        <f>BE47+"00:15"</f>
        <v>0.60416666666666663</v>
      </c>
      <c r="BF48" s="20">
        <v>33</v>
      </c>
      <c r="BG48" s="21">
        <v>3</v>
      </c>
      <c r="BH48" s="21">
        <v>1</v>
      </c>
      <c r="BI48" s="21">
        <v>0</v>
      </c>
      <c r="BJ48" s="21">
        <v>0</v>
      </c>
      <c r="BK48" s="21">
        <v>0</v>
      </c>
      <c r="BL48" s="21">
        <v>0</v>
      </c>
      <c r="BM48" s="21">
        <v>0</v>
      </c>
      <c r="BN48" s="21">
        <v>2</v>
      </c>
      <c r="BO48" s="21">
        <v>0</v>
      </c>
      <c r="BP48" s="22">
        <v>1</v>
      </c>
      <c r="BQ48" s="23">
        <f>SUM(BF48:BP48)</f>
        <v>40</v>
      </c>
      <c r="BR48" s="23">
        <f>SUM(BF48,BG48,2.3*BH48,2.3*BI48,2.3*BJ48,2.3*BK48,2*BL48,2*BM48,BN48,0.4*BO48,0.2*BP48)</f>
        <v>40.5</v>
      </c>
      <c r="BS48" s="19">
        <f>BS47+"00:15"</f>
        <v>0.60416666666666663</v>
      </c>
      <c r="BT48" s="20">
        <v>2</v>
      </c>
      <c r="BU48" s="21">
        <v>0</v>
      </c>
      <c r="BV48" s="21">
        <v>0</v>
      </c>
      <c r="BW48" s="21">
        <v>0</v>
      </c>
      <c r="BX48" s="21">
        <v>0</v>
      </c>
      <c r="BY48" s="21">
        <v>0</v>
      </c>
      <c r="BZ48" s="21">
        <v>0</v>
      </c>
      <c r="CA48" s="21">
        <v>0</v>
      </c>
      <c r="CB48" s="21">
        <v>0</v>
      </c>
      <c r="CC48" s="21">
        <v>0</v>
      </c>
      <c r="CD48" s="22">
        <v>0</v>
      </c>
      <c r="CE48" s="23">
        <f>SUM(BT48:CD48)</f>
        <v>2</v>
      </c>
      <c r="CF48" s="23">
        <f>SUM(BT48,BU48,2.3*BV48,2.3*BW48,2.3*BX48,2.3*BY48,2*BZ48,2*CA48,CB48,0.4*CC48,0.2*CD48)</f>
        <v>2</v>
      </c>
      <c r="CG48" s="19">
        <f>CG47+"00:15"</f>
        <v>0.60416666666666663</v>
      </c>
      <c r="CH48" s="24">
        <v>0</v>
      </c>
      <c r="CI48" s="25">
        <v>0</v>
      </c>
      <c r="CJ48" s="25">
        <v>0</v>
      </c>
      <c r="CK48" s="25">
        <v>0</v>
      </c>
      <c r="CL48" s="25">
        <v>0</v>
      </c>
      <c r="CM48" s="25">
        <v>0</v>
      </c>
      <c r="CN48" s="25">
        <v>0</v>
      </c>
      <c r="CO48" s="25">
        <v>0</v>
      </c>
      <c r="CP48" s="25">
        <v>0</v>
      </c>
      <c r="CQ48" s="25">
        <v>0</v>
      </c>
      <c r="CR48" s="26">
        <v>0</v>
      </c>
      <c r="CS48" s="27">
        <f>SUM(CH48:CR48)</f>
        <v>0</v>
      </c>
      <c r="CT48" s="27">
        <f>SUM(CH48,CI48,2.3*CJ48,2.3*CK48,2.3*CL48,2.3*CM48,2*CN48,2*CO48,CP48,0.4*CQ48,0.2*CR48)</f>
        <v>0</v>
      </c>
      <c r="CU48" s="13">
        <f>'Site 49 - Data'!$A48</f>
        <v>0.60416666666666663</v>
      </c>
      <c r="CV48" s="67">
        <f>SUM('Site 49 - Data'!BF48,'Site 49 - Data'!BT48,'Site 49 - Data'!EZ48,'Site 49 - Data'!IF48,'Site 49 - ARMS'!BT48)</f>
        <v>71</v>
      </c>
      <c r="CW48" s="68">
        <f>SUM('Site 49 - Data'!BG48,'Site 49 - Data'!BU48,'Site 49 - Data'!FA48,'Site 49 - Data'!IG48,'Site 49 - ARMS'!BU48)</f>
        <v>15</v>
      </c>
      <c r="CX48" s="68">
        <f>SUM('Site 49 - Data'!BH48,'Site 49 - Data'!BV48,'Site 49 - Data'!FB48,'Site 49 - Data'!IH48,'Site 49 - ARMS'!BV48)</f>
        <v>3</v>
      </c>
      <c r="CY48" s="68">
        <f>SUM('Site 49 - Data'!BI48,'Site 49 - Data'!BW48,'Site 49 - Data'!FC48,'Site 49 - Data'!II48,'Site 49 - ARMS'!BW48)</f>
        <v>0</v>
      </c>
      <c r="CZ48" s="68">
        <f>SUM('Site 49 - Data'!BJ48,'Site 49 - Data'!BX48,'Site 49 - Data'!FD48,'Site 49 - Data'!IJ48,'Site 49 - ARMS'!BX48)</f>
        <v>1</v>
      </c>
      <c r="DA48" s="68">
        <f>SUM('Site 49 - Data'!BK48,'Site 49 - Data'!BY48,'Site 49 - Data'!FE48,'Site 49 - Data'!IK48,'Site 49 - ARMS'!BY48)</f>
        <v>0</v>
      </c>
      <c r="DB48" s="68">
        <f>SUM('Site 49 - Data'!BL48,'Site 49 - Data'!BZ48,'Site 49 - Data'!FF48,'Site 49 - Data'!IL48,'Site 49 - ARMS'!BZ48)</f>
        <v>0</v>
      </c>
      <c r="DC48" s="68">
        <f>SUM('Site 49 - Data'!BM48,'Site 49 - Data'!CA48,'Site 49 - Data'!FG48,'Site 49 - Data'!IM48,'Site 49 - ARMS'!CA48)</f>
        <v>1</v>
      </c>
      <c r="DD48" s="68">
        <f>SUM('Site 49 - Data'!BN48,'Site 49 - Data'!CB48,'Site 49 - Data'!FH48,'Site 49 - Data'!IN48,'Site 49 - ARMS'!CB48)</f>
        <v>9</v>
      </c>
      <c r="DE48" s="68">
        <f>SUM('Site 49 - Data'!BO48,'Site 49 - Data'!CC48,'Site 49 - Data'!FI48,'Site 49 - Data'!IO48,'Site 49 - ARMS'!CC48)</f>
        <v>1</v>
      </c>
      <c r="DF48" s="69">
        <f>SUM('Site 49 - Data'!BP48,'Site 49 - Data'!CD48,'Site 49 - Data'!FJ48,'Site 49 - Data'!IP48,'Site 49 - ARMS'!CD48)</f>
        <v>3</v>
      </c>
      <c r="DG48" s="23">
        <f>SUM(CV48:DF48)</f>
        <v>104</v>
      </c>
      <c r="DH48" s="23">
        <f>SUM(CV48,CW48,2.3*CX48,2.3*CY48,2.3*CZ48,2.3*DA48,2*DB48,2*DC48,DD48,0.4*DE48,0.2*DF48)</f>
        <v>107.2</v>
      </c>
      <c r="DI48" s="13">
        <f>'Site 49 - Data'!$A48</f>
        <v>0.60416666666666663</v>
      </c>
      <c r="DJ48" s="67">
        <f>SUM('Site 49 - Data'!B48,'Site 49 - Data'!P48,'Site 49 - Data'!AD48,'Site 49 - Data'!AR48,'Site 49 - Data'!BF48)</f>
        <v>98</v>
      </c>
      <c r="DK48" s="68">
        <f>SUM('Site 49 - Data'!C48,'Site 49 - Data'!Q48,'Site 49 - Data'!AE48,'Site 49 - Data'!AS48,'Site 49 - Data'!BG48)</f>
        <v>7</v>
      </c>
      <c r="DL48" s="68">
        <f>SUM('Site 49 - Data'!D48,'Site 49 - Data'!R48,'Site 49 - Data'!AF48,'Site 49 - Data'!AT48,'Site 49 - Data'!BH48)</f>
        <v>2</v>
      </c>
      <c r="DM48" s="68">
        <f>SUM('Site 49 - Data'!E48,'Site 49 - Data'!S48,'Site 49 - Data'!AG48,'Site 49 - Data'!AU48,'Site 49 - Data'!BI48)</f>
        <v>0</v>
      </c>
      <c r="DN48" s="68">
        <f>SUM('Site 49 - Data'!F48,'Site 49 - Data'!T48,'Site 49 - Data'!AH48,'Site 49 - Data'!AV48,'Site 49 - Data'!BJ48)</f>
        <v>0</v>
      </c>
      <c r="DO48" s="68">
        <f>SUM('Site 49 - Data'!G48,'Site 49 - Data'!U48,'Site 49 - Data'!AI48,'Site 49 - Data'!AW48,'Site 49 - Data'!BK48)</f>
        <v>0</v>
      </c>
      <c r="DP48" s="68">
        <f>SUM('Site 49 - Data'!H48,'Site 49 - Data'!V48,'Site 49 - Data'!AJ48,'Site 49 - Data'!AX48,'Site 49 - Data'!BL48)</f>
        <v>0</v>
      </c>
      <c r="DQ48" s="68">
        <f>SUM('Site 49 - Data'!I48,'Site 49 - Data'!W48,'Site 49 - Data'!AK48,'Site 49 - Data'!AY48,'Site 49 - Data'!BM48)</f>
        <v>0</v>
      </c>
      <c r="DR48" s="68">
        <f>SUM('Site 49 - Data'!J48,'Site 49 - Data'!X48,'Site 49 - Data'!AL48,'Site 49 - Data'!AZ48,'Site 49 - Data'!BN48)</f>
        <v>25</v>
      </c>
      <c r="DS48" s="68">
        <f>SUM('Site 49 - Data'!K48,'Site 49 - Data'!Y48,'Site 49 - Data'!AM48,'Site 49 - Data'!BA48,'Site 49 - Data'!BO48)</f>
        <v>4</v>
      </c>
      <c r="DT48" s="69">
        <f>SUM('Site 49 - Data'!L48,'Site 49 - Data'!Z48,'Site 49 - Data'!AN48,'Site 49 - Data'!BB48,'Site 49 - Data'!BP48)</f>
        <v>3</v>
      </c>
      <c r="DU48" s="23">
        <f>SUM(DJ48:DT48)</f>
        <v>139</v>
      </c>
      <c r="DV48" s="23">
        <f>SUM(DJ48,DK48,2.3*DL48,2.3*DM48,2.3*DN48,2.3*DO48,2*DP48,2*DQ48,DR48,0.4*DS48,0.2*DT48)</f>
        <v>136.79999999999998</v>
      </c>
      <c r="DW48" s="13">
        <f>'Site 49 - Data'!$A48</f>
        <v>0.60416666666666663</v>
      </c>
      <c r="DX48" s="67">
        <f>SUM('Site 49 - Data'!AR48,'Site 49 - Data'!DX48,'Site 49 - Data'!EL48,'Site 49 - Data'!HR48,'Site 49 - ARMS'!BF48)</f>
        <v>52</v>
      </c>
      <c r="DY48" s="68">
        <f>SUM('Site 49 - Data'!AS48,'Site 49 - Data'!DY48,'Site 49 - Data'!EM48,'Site 49 - Data'!HS48,'Site 49 - ARMS'!BG48)</f>
        <v>5</v>
      </c>
      <c r="DZ48" s="68">
        <f>SUM('Site 49 - Data'!AT48,'Site 49 - Data'!DZ48,'Site 49 - Data'!EN48,'Site 49 - Data'!HT48,'Site 49 - ARMS'!BH48)</f>
        <v>1</v>
      </c>
      <c r="EA48" s="68">
        <f>SUM('Site 49 - Data'!AU48,'Site 49 - Data'!EA48,'Site 49 - Data'!EO48,'Site 49 - Data'!HU48,'Site 49 - ARMS'!BI48)</f>
        <v>0</v>
      </c>
      <c r="EB48" s="68">
        <f>SUM('Site 49 - Data'!AV48,'Site 49 - Data'!EB48,'Site 49 - Data'!EP48,'Site 49 - Data'!HV48,'Site 49 - ARMS'!BJ48)</f>
        <v>0</v>
      </c>
      <c r="EC48" s="68">
        <f>SUM('Site 49 - Data'!AW48,'Site 49 - Data'!EC48,'Site 49 - Data'!EQ48,'Site 49 - Data'!HW48,'Site 49 - ARMS'!BK48)</f>
        <v>0</v>
      </c>
      <c r="ED48" s="68">
        <f>SUM('Site 49 - Data'!AX48,'Site 49 - Data'!ED48,'Site 49 - Data'!ER48,'Site 49 - Data'!HX48,'Site 49 - ARMS'!BL48)</f>
        <v>0</v>
      </c>
      <c r="EE48" s="68">
        <f>SUM('Site 49 - Data'!AY48,'Site 49 - Data'!EE48,'Site 49 - Data'!ES48,'Site 49 - Data'!HY48,'Site 49 - ARMS'!BM48)</f>
        <v>0</v>
      </c>
      <c r="EF48" s="68">
        <f>SUM('Site 49 - Data'!AZ48,'Site 49 - Data'!EF48,'Site 49 - Data'!ET48,'Site 49 - Data'!HZ48,'Site 49 - ARMS'!BN48)</f>
        <v>8</v>
      </c>
      <c r="EG48" s="68">
        <f>SUM('Site 49 - Data'!BA48,'Site 49 - Data'!EG48,'Site 49 - Data'!EU48,'Site 49 - Data'!IA48,'Site 49 - ARMS'!BO48)</f>
        <v>1</v>
      </c>
      <c r="EH48" s="69">
        <f>SUM('Site 49 - Data'!BB48,'Site 49 - Data'!EH48,'Site 49 - Data'!EV48,'Site 49 - Data'!IB48,'Site 49 - ARMS'!BP48)</f>
        <v>2</v>
      </c>
      <c r="EI48" s="23">
        <f>SUM(DX48:EH48)</f>
        <v>69</v>
      </c>
      <c r="EJ48" s="23">
        <f>SUM(DX48,DY48,2.3*DZ48,2.3*EA48,2.3*EB48,2.3*EC48,2*ED48,2*EE48,EF48,0.4*EG48,0.2*EH48)</f>
        <v>68.100000000000009</v>
      </c>
      <c r="EK48" s="13">
        <f>'Site 49 - Data'!$A48</f>
        <v>0.60416666666666663</v>
      </c>
      <c r="EL48" s="67">
        <f>SUM('Site 49 - Data'!BT48,'Site 49 - Data'!CH48,'Site 49 - Data'!CV48,'Site 49 - Data'!DJ48,'Site 49 - Data'!DX48)</f>
        <v>59</v>
      </c>
      <c r="EM48" s="68">
        <f>SUM('Site 49 - Data'!BU48,'Site 49 - Data'!CI48,'Site 49 - Data'!CW48,'Site 49 - Data'!DK48,'Site 49 - Data'!DY48)</f>
        <v>9</v>
      </c>
      <c r="EN48" s="68">
        <f>SUM('Site 49 - Data'!BV48,'Site 49 - Data'!CJ48,'Site 49 - Data'!CX48,'Site 49 - Data'!DL48,'Site 49 - Data'!DZ48)</f>
        <v>0</v>
      </c>
      <c r="EO48" s="68">
        <f>SUM('Site 49 - Data'!BW48,'Site 49 - Data'!CK48,'Site 49 - Data'!CY48,'Site 49 - Data'!DM48,'Site 49 - Data'!EA48)</f>
        <v>0</v>
      </c>
      <c r="EP48" s="68">
        <f>SUM('Site 49 - Data'!BX48,'Site 49 - Data'!CL48,'Site 49 - Data'!CZ48,'Site 49 - Data'!DN48,'Site 49 - Data'!EB48)</f>
        <v>0</v>
      </c>
      <c r="EQ48" s="68">
        <f>SUM('Site 49 - Data'!BY48,'Site 49 - Data'!CM48,'Site 49 - Data'!DA48,'Site 49 - Data'!DO48,'Site 49 - Data'!EC48)</f>
        <v>0</v>
      </c>
      <c r="ER48" s="68">
        <f>SUM('Site 49 - Data'!BZ48,'Site 49 - Data'!CN48,'Site 49 - Data'!DB48,'Site 49 - Data'!DP48,'Site 49 - Data'!ED48)</f>
        <v>0</v>
      </c>
      <c r="ES48" s="68">
        <f>SUM('Site 49 - Data'!CA48,'Site 49 - Data'!CO48,'Site 49 - Data'!DC48,'Site 49 - Data'!DQ48,'Site 49 - Data'!EE48)</f>
        <v>1</v>
      </c>
      <c r="ET48" s="68">
        <f>SUM('Site 49 - Data'!CB48,'Site 49 - Data'!CP48,'Site 49 - Data'!DD48,'Site 49 - Data'!DR48,'Site 49 - Data'!EF48)</f>
        <v>5</v>
      </c>
      <c r="EU48" s="68">
        <f>SUM('Site 49 - Data'!CC48,'Site 49 - Data'!CQ48,'Site 49 - Data'!DE48,'Site 49 - Data'!DS48,'Site 49 - Data'!EG48)</f>
        <v>3</v>
      </c>
      <c r="EV48" s="69">
        <f>SUM('Site 49 - Data'!CD48,'Site 49 - Data'!CR48,'Site 49 - Data'!DF48,'Site 49 - Data'!DT48,'Site 49 - Data'!EH48)</f>
        <v>2</v>
      </c>
      <c r="EW48" s="23">
        <f>SUM(EL48:EV48)</f>
        <v>79</v>
      </c>
      <c r="EX48" s="23">
        <f>SUM(EL48,EM48,2.3*EN48,2.3*EO48,2.3*EP48,2.3*EQ48,2*ER48,2*ES48,ET48,0.4*EU48,0.2*EV48)</f>
        <v>76.600000000000009</v>
      </c>
      <c r="EY48" s="13">
        <f>'Site 49 - Data'!$A48</f>
        <v>0.60416666666666663</v>
      </c>
      <c r="EZ48" s="67">
        <f>SUM('Site 49 - Data'!AD48,'Site 49 - Data'!DJ48,'Site 49 - Data'!GP48,'Site 49 - Data'!HD48,'Site 49 - ARMS'!AR48)</f>
        <v>101</v>
      </c>
      <c r="FA48" s="68">
        <f>SUM('Site 49 - Data'!AE48,'Site 49 - Data'!DK48,'Site 49 - Data'!GQ48,'Site 49 - Data'!HE48,'Site 49 - ARMS'!AS48)</f>
        <v>7</v>
      </c>
      <c r="FB48" s="68">
        <f>SUM('Site 49 - Data'!AF48,'Site 49 - Data'!DL48,'Site 49 - Data'!GR48,'Site 49 - Data'!HF48,'Site 49 - ARMS'!AT48)</f>
        <v>3</v>
      </c>
      <c r="FC48" s="68">
        <f>SUM('Site 49 - Data'!AG48,'Site 49 - Data'!DM48,'Site 49 - Data'!GS48,'Site 49 - Data'!HG48,'Site 49 - ARMS'!AU48)</f>
        <v>0</v>
      </c>
      <c r="FD48" s="68">
        <f>SUM('Site 49 - Data'!AH48,'Site 49 - Data'!DN48,'Site 49 - Data'!GT48,'Site 49 - Data'!HH48,'Site 49 - ARMS'!AV48)</f>
        <v>0</v>
      </c>
      <c r="FE48" s="68">
        <f>SUM('Site 49 - Data'!AI48,'Site 49 - Data'!DO48,'Site 49 - Data'!GU48,'Site 49 - Data'!HI48,'Site 49 - ARMS'!AW48)</f>
        <v>0</v>
      </c>
      <c r="FF48" s="68">
        <f>SUM('Site 49 - Data'!AJ48,'Site 49 - Data'!DP48,'Site 49 - Data'!GV48,'Site 49 - Data'!HJ48,'Site 49 - ARMS'!AX48)</f>
        <v>0</v>
      </c>
      <c r="FG48" s="68">
        <f>SUM('Site 49 - Data'!AK48,'Site 49 - Data'!DQ48,'Site 49 - Data'!GW48,'Site 49 - Data'!HK48,'Site 49 - ARMS'!AY48)</f>
        <v>0</v>
      </c>
      <c r="FH48" s="68">
        <f>SUM('Site 49 - Data'!AL48,'Site 49 - Data'!DR48,'Site 49 - Data'!GX48,'Site 49 - Data'!HL48,'Site 49 - ARMS'!AZ48)</f>
        <v>16</v>
      </c>
      <c r="FI48" s="68">
        <f>SUM('Site 49 - Data'!AM48,'Site 49 - Data'!DS48,'Site 49 - Data'!GY48,'Site 49 - Data'!HM48,'Site 49 - ARMS'!BA48)</f>
        <v>2</v>
      </c>
      <c r="FJ48" s="69">
        <f>SUM('Site 49 - Data'!AN48,'Site 49 - Data'!DT48,'Site 49 - Data'!GZ48,'Site 49 - Data'!HN48,'Site 49 - ARMS'!BB48)</f>
        <v>7</v>
      </c>
      <c r="FK48" s="23">
        <f>SUM(EZ48:FJ48)</f>
        <v>136</v>
      </c>
      <c r="FL48" s="23">
        <f>SUM(EZ48,FA48,2.3*FB48,2.3*FC48,2.3*FD48,2.3*FE48,2*FF48,2*FG48,FH48,0.4*FI48,0.2*FJ48)</f>
        <v>133.10000000000002</v>
      </c>
      <c r="FM48" s="13">
        <f>'Site 49 - Data'!$A48</f>
        <v>0.60416666666666663</v>
      </c>
      <c r="FN48" s="67">
        <f>SUM('Site 49 - Data'!EL48,'Site 49 - Data'!EZ48,'Site 49 - Data'!FN48,'Site 49 - Data'!GB48,'Site 49 - Data'!GP48)</f>
        <v>69</v>
      </c>
      <c r="FO48" s="68">
        <f>SUM('Site 49 - Data'!EM48,'Site 49 - Data'!FA48,'Site 49 - Data'!FO48,'Site 49 - Data'!GC48,'Site 49 - Data'!GQ48)</f>
        <v>14</v>
      </c>
      <c r="FP48" s="68">
        <f>SUM('Site 49 - Data'!EN48,'Site 49 - Data'!FB48,'Site 49 - Data'!FP48,'Site 49 - Data'!GD48,'Site 49 - Data'!GR48)</f>
        <v>3</v>
      </c>
      <c r="FQ48" s="68">
        <f>SUM('Site 49 - Data'!EO48,'Site 49 - Data'!FC48,'Site 49 - Data'!FQ48,'Site 49 - Data'!GE48,'Site 49 - Data'!GS48)</f>
        <v>0</v>
      </c>
      <c r="FR48" s="68">
        <f>SUM('Site 49 - Data'!EP48,'Site 49 - Data'!FD48,'Site 49 - Data'!FR48,'Site 49 - Data'!GF48,'Site 49 - Data'!GT48)</f>
        <v>1</v>
      </c>
      <c r="FS48" s="68">
        <f>SUM('Site 49 - Data'!EQ48,'Site 49 - Data'!FE48,'Site 49 - Data'!FS48,'Site 49 - Data'!GG48,'Site 49 - Data'!GU48)</f>
        <v>0</v>
      </c>
      <c r="FT48" s="68">
        <f>SUM('Site 49 - Data'!ER48,'Site 49 - Data'!FF48,'Site 49 - Data'!FT48,'Site 49 - Data'!GH48,'Site 49 - Data'!GV48)</f>
        <v>0</v>
      </c>
      <c r="FU48" s="68">
        <f>SUM('Site 49 - Data'!ES48,'Site 49 - Data'!FG48,'Site 49 - Data'!FU48,'Site 49 - Data'!GI48,'Site 49 - Data'!GW48)</f>
        <v>1</v>
      </c>
      <c r="FV48" s="68">
        <f>SUM('Site 49 - Data'!ET48,'Site 49 - Data'!FH48,'Site 49 - Data'!FV48,'Site 49 - Data'!GJ48,'Site 49 - Data'!GX48)</f>
        <v>7</v>
      </c>
      <c r="FW48" s="68">
        <f>SUM('Site 49 - Data'!EU48,'Site 49 - Data'!FI48,'Site 49 - Data'!FW48,'Site 49 - Data'!GK48,'Site 49 - Data'!GY48)</f>
        <v>1</v>
      </c>
      <c r="FX48" s="69">
        <f>SUM('Site 49 - Data'!EV48,'Site 49 - Data'!FJ48,'Site 49 - Data'!FX48,'Site 49 - Data'!GL48,'Site 49 - Data'!GZ48)</f>
        <v>5</v>
      </c>
      <c r="FY48" s="23">
        <f>SUM(FN48:FX48)</f>
        <v>101</v>
      </c>
      <c r="FZ48" s="23">
        <f>SUM(FN48,FO48,2.3*FP48,2.3*FQ48,2.3*FR48,2.3*FS48,2*FT48,2*FU48,FV48,0.4*FW48,0.2*FX48)</f>
        <v>102.60000000000001</v>
      </c>
      <c r="GA48" s="13">
        <f>'Site 49 - Data'!$A48</f>
        <v>0.60416666666666663</v>
      </c>
      <c r="GB48" s="67">
        <f>SUM('Site 49 - Data'!P48,'Site 49 - Data'!CV48,'Site 49 - Data'!GB48,'Site 49 - ARMS'!P48,'Site 49 - ARMS'!AD48)</f>
        <v>10</v>
      </c>
      <c r="GC48" s="68">
        <f>SUM('Site 49 - Data'!Q48,'Site 49 - Data'!CW48,'Site 49 - Data'!GC48,'Site 49 - ARMS'!Q48,'Site 49 - ARMS'!AE48)</f>
        <v>2</v>
      </c>
      <c r="GD48" s="68">
        <f>SUM('Site 49 - Data'!R48,'Site 49 - Data'!CX48,'Site 49 - Data'!GD48,'Site 49 - ARMS'!R48,'Site 49 - ARMS'!AF48)</f>
        <v>0</v>
      </c>
      <c r="GE48" s="68">
        <f>SUM('Site 49 - Data'!S48,'Site 49 - Data'!CY48,'Site 49 - Data'!GE48,'Site 49 - ARMS'!S48,'Site 49 - ARMS'!AG48)</f>
        <v>0</v>
      </c>
      <c r="GF48" s="68">
        <f>SUM('Site 49 - Data'!T48,'Site 49 - Data'!CZ48,'Site 49 - Data'!GF48,'Site 49 - ARMS'!T48,'Site 49 - ARMS'!AH48)</f>
        <v>0</v>
      </c>
      <c r="GG48" s="68">
        <f>SUM('Site 49 - Data'!U48,'Site 49 - Data'!DA48,'Site 49 - Data'!GG48,'Site 49 - ARMS'!U48,'Site 49 - ARMS'!AI48)</f>
        <v>0</v>
      </c>
      <c r="GH48" s="68">
        <f>SUM('Site 49 - Data'!V48,'Site 49 - Data'!DB48,'Site 49 - Data'!GH48,'Site 49 - ARMS'!V48,'Site 49 - ARMS'!AJ48)</f>
        <v>0</v>
      </c>
      <c r="GI48" s="68">
        <f>SUM('Site 49 - Data'!W48,'Site 49 - Data'!DC48,'Site 49 - Data'!GI48,'Site 49 - ARMS'!W48,'Site 49 - ARMS'!AK48)</f>
        <v>0</v>
      </c>
      <c r="GJ48" s="68">
        <f>SUM('Site 49 - Data'!X48,'Site 49 - Data'!DD48,'Site 49 - Data'!GJ48,'Site 49 - ARMS'!X48,'Site 49 - ARMS'!AL48)</f>
        <v>2</v>
      </c>
      <c r="GK48" s="68">
        <f>SUM('Site 49 - Data'!Y48,'Site 49 - Data'!DE48,'Site 49 - Data'!GK48,'Site 49 - ARMS'!Y48,'Site 49 - ARMS'!AM48)</f>
        <v>1</v>
      </c>
      <c r="GL48" s="69">
        <f>SUM('Site 49 - Data'!Z48,'Site 49 - Data'!DF48,'Site 49 - Data'!GL48,'Site 49 - ARMS'!Z48,'Site 49 - ARMS'!AN48)</f>
        <v>2</v>
      </c>
      <c r="GM48" s="23">
        <f>SUM(GB48:GL48)</f>
        <v>17</v>
      </c>
      <c r="GN48" s="23">
        <f>SUM(GB48,GC48,2.3*GD48,2.3*GE48,2.3*GF48,2.3*GG48,2*GH48,2*GI48,GJ48,0.4*GK48,0.2*GL48)</f>
        <v>14.8</v>
      </c>
      <c r="GO48" s="13">
        <f>'Site 49 - Data'!$A48</f>
        <v>0.60416666666666663</v>
      </c>
      <c r="GP48" s="67">
        <f>SUM('Site 49 - Data'!HD48,'Site 49 - Data'!HR48,'Site 49 - Data'!IF48,'Site 49 - ARMS'!B48,'Site 49 - ARMS'!P48)</f>
        <v>24</v>
      </c>
      <c r="GQ48" s="68">
        <f>SUM('Site 49 - Data'!HE48,'Site 49 - Data'!HS48,'Site 49 - Data'!IG48,'Site 49 - ARMS'!C48,'Site 49 - ARMS'!Q48)</f>
        <v>4</v>
      </c>
      <c r="GR48" s="68">
        <f>SUM('Site 49 - Data'!HF48,'Site 49 - Data'!HT48,'Site 49 - Data'!IH48,'Site 49 - ARMS'!D48,'Site 49 - ARMS'!R48)</f>
        <v>1</v>
      </c>
      <c r="GS48" s="68">
        <f>SUM('Site 49 - Data'!HG48,'Site 49 - Data'!HU48,'Site 49 - Data'!II48,'Site 49 - ARMS'!E48,'Site 49 - ARMS'!S48)</f>
        <v>0</v>
      </c>
      <c r="GT48" s="68">
        <f>SUM('Site 49 - Data'!HH48,'Site 49 - Data'!HV48,'Site 49 - Data'!IJ48,'Site 49 - ARMS'!F48,'Site 49 - ARMS'!T48)</f>
        <v>0</v>
      </c>
      <c r="GU48" s="68">
        <f>SUM('Site 49 - Data'!HI48,'Site 49 - Data'!HW48,'Site 49 - Data'!IK48,'Site 49 - ARMS'!G48,'Site 49 - ARMS'!U48)</f>
        <v>0</v>
      </c>
      <c r="GV48" s="68">
        <f>SUM('Site 49 - Data'!HJ48,'Site 49 - Data'!HX48,'Site 49 - Data'!IL48,'Site 49 - ARMS'!H48,'Site 49 - ARMS'!V48)</f>
        <v>0</v>
      </c>
      <c r="GW48" s="68">
        <f>SUM('Site 49 - Data'!HK48,'Site 49 - Data'!HY48,'Site 49 - Data'!IM48,'Site 49 - ARMS'!I48,'Site 49 - ARMS'!W48)</f>
        <v>0</v>
      </c>
      <c r="GX48" s="68">
        <f>SUM('Site 49 - Data'!HL48,'Site 49 - Data'!HZ48,'Site 49 - Data'!IN48,'Site 49 - ARMS'!J48,'Site 49 - ARMS'!X48)</f>
        <v>4</v>
      </c>
      <c r="GY48" s="68">
        <f>SUM('Site 49 - Data'!HM48,'Site 49 - Data'!IA48,'Site 49 - Data'!IO48,'Site 49 - ARMS'!K48,'Site 49 - ARMS'!Y48)</f>
        <v>1</v>
      </c>
      <c r="GZ48" s="69">
        <f>SUM('Site 49 - Data'!HN48,'Site 49 - Data'!IB48,'Site 49 - Data'!IP48,'Site 49 - ARMS'!L48,'Site 49 - ARMS'!Z48)</f>
        <v>3</v>
      </c>
      <c r="HA48" s="23">
        <f>SUM(GP48:GZ48)</f>
        <v>37</v>
      </c>
      <c r="HB48" s="23">
        <f>SUM(GP48,GQ48,2.3*GR48,2.3*GS48,2.3*GT48,2.3*GU48,2*GV48,2*GW48,GX48,0.4*GY48,0.2*GZ48)</f>
        <v>35.299999999999997</v>
      </c>
      <c r="HC48" s="13">
        <f>'Site 49 - Data'!$A48</f>
        <v>0.60416666666666663</v>
      </c>
      <c r="HD48" s="67">
        <f>SUM('Site 49 - Data'!B48,'Site 49 - Data'!CH48,'Site 49 - Data'!FN48,'Site 49 - ARMS'!B48,'Site 49 - ARMS'!CH48)</f>
        <v>58</v>
      </c>
      <c r="HE48" s="68">
        <f>SUM('Site 49 - Data'!C48,'Site 49 - Data'!CI48,'Site 49 - Data'!FO48,'Site 49 - ARMS'!C48,'Site 49 - ARMS'!CI48)</f>
        <v>9</v>
      </c>
      <c r="HF48" s="68">
        <f>SUM('Site 49 - Data'!D48,'Site 49 - Data'!CJ48,'Site 49 - Data'!FP48,'Site 49 - ARMS'!D48,'Site 49 - ARMS'!CJ48)</f>
        <v>0</v>
      </c>
      <c r="HG48" s="68">
        <f>SUM('Site 49 - Data'!E48,'Site 49 - Data'!CK48,'Site 49 - Data'!FQ48,'Site 49 - ARMS'!E48,'Site 49 - ARMS'!CK48)</f>
        <v>0</v>
      </c>
      <c r="HH48" s="68">
        <f>SUM('Site 49 - Data'!F48,'Site 49 - Data'!CL48,'Site 49 - Data'!FR48,'Site 49 - ARMS'!F48,'Site 49 - ARMS'!CL48)</f>
        <v>0</v>
      </c>
      <c r="HI48" s="68">
        <f>SUM('Site 49 - Data'!G48,'Site 49 - Data'!CM48,'Site 49 - Data'!FS48,'Site 49 - ARMS'!G48,'Site 49 - ARMS'!CM48)</f>
        <v>0</v>
      </c>
      <c r="HJ48" s="68">
        <f>SUM('Site 49 - Data'!H48,'Site 49 - Data'!CN48,'Site 49 - Data'!FT48,'Site 49 - ARMS'!H48,'Site 49 - ARMS'!CN48)</f>
        <v>0</v>
      </c>
      <c r="HK48" s="68">
        <f>SUM('Site 49 - Data'!I48,'Site 49 - Data'!CO48,'Site 49 - Data'!FU48,'Site 49 - ARMS'!I48,'Site 49 - ARMS'!CO48)</f>
        <v>1</v>
      </c>
      <c r="HL48" s="68">
        <f>SUM('Site 49 - Data'!J48,'Site 49 - Data'!CP48,'Site 49 - Data'!FV48,'Site 49 - ARMS'!J48,'Site 49 - ARMS'!CP48)</f>
        <v>9</v>
      </c>
      <c r="HM48" s="68">
        <f>SUM('Site 49 - Data'!K48,'Site 49 - Data'!CQ48,'Site 49 - Data'!FW48,'Site 49 - ARMS'!K48,'Site 49 - ARMS'!CQ48)</f>
        <v>4</v>
      </c>
      <c r="HN48" s="69">
        <f>SUM('Site 49 - Data'!L48,'Site 49 - Data'!CR48,'Site 49 - Data'!FX48,'Site 49 - ARMS'!L48,'Site 49 - ARMS'!CR48)</f>
        <v>2</v>
      </c>
      <c r="HO48" s="23">
        <f>SUM(HD48:HN48)</f>
        <v>83</v>
      </c>
      <c r="HP48" s="23">
        <f>SUM(HD48,HE48,2.3*HF48,2.3*HG48,2.3*HH48,2.3*HI48,2*HJ48,2*HK48,HL48,0.4*HM48,0.2*HN48)</f>
        <v>80</v>
      </c>
      <c r="HQ48" s="13">
        <f>'Site 49 - Data'!$A48</f>
        <v>0.60416666666666663</v>
      </c>
      <c r="HR48" s="67">
        <f t="shared" si="160"/>
        <v>42</v>
      </c>
      <c r="HS48" s="68">
        <f t="shared" si="160"/>
        <v>4</v>
      </c>
      <c r="HT48" s="68">
        <f t="shared" si="160"/>
        <v>1</v>
      </c>
      <c r="HU48" s="68">
        <f t="shared" si="160"/>
        <v>0</v>
      </c>
      <c r="HV48" s="68">
        <f t="shared" si="160"/>
        <v>0</v>
      </c>
      <c r="HW48" s="68">
        <f t="shared" si="160"/>
        <v>0</v>
      </c>
      <c r="HX48" s="68">
        <f t="shared" si="160"/>
        <v>0</v>
      </c>
      <c r="HY48" s="68">
        <f t="shared" si="160"/>
        <v>0</v>
      </c>
      <c r="HZ48" s="68">
        <f t="shared" si="160"/>
        <v>3</v>
      </c>
      <c r="IA48" s="68">
        <f t="shared" si="160"/>
        <v>0</v>
      </c>
      <c r="IB48" s="69">
        <f t="shared" si="160"/>
        <v>3</v>
      </c>
      <c r="IC48" s="23">
        <f>SUM(HR48:IB48)</f>
        <v>53</v>
      </c>
      <c r="ID48" s="23">
        <f>SUM(HR48,HS48,2.3*HT48,2.3*HU48,2.3*HV48,2.3*HW48,2*HX48,2*HY48,HZ48,0.4*IA48,0.2*IB48)</f>
        <v>51.9</v>
      </c>
      <c r="IE48" s="65">
        <f>SUM(EI48,FK48,GM48,HO48)</f>
        <v>305</v>
      </c>
      <c r="IF48" s="65">
        <f>SUM(IE48:IE52)</f>
        <v>1158</v>
      </c>
      <c r="IG48" s="13">
        <v>0.60416666666666663</v>
      </c>
    </row>
    <row r="49" spans="1:241" ht="13.5" customHeight="1" x14ac:dyDescent="0.25">
      <c r="A49" s="28">
        <f>A48+"00:15"</f>
        <v>0.61458333333333326</v>
      </c>
      <c r="B49" s="29">
        <v>6</v>
      </c>
      <c r="C49" s="30">
        <v>1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1">
        <v>0</v>
      </c>
      <c r="M49" s="32">
        <f>SUM(B49:L49)</f>
        <v>7</v>
      </c>
      <c r="N49" s="32">
        <f>SUM(B49,C49,2.3*D49,2.3*E49,2.3*F49,2.3*G49,2*H49,2*I49,J49,0.4*K49,0.2*L49)</f>
        <v>7</v>
      </c>
      <c r="O49" s="28">
        <f>O48+"00:15"</f>
        <v>0.61458333333333326</v>
      </c>
      <c r="P49" s="34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6">
        <v>0</v>
      </c>
      <c r="AA49" s="37">
        <f>SUM(P49:Z49)</f>
        <v>0</v>
      </c>
      <c r="AB49" s="37">
        <f>SUM(P49,Q49,2.3*R49,2.3*S49,2.3*T49,2.3*U49,2*V49,2*W49,X49,0.4*Y49,0.2*Z49)</f>
        <v>0</v>
      </c>
      <c r="AC49" s="28">
        <f>AC48+"00:15"</f>
        <v>0.61458333333333326</v>
      </c>
      <c r="AD49" s="29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0</v>
      </c>
      <c r="AM49" s="30">
        <v>0</v>
      </c>
      <c r="AN49" s="31">
        <v>0</v>
      </c>
      <c r="AO49" s="32">
        <f>SUM(AD49:AN49)</f>
        <v>0</v>
      </c>
      <c r="AP49" s="32">
        <f>SUM(AD49,AE49,2.3*AF49,2.3*AG49,2.3*AH49,2.3*AI49,2*AJ49,2*AK49,AL49,0.4*AM49,0.2*AN49)</f>
        <v>0</v>
      </c>
      <c r="AQ49" s="28">
        <f>AQ48+"00:15"</f>
        <v>0.61458333333333326</v>
      </c>
      <c r="AR49" s="29">
        <v>7</v>
      </c>
      <c r="AS49" s="30">
        <v>2</v>
      </c>
      <c r="AT49" s="30">
        <v>0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0</v>
      </c>
      <c r="BA49" s="30">
        <v>0</v>
      </c>
      <c r="BB49" s="31">
        <v>0</v>
      </c>
      <c r="BC49" s="32">
        <f>SUM(AR49:BB49)</f>
        <v>9</v>
      </c>
      <c r="BD49" s="32">
        <f>SUM(AR49,AS49,2.3*AT49,2.3*AU49,2.3*AV49,2.3*AW49,2*AX49,2*AY49,AZ49,0.4*BA49,0.2*BB49)</f>
        <v>9</v>
      </c>
      <c r="BE49" s="28">
        <f>BE48+"00:15"</f>
        <v>0.61458333333333326</v>
      </c>
      <c r="BF49" s="29">
        <v>38</v>
      </c>
      <c r="BG49" s="30">
        <v>5</v>
      </c>
      <c r="BH49" s="30">
        <v>0</v>
      </c>
      <c r="BI49" s="30">
        <v>0</v>
      </c>
      <c r="BJ49" s="30">
        <v>0</v>
      </c>
      <c r="BK49" s="30">
        <v>0</v>
      </c>
      <c r="BL49" s="30">
        <v>0</v>
      </c>
      <c r="BM49" s="30">
        <v>0</v>
      </c>
      <c r="BN49" s="30">
        <v>2</v>
      </c>
      <c r="BO49" s="30">
        <v>2</v>
      </c>
      <c r="BP49" s="31">
        <v>1</v>
      </c>
      <c r="BQ49" s="32">
        <f>SUM(BF49:BP49)</f>
        <v>48</v>
      </c>
      <c r="BR49" s="32">
        <f>SUM(BF49,BG49,2.3*BH49,2.3*BI49,2.3*BJ49,2.3*BK49,2*BL49,2*BM49,BN49,0.4*BO49,0.2*BP49)</f>
        <v>46</v>
      </c>
      <c r="BS49" s="28">
        <f>BS48+"00:15"</f>
        <v>0.61458333333333326</v>
      </c>
      <c r="BT49" s="29">
        <v>1</v>
      </c>
      <c r="BU49" s="30">
        <v>1</v>
      </c>
      <c r="BV49" s="30">
        <v>0</v>
      </c>
      <c r="BW49" s="30">
        <v>0</v>
      </c>
      <c r="BX49" s="30">
        <v>0</v>
      </c>
      <c r="BY49" s="30">
        <v>0</v>
      </c>
      <c r="BZ49" s="30">
        <v>0</v>
      </c>
      <c r="CA49" s="30">
        <v>0</v>
      </c>
      <c r="CB49" s="30">
        <v>0</v>
      </c>
      <c r="CC49" s="30">
        <v>0</v>
      </c>
      <c r="CD49" s="31">
        <v>1</v>
      </c>
      <c r="CE49" s="32">
        <f>SUM(BT49:CD49)</f>
        <v>3</v>
      </c>
      <c r="CF49" s="32">
        <f>SUM(BT49,BU49,2.3*BV49,2.3*BW49,2.3*BX49,2.3*BY49,2*BZ49,2*CA49,CB49,0.4*CC49,0.2*CD49)</f>
        <v>2.2000000000000002</v>
      </c>
      <c r="CG49" s="28">
        <f>CG48+"00:15"</f>
        <v>0.61458333333333326</v>
      </c>
      <c r="CH49" s="34">
        <v>0</v>
      </c>
      <c r="CI49" s="35">
        <v>0</v>
      </c>
      <c r="CJ49" s="35">
        <v>0</v>
      </c>
      <c r="CK49" s="35">
        <v>0</v>
      </c>
      <c r="CL49" s="35">
        <v>0</v>
      </c>
      <c r="CM49" s="35">
        <v>0</v>
      </c>
      <c r="CN49" s="35">
        <v>0</v>
      </c>
      <c r="CO49" s="35">
        <v>0</v>
      </c>
      <c r="CP49" s="35">
        <v>0</v>
      </c>
      <c r="CQ49" s="35">
        <v>0</v>
      </c>
      <c r="CR49" s="36">
        <v>0</v>
      </c>
      <c r="CS49" s="37">
        <f>SUM(CH49:CR49)</f>
        <v>0</v>
      </c>
      <c r="CT49" s="37">
        <f>SUM(CH49,CI49,2.3*CJ49,2.3*CK49,2.3*CL49,2.3*CM49,2*CN49,2*CO49,CP49,0.4*CQ49,0.2*CR49)</f>
        <v>0</v>
      </c>
      <c r="CU49" s="33">
        <f>'Site 49 - Data'!$A49</f>
        <v>0.61458333333333326</v>
      </c>
      <c r="CV49" s="70">
        <f>SUM('Site 49 - Data'!BF49,'Site 49 - Data'!BT49,'Site 49 - Data'!EZ49,'Site 49 - Data'!IF49,'Site 49 - ARMS'!BT49)</f>
        <v>73</v>
      </c>
      <c r="CW49" s="71">
        <f>SUM('Site 49 - Data'!BG49,'Site 49 - Data'!BU49,'Site 49 - Data'!FA49,'Site 49 - Data'!IG49,'Site 49 - ARMS'!BU49)</f>
        <v>12</v>
      </c>
      <c r="CX49" s="71">
        <f>SUM('Site 49 - Data'!BH49,'Site 49 - Data'!BV49,'Site 49 - Data'!FB49,'Site 49 - Data'!IH49,'Site 49 - ARMS'!BV49)</f>
        <v>2</v>
      </c>
      <c r="CY49" s="71">
        <f>SUM('Site 49 - Data'!BI49,'Site 49 - Data'!BW49,'Site 49 - Data'!FC49,'Site 49 - Data'!II49,'Site 49 - ARMS'!BW49)</f>
        <v>1</v>
      </c>
      <c r="CZ49" s="71">
        <f>SUM('Site 49 - Data'!BJ49,'Site 49 - Data'!BX49,'Site 49 - Data'!FD49,'Site 49 - Data'!IJ49,'Site 49 - ARMS'!BX49)</f>
        <v>1</v>
      </c>
      <c r="DA49" s="71">
        <f>SUM('Site 49 - Data'!BK49,'Site 49 - Data'!BY49,'Site 49 - Data'!FE49,'Site 49 - Data'!IK49,'Site 49 - ARMS'!BY49)</f>
        <v>0</v>
      </c>
      <c r="DB49" s="71">
        <f>SUM('Site 49 - Data'!BL49,'Site 49 - Data'!BZ49,'Site 49 - Data'!FF49,'Site 49 - Data'!IL49,'Site 49 - ARMS'!BZ49)</f>
        <v>0</v>
      </c>
      <c r="DC49" s="71">
        <f>SUM('Site 49 - Data'!BM49,'Site 49 - Data'!CA49,'Site 49 - Data'!FG49,'Site 49 - Data'!IM49,'Site 49 - ARMS'!CA49)</f>
        <v>0</v>
      </c>
      <c r="DD49" s="71">
        <f>SUM('Site 49 - Data'!BN49,'Site 49 - Data'!CB49,'Site 49 - Data'!FH49,'Site 49 - Data'!IN49,'Site 49 - ARMS'!CB49)</f>
        <v>10</v>
      </c>
      <c r="DE49" s="71">
        <f>SUM('Site 49 - Data'!BO49,'Site 49 - Data'!CC49,'Site 49 - Data'!FI49,'Site 49 - Data'!IO49,'Site 49 - ARMS'!CC49)</f>
        <v>1</v>
      </c>
      <c r="DF49" s="72">
        <f>SUM('Site 49 - Data'!BP49,'Site 49 - Data'!CD49,'Site 49 - Data'!FJ49,'Site 49 - Data'!IP49,'Site 49 - ARMS'!CD49)</f>
        <v>6</v>
      </c>
      <c r="DG49" s="32">
        <f>SUM(CV49:DF49)</f>
        <v>106</v>
      </c>
      <c r="DH49" s="32">
        <f>SUM(CV49,CW49,2.3*CX49,2.3*CY49,2.3*CZ49,2.3*DA49,2*DB49,2*DC49,DD49,0.4*DE49,0.2*DF49)</f>
        <v>105.8</v>
      </c>
      <c r="DI49" s="33">
        <f>'Site 49 - Data'!$A49</f>
        <v>0.61458333333333326</v>
      </c>
      <c r="DJ49" s="70">
        <f>SUM('Site 49 - Data'!B49,'Site 49 - Data'!P49,'Site 49 - Data'!AD49,'Site 49 - Data'!AR49,'Site 49 - Data'!BF49)</f>
        <v>82</v>
      </c>
      <c r="DK49" s="71">
        <f>SUM('Site 49 - Data'!C49,'Site 49 - Data'!Q49,'Site 49 - Data'!AE49,'Site 49 - Data'!AS49,'Site 49 - Data'!BG49)</f>
        <v>24</v>
      </c>
      <c r="DL49" s="71">
        <f>SUM('Site 49 - Data'!D49,'Site 49 - Data'!R49,'Site 49 - Data'!AF49,'Site 49 - Data'!AT49,'Site 49 - Data'!BH49)</f>
        <v>3</v>
      </c>
      <c r="DM49" s="71">
        <f>SUM('Site 49 - Data'!E49,'Site 49 - Data'!S49,'Site 49 - Data'!AG49,'Site 49 - Data'!AU49,'Site 49 - Data'!BI49)</f>
        <v>0</v>
      </c>
      <c r="DN49" s="71">
        <f>SUM('Site 49 - Data'!F49,'Site 49 - Data'!T49,'Site 49 - Data'!AH49,'Site 49 - Data'!AV49,'Site 49 - Data'!BJ49)</f>
        <v>0</v>
      </c>
      <c r="DO49" s="71">
        <f>SUM('Site 49 - Data'!G49,'Site 49 - Data'!U49,'Site 49 - Data'!AI49,'Site 49 - Data'!AW49,'Site 49 - Data'!BK49)</f>
        <v>0</v>
      </c>
      <c r="DP49" s="71">
        <f>SUM('Site 49 - Data'!H49,'Site 49 - Data'!V49,'Site 49 - Data'!AJ49,'Site 49 - Data'!AX49,'Site 49 - Data'!BL49)</f>
        <v>0</v>
      </c>
      <c r="DQ49" s="71">
        <f>SUM('Site 49 - Data'!I49,'Site 49 - Data'!W49,'Site 49 - Data'!AK49,'Site 49 - Data'!AY49,'Site 49 - Data'!BM49)</f>
        <v>0</v>
      </c>
      <c r="DR49" s="71">
        <f>SUM('Site 49 - Data'!J49,'Site 49 - Data'!X49,'Site 49 - Data'!AL49,'Site 49 - Data'!AZ49,'Site 49 - Data'!BN49)</f>
        <v>21</v>
      </c>
      <c r="DS49" s="71">
        <f>SUM('Site 49 - Data'!K49,'Site 49 - Data'!Y49,'Site 49 - Data'!AM49,'Site 49 - Data'!BA49,'Site 49 - Data'!BO49)</f>
        <v>1</v>
      </c>
      <c r="DT49" s="72">
        <f>SUM('Site 49 - Data'!L49,'Site 49 - Data'!Z49,'Site 49 - Data'!AN49,'Site 49 - Data'!BB49,'Site 49 - Data'!BP49)</f>
        <v>5</v>
      </c>
      <c r="DU49" s="32">
        <f>SUM(DJ49:DT49)</f>
        <v>136</v>
      </c>
      <c r="DV49" s="32">
        <f>SUM(DJ49,DK49,2.3*DL49,2.3*DM49,2.3*DN49,2.3*DO49,2*DP49,2*DQ49,DR49,0.4*DS49,0.2*DT49)</f>
        <v>135.30000000000001</v>
      </c>
      <c r="DW49" s="33">
        <f>'Site 49 - Data'!$A49</f>
        <v>0.61458333333333326</v>
      </c>
      <c r="DX49" s="70">
        <f>SUM('Site 49 - Data'!AR49,'Site 49 - Data'!DX49,'Site 49 - Data'!EL49,'Site 49 - Data'!HR49,'Site 49 - ARMS'!BF49)</f>
        <v>61</v>
      </c>
      <c r="DY49" s="71">
        <f>SUM('Site 49 - Data'!AS49,'Site 49 - Data'!DY49,'Site 49 - Data'!EM49,'Site 49 - Data'!HS49,'Site 49 - ARMS'!BG49)</f>
        <v>11</v>
      </c>
      <c r="DZ49" s="71">
        <f>SUM('Site 49 - Data'!AT49,'Site 49 - Data'!DZ49,'Site 49 - Data'!EN49,'Site 49 - Data'!HT49,'Site 49 - ARMS'!BH49)</f>
        <v>0</v>
      </c>
      <c r="EA49" s="71">
        <f>SUM('Site 49 - Data'!AU49,'Site 49 - Data'!EA49,'Site 49 - Data'!EO49,'Site 49 - Data'!HU49,'Site 49 - ARMS'!BI49)</f>
        <v>0</v>
      </c>
      <c r="EB49" s="71">
        <f>SUM('Site 49 - Data'!AV49,'Site 49 - Data'!EB49,'Site 49 - Data'!EP49,'Site 49 - Data'!HV49,'Site 49 - ARMS'!BJ49)</f>
        <v>0</v>
      </c>
      <c r="EC49" s="71">
        <f>SUM('Site 49 - Data'!AW49,'Site 49 - Data'!EC49,'Site 49 - Data'!EQ49,'Site 49 - Data'!HW49,'Site 49 - ARMS'!BK49)</f>
        <v>0</v>
      </c>
      <c r="ED49" s="71">
        <f>SUM('Site 49 - Data'!AX49,'Site 49 - Data'!ED49,'Site 49 - Data'!ER49,'Site 49 - Data'!HX49,'Site 49 - ARMS'!BL49)</f>
        <v>0</v>
      </c>
      <c r="EE49" s="71">
        <f>SUM('Site 49 - Data'!AY49,'Site 49 - Data'!EE49,'Site 49 - Data'!ES49,'Site 49 - Data'!HY49,'Site 49 - ARMS'!BM49)</f>
        <v>0</v>
      </c>
      <c r="EF49" s="71">
        <f>SUM('Site 49 - Data'!AZ49,'Site 49 - Data'!EF49,'Site 49 - Data'!ET49,'Site 49 - Data'!HZ49,'Site 49 - ARMS'!BN49)</f>
        <v>7</v>
      </c>
      <c r="EG49" s="71">
        <f>SUM('Site 49 - Data'!BA49,'Site 49 - Data'!EG49,'Site 49 - Data'!EU49,'Site 49 - Data'!IA49,'Site 49 - ARMS'!BO49)</f>
        <v>2</v>
      </c>
      <c r="EH49" s="72">
        <f>SUM('Site 49 - Data'!BB49,'Site 49 - Data'!EH49,'Site 49 - Data'!EV49,'Site 49 - Data'!IB49,'Site 49 - ARMS'!BP49)</f>
        <v>4</v>
      </c>
      <c r="EI49" s="32">
        <f>SUM(DX49:EH49)</f>
        <v>85</v>
      </c>
      <c r="EJ49" s="32">
        <f>SUM(DX49,DY49,2.3*DZ49,2.3*EA49,2.3*EB49,2.3*EC49,2*ED49,2*EE49,EF49,0.4*EG49,0.2*EH49)</f>
        <v>80.599999999999994</v>
      </c>
      <c r="EK49" s="33">
        <f>'Site 49 - Data'!$A49</f>
        <v>0.61458333333333326</v>
      </c>
      <c r="EL49" s="70">
        <f>SUM('Site 49 - Data'!BT49,'Site 49 - Data'!CH49,'Site 49 - Data'!CV49,'Site 49 - Data'!DJ49,'Site 49 - Data'!DX49)</f>
        <v>37</v>
      </c>
      <c r="EM49" s="71">
        <f>SUM('Site 49 - Data'!BU49,'Site 49 - Data'!CI49,'Site 49 - Data'!CW49,'Site 49 - Data'!DK49,'Site 49 - Data'!DY49)</f>
        <v>11</v>
      </c>
      <c r="EN49" s="71">
        <f>SUM('Site 49 - Data'!BV49,'Site 49 - Data'!CJ49,'Site 49 - Data'!CX49,'Site 49 - Data'!DL49,'Site 49 - Data'!DZ49)</f>
        <v>2</v>
      </c>
      <c r="EO49" s="71">
        <f>SUM('Site 49 - Data'!BW49,'Site 49 - Data'!CK49,'Site 49 - Data'!CY49,'Site 49 - Data'!DM49,'Site 49 - Data'!EA49)</f>
        <v>2</v>
      </c>
      <c r="EP49" s="71">
        <f>SUM('Site 49 - Data'!BX49,'Site 49 - Data'!CL49,'Site 49 - Data'!CZ49,'Site 49 - Data'!DN49,'Site 49 - Data'!EB49)</f>
        <v>1</v>
      </c>
      <c r="EQ49" s="71">
        <f>SUM('Site 49 - Data'!BY49,'Site 49 - Data'!CM49,'Site 49 - Data'!DA49,'Site 49 - Data'!DO49,'Site 49 - Data'!EC49)</f>
        <v>0</v>
      </c>
      <c r="ER49" s="71">
        <f>SUM('Site 49 - Data'!BZ49,'Site 49 - Data'!CN49,'Site 49 - Data'!DB49,'Site 49 - Data'!DP49,'Site 49 - Data'!ED49)</f>
        <v>1</v>
      </c>
      <c r="ES49" s="71">
        <f>SUM('Site 49 - Data'!CA49,'Site 49 - Data'!CO49,'Site 49 - Data'!DC49,'Site 49 - Data'!DQ49,'Site 49 - Data'!EE49)</f>
        <v>1</v>
      </c>
      <c r="ET49" s="71">
        <f>SUM('Site 49 - Data'!CB49,'Site 49 - Data'!CP49,'Site 49 - Data'!DD49,'Site 49 - Data'!DR49,'Site 49 - Data'!EF49)</f>
        <v>6</v>
      </c>
      <c r="EU49" s="71">
        <f>SUM('Site 49 - Data'!CC49,'Site 49 - Data'!CQ49,'Site 49 - Data'!DE49,'Site 49 - Data'!DS49,'Site 49 - Data'!EG49)</f>
        <v>2</v>
      </c>
      <c r="EV49" s="72">
        <f>SUM('Site 49 - Data'!CD49,'Site 49 - Data'!CR49,'Site 49 - Data'!DF49,'Site 49 - Data'!DT49,'Site 49 - Data'!EH49)</f>
        <v>1</v>
      </c>
      <c r="EW49" s="32">
        <f>SUM(EL49:EV49)</f>
        <v>64</v>
      </c>
      <c r="EX49" s="32">
        <f>SUM(EL49,EM49,2.3*EN49,2.3*EO49,2.3*EP49,2.3*EQ49,2*ER49,2*ES49,ET49,0.4*EU49,0.2*EV49)</f>
        <v>70.5</v>
      </c>
      <c r="EY49" s="33">
        <f>'Site 49 - Data'!$A49</f>
        <v>0.61458333333333326</v>
      </c>
      <c r="EZ49" s="70">
        <f>SUM('Site 49 - Data'!AD49,'Site 49 - Data'!DJ49,'Site 49 - Data'!GP49,'Site 49 - Data'!HD49,'Site 49 - ARMS'!AR49)</f>
        <v>81</v>
      </c>
      <c r="FA49" s="71">
        <f>SUM('Site 49 - Data'!AE49,'Site 49 - Data'!DK49,'Site 49 - Data'!GQ49,'Site 49 - Data'!HE49,'Site 49 - ARMS'!AS49)</f>
        <v>22</v>
      </c>
      <c r="FB49" s="71">
        <f>SUM('Site 49 - Data'!AF49,'Site 49 - Data'!DL49,'Site 49 - Data'!GR49,'Site 49 - Data'!HF49,'Site 49 - ARMS'!AT49)</f>
        <v>3</v>
      </c>
      <c r="FC49" s="71">
        <f>SUM('Site 49 - Data'!AG49,'Site 49 - Data'!DM49,'Site 49 - Data'!GS49,'Site 49 - Data'!HG49,'Site 49 - ARMS'!AU49)</f>
        <v>2</v>
      </c>
      <c r="FD49" s="71">
        <f>SUM('Site 49 - Data'!AH49,'Site 49 - Data'!DN49,'Site 49 - Data'!GT49,'Site 49 - Data'!HH49,'Site 49 - ARMS'!AV49)</f>
        <v>0</v>
      </c>
      <c r="FE49" s="71">
        <f>SUM('Site 49 - Data'!AI49,'Site 49 - Data'!DO49,'Site 49 - Data'!GU49,'Site 49 - Data'!HI49,'Site 49 - ARMS'!AW49)</f>
        <v>0</v>
      </c>
      <c r="FF49" s="71">
        <f>SUM('Site 49 - Data'!AJ49,'Site 49 - Data'!DP49,'Site 49 - Data'!GV49,'Site 49 - Data'!HJ49,'Site 49 - ARMS'!AX49)</f>
        <v>0</v>
      </c>
      <c r="FG49" s="71">
        <f>SUM('Site 49 - Data'!AK49,'Site 49 - Data'!DQ49,'Site 49 - Data'!GW49,'Site 49 - Data'!HK49,'Site 49 - ARMS'!AY49)</f>
        <v>1</v>
      </c>
      <c r="FH49" s="71">
        <f>SUM('Site 49 - Data'!AL49,'Site 49 - Data'!DR49,'Site 49 - Data'!GX49,'Site 49 - Data'!HL49,'Site 49 - ARMS'!AZ49)</f>
        <v>15</v>
      </c>
      <c r="FI49" s="71">
        <f>SUM('Site 49 - Data'!AM49,'Site 49 - Data'!DS49,'Site 49 - Data'!GY49,'Site 49 - Data'!HM49,'Site 49 - ARMS'!BA49)</f>
        <v>1</v>
      </c>
      <c r="FJ49" s="72">
        <f>SUM('Site 49 - Data'!AN49,'Site 49 - Data'!DT49,'Site 49 - Data'!GZ49,'Site 49 - Data'!HN49,'Site 49 - ARMS'!BB49)</f>
        <v>3</v>
      </c>
      <c r="FK49" s="32">
        <f>SUM(EZ49:FJ49)</f>
        <v>128</v>
      </c>
      <c r="FL49" s="32">
        <f>SUM(EZ49,FA49,2.3*FB49,2.3*FC49,2.3*FD49,2.3*FE49,2*FF49,2*FG49,FH49,0.4*FI49,0.2*FJ49)</f>
        <v>132.5</v>
      </c>
      <c r="FM49" s="33">
        <f>'Site 49 - Data'!$A49</f>
        <v>0.61458333333333326</v>
      </c>
      <c r="FN49" s="70">
        <f>SUM('Site 49 - Data'!EL49,'Site 49 - Data'!EZ49,'Site 49 - Data'!FN49,'Site 49 - Data'!GB49,'Site 49 - Data'!GP49)</f>
        <v>82</v>
      </c>
      <c r="FO49" s="71">
        <f>SUM('Site 49 - Data'!EM49,'Site 49 - Data'!FA49,'Site 49 - Data'!FO49,'Site 49 - Data'!GC49,'Site 49 - Data'!GQ49)</f>
        <v>11</v>
      </c>
      <c r="FP49" s="71">
        <f>SUM('Site 49 - Data'!EN49,'Site 49 - Data'!FB49,'Site 49 - Data'!FP49,'Site 49 - Data'!GD49,'Site 49 - Data'!GR49)</f>
        <v>1</v>
      </c>
      <c r="FQ49" s="71">
        <f>SUM('Site 49 - Data'!EO49,'Site 49 - Data'!FC49,'Site 49 - Data'!FQ49,'Site 49 - Data'!GE49,'Site 49 - Data'!GS49)</f>
        <v>0</v>
      </c>
      <c r="FR49" s="71">
        <f>SUM('Site 49 - Data'!EP49,'Site 49 - Data'!FD49,'Site 49 - Data'!FR49,'Site 49 - Data'!GF49,'Site 49 - Data'!GT49)</f>
        <v>0</v>
      </c>
      <c r="FS49" s="71">
        <f>SUM('Site 49 - Data'!EQ49,'Site 49 - Data'!FE49,'Site 49 - Data'!FS49,'Site 49 - Data'!GG49,'Site 49 - Data'!GU49)</f>
        <v>0</v>
      </c>
      <c r="FT49" s="71">
        <f>SUM('Site 49 - Data'!ER49,'Site 49 - Data'!FF49,'Site 49 - Data'!FT49,'Site 49 - Data'!GH49,'Site 49 - Data'!GV49)</f>
        <v>0</v>
      </c>
      <c r="FU49" s="71">
        <f>SUM('Site 49 - Data'!ES49,'Site 49 - Data'!FG49,'Site 49 - Data'!FU49,'Site 49 - Data'!GI49,'Site 49 - Data'!GW49)</f>
        <v>0</v>
      </c>
      <c r="FV49" s="71">
        <f>SUM('Site 49 - Data'!ET49,'Site 49 - Data'!FH49,'Site 49 - Data'!FV49,'Site 49 - Data'!GJ49,'Site 49 - Data'!GX49)</f>
        <v>10</v>
      </c>
      <c r="FW49" s="71">
        <f>SUM('Site 49 - Data'!EU49,'Site 49 - Data'!FI49,'Site 49 - Data'!FW49,'Site 49 - Data'!GK49,'Site 49 - Data'!GY49)</f>
        <v>0</v>
      </c>
      <c r="FX49" s="72">
        <f>SUM('Site 49 - Data'!EV49,'Site 49 - Data'!FJ49,'Site 49 - Data'!FX49,'Site 49 - Data'!GL49,'Site 49 - Data'!GZ49)</f>
        <v>6</v>
      </c>
      <c r="FY49" s="32">
        <f>SUM(FN49:FX49)</f>
        <v>110</v>
      </c>
      <c r="FZ49" s="32">
        <f>SUM(FN49,FO49,2.3*FP49,2.3*FQ49,2.3*FR49,2.3*FS49,2*FT49,2*FU49,FV49,0.4*FW49,0.2*FX49)</f>
        <v>106.5</v>
      </c>
      <c r="GA49" s="33">
        <f>'Site 49 - Data'!$A49</f>
        <v>0.61458333333333326</v>
      </c>
      <c r="GB49" s="70">
        <f>SUM('Site 49 - Data'!P49,'Site 49 - Data'!CV49,'Site 49 - Data'!GB49,'Site 49 - ARMS'!P49,'Site 49 - ARMS'!AD49)</f>
        <v>17</v>
      </c>
      <c r="GC49" s="71">
        <f>SUM('Site 49 - Data'!Q49,'Site 49 - Data'!CW49,'Site 49 - Data'!GC49,'Site 49 - ARMS'!Q49,'Site 49 - ARMS'!AE49)</f>
        <v>2</v>
      </c>
      <c r="GD49" s="71">
        <f>SUM('Site 49 - Data'!R49,'Site 49 - Data'!CX49,'Site 49 - Data'!GD49,'Site 49 - ARMS'!R49,'Site 49 - ARMS'!AF49)</f>
        <v>0</v>
      </c>
      <c r="GE49" s="71">
        <f>SUM('Site 49 - Data'!S49,'Site 49 - Data'!CY49,'Site 49 - Data'!GE49,'Site 49 - ARMS'!S49,'Site 49 - ARMS'!AG49)</f>
        <v>0</v>
      </c>
      <c r="GF49" s="71">
        <f>SUM('Site 49 - Data'!T49,'Site 49 - Data'!CZ49,'Site 49 - Data'!GF49,'Site 49 - ARMS'!T49,'Site 49 - ARMS'!AH49)</f>
        <v>0</v>
      </c>
      <c r="GG49" s="71">
        <f>SUM('Site 49 - Data'!U49,'Site 49 - Data'!DA49,'Site 49 - Data'!GG49,'Site 49 - ARMS'!U49,'Site 49 - ARMS'!AI49)</f>
        <v>0</v>
      </c>
      <c r="GH49" s="71">
        <f>SUM('Site 49 - Data'!V49,'Site 49 - Data'!DB49,'Site 49 - Data'!GH49,'Site 49 - ARMS'!V49,'Site 49 - ARMS'!AJ49)</f>
        <v>0</v>
      </c>
      <c r="GI49" s="71">
        <f>SUM('Site 49 - Data'!W49,'Site 49 - Data'!DC49,'Site 49 - Data'!GI49,'Site 49 - ARMS'!W49,'Site 49 - ARMS'!AK49)</f>
        <v>0</v>
      </c>
      <c r="GJ49" s="71">
        <f>SUM('Site 49 - Data'!X49,'Site 49 - Data'!DD49,'Site 49 - Data'!GJ49,'Site 49 - ARMS'!X49,'Site 49 - ARMS'!AL49)</f>
        <v>0</v>
      </c>
      <c r="GK49" s="71">
        <f>SUM('Site 49 - Data'!Y49,'Site 49 - Data'!DE49,'Site 49 - Data'!GK49,'Site 49 - ARMS'!Y49,'Site 49 - ARMS'!AM49)</f>
        <v>0</v>
      </c>
      <c r="GL49" s="72">
        <f>SUM('Site 49 - Data'!Z49,'Site 49 - Data'!DF49,'Site 49 - Data'!GL49,'Site 49 - ARMS'!Z49,'Site 49 - ARMS'!AN49)</f>
        <v>3</v>
      </c>
      <c r="GM49" s="32">
        <f>SUM(GB49:GL49)</f>
        <v>22</v>
      </c>
      <c r="GN49" s="32">
        <f>SUM(GB49,GC49,2.3*GD49,2.3*GE49,2.3*GF49,2.3*GG49,2*GH49,2*GI49,GJ49,0.4*GK49,0.2*GL49)</f>
        <v>19.600000000000001</v>
      </c>
      <c r="GO49" s="33">
        <f>'Site 49 - Data'!$A49</f>
        <v>0.61458333333333326</v>
      </c>
      <c r="GP49" s="70">
        <f>SUM('Site 49 - Data'!HD49,'Site 49 - Data'!HR49,'Site 49 - Data'!IF49,'Site 49 - ARMS'!B49,'Site 49 - ARMS'!P49)</f>
        <v>25</v>
      </c>
      <c r="GQ49" s="71">
        <f>SUM('Site 49 - Data'!HE49,'Site 49 - Data'!HS49,'Site 49 - Data'!IG49,'Site 49 - ARMS'!C49,'Site 49 - ARMS'!Q49)</f>
        <v>3</v>
      </c>
      <c r="GR49" s="71">
        <f>SUM('Site 49 - Data'!HF49,'Site 49 - Data'!HT49,'Site 49 - Data'!IH49,'Site 49 - ARMS'!D49,'Site 49 - ARMS'!R49)</f>
        <v>0</v>
      </c>
      <c r="GS49" s="71">
        <f>SUM('Site 49 - Data'!HG49,'Site 49 - Data'!HU49,'Site 49 - Data'!II49,'Site 49 - ARMS'!E49,'Site 49 - ARMS'!S49)</f>
        <v>1</v>
      </c>
      <c r="GT49" s="71">
        <f>SUM('Site 49 - Data'!HH49,'Site 49 - Data'!HV49,'Site 49 - Data'!IJ49,'Site 49 - ARMS'!F49,'Site 49 - ARMS'!T49)</f>
        <v>0</v>
      </c>
      <c r="GU49" s="71">
        <f>SUM('Site 49 - Data'!HI49,'Site 49 - Data'!HW49,'Site 49 - Data'!IK49,'Site 49 - ARMS'!G49,'Site 49 - ARMS'!U49)</f>
        <v>0</v>
      </c>
      <c r="GV49" s="71">
        <f>SUM('Site 49 - Data'!HJ49,'Site 49 - Data'!HX49,'Site 49 - Data'!IL49,'Site 49 - ARMS'!H49,'Site 49 - ARMS'!V49)</f>
        <v>0</v>
      </c>
      <c r="GW49" s="71">
        <f>SUM('Site 49 - Data'!HK49,'Site 49 - Data'!HY49,'Site 49 - Data'!IM49,'Site 49 - ARMS'!I49,'Site 49 - ARMS'!W49)</f>
        <v>0</v>
      </c>
      <c r="GX49" s="71">
        <f>SUM('Site 49 - Data'!HL49,'Site 49 - Data'!HZ49,'Site 49 - Data'!IN49,'Site 49 - ARMS'!J49,'Site 49 - ARMS'!X49)</f>
        <v>0</v>
      </c>
      <c r="GY49" s="71">
        <f>SUM('Site 49 - Data'!HM49,'Site 49 - Data'!IA49,'Site 49 - Data'!IO49,'Site 49 - ARMS'!K49,'Site 49 - ARMS'!Y49)</f>
        <v>0</v>
      </c>
      <c r="GZ49" s="72">
        <f>SUM('Site 49 - Data'!HN49,'Site 49 - Data'!IB49,'Site 49 - Data'!IP49,'Site 49 - ARMS'!L49,'Site 49 - ARMS'!Z49)</f>
        <v>2</v>
      </c>
      <c r="HA49" s="32">
        <f>SUM(GP49:GZ49)</f>
        <v>31</v>
      </c>
      <c r="HB49" s="32">
        <f>SUM(GP49,GQ49,2.3*GR49,2.3*GS49,2.3*GT49,2.3*GU49,2*GV49,2*GW49,GX49,0.4*GY49,0.2*GZ49)</f>
        <v>30.7</v>
      </c>
      <c r="HC49" s="33">
        <f>'Site 49 - Data'!$A49</f>
        <v>0.61458333333333326</v>
      </c>
      <c r="HD49" s="70">
        <f>SUM('Site 49 - Data'!B49,'Site 49 - Data'!CH49,'Site 49 - Data'!FN49,'Site 49 - ARMS'!B49,'Site 49 - ARMS'!CH49)</f>
        <v>40</v>
      </c>
      <c r="HE49" s="71">
        <f>SUM('Site 49 - Data'!C49,'Site 49 - Data'!CI49,'Site 49 - Data'!FO49,'Site 49 - ARMS'!C49,'Site 49 - ARMS'!CI49)</f>
        <v>10</v>
      </c>
      <c r="HF49" s="71">
        <f>SUM('Site 49 - Data'!D49,'Site 49 - Data'!CJ49,'Site 49 - Data'!FP49,'Site 49 - ARMS'!D49,'Site 49 - ARMS'!CJ49)</f>
        <v>1</v>
      </c>
      <c r="HG49" s="71">
        <f>SUM('Site 49 - Data'!E49,'Site 49 - Data'!CK49,'Site 49 - Data'!FQ49,'Site 49 - ARMS'!E49,'Site 49 - ARMS'!CK49)</f>
        <v>0</v>
      </c>
      <c r="HH49" s="71">
        <f>SUM('Site 49 - Data'!F49,'Site 49 - Data'!CL49,'Site 49 - Data'!FR49,'Site 49 - ARMS'!F49,'Site 49 - ARMS'!CL49)</f>
        <v>0</v>
      </c>
      <c r="HI49" s="71">
        <f>SUM('Site 49 - Data'!G49,'Site 49 - Data'!CM49,'Site 49 - Data'!FS49,'Site 49 - ARMS'!G49,'Site 49 - ARMS'!CM49)</f>
        <v>0</v>
      </c>
      <c r="HJ49" s="71">
        <f>SUM('Site 49 - Data'!H49,'Site 49 - Data'!CN49,'Site 49 - Data'!FT49,'Site 49 - ARMS'!H49,'Site 49 - ARMS'!CN49)</f>
        <v>1</v>
      </c>
      <c r="HK49" s="71">
        <f>SUM('Site 49 - Data'!I49,'Site 49 - Data'!CO49,'Site 49 - Data'!FU49,'Site 49 - ARMS'!I49,'Site 49 - ARMS'!CO49)</f>
        <v>0</v>
      </c>
      <c r="HL49" s="71">
        <f>SUM('Site 49 - Data'!J49,'Site 49 - Data'!CP49,'Site 49 - Data'!FV49,'Site 49 - ARMS'!J49,'Site 49 - ARMS'!CP49)</f>
        <v>7</v>
      </c>
      <c r="HM49" s="71">
        <f>SUM('Site 49 - Data'!K49,'Site 49 - Data'!CQ49,'Site 49 - Data'!FW49,'Site 49 - ARMS'!K49,'Site 49 - ARMS'!CQ49)</f>
        <v>1</v>
      </c>
      <c r="HN49" s="72">
        <f>SUM('Site 49 - Data'!L49,'Site 49 - Data'!CR49,'Site 49 - Data'!FX49,'Site 49 - ARMS'!L49,'Site 49 - ARMS'!CR49)</f>
        <v>0</v>
      </c>
      <c r="HO49" s="32">
        <f>SUM(HD49:HN49)</f>
        <v>60</v>
      </c>
      <c r="HP49" s="32">
        <f>SUM(HD49,HE49,2.3*HF49,2.3*HG49,2.3*HH49,2.3*HI49,2*HJ49,2*HK49,HL49,0.4*HM49,0.2*HN49)</f>
        <v>61.699999999999996</v>
      </c>
      <c r="HQ49" s="33">
        <f>'Site 49 - Data'!$A49</f>
        <v>0.61458333333333326</v>
      </c>
      <c r="HR49" s="70">
        <f t="shared" si="160"/>
        <v>46</v>
      </c>
      <c r="HS49" s="71">
        <f t="shared" si="160"/>
        <v>8</v>
      </c>
      <c r="HT49" s="71">
        <f t="shared" si="160"/>
        <v>0</v>
      </c>
      <c r="HU49" s="71">
        <f t="shared" si="160"/>
        <v>0</v>
      </c>
      <c r="HV49" s="71">
        <f t="shared" si="160"/>
        <v>0</v>
      </c>
      <c r="HW49" s="71">
        <f t="shared" si="160"/>
        <v>0</v>
      </c>
      <c r="HX49" s="71">
        <f t="shared" si="160"/>
        <v>0</v>
      </c>
      <c r="HY49" s="71">
        <f t="shared" si="160"/>
        <v>0</v>
      </c>
      <c r="HZ49" s="71">
        <f t="shared" si="160"/>
        <v>2</v>
      </c>
      <c r="IA49" s="71">
        <f t="shared" si="160"/>
        <v>2</v>
      </c>
      <c r="IB49" s="72">
        <f t="shared" si="160"/>
        <v>2</v>
      </c>
      <c r="IC49" s="32">
        <f>SUM(HR49:IB49)</f>
        <v>60</v>
      </c>
      <c r="ID49" s="32">
        <f>SUM(HR49,HS49,2.3*HT49,2.3*HU49,2.3*HV49,2.3*HW49,2*HX49,2*HY49,HZ49,0.4*IA49,0.2*IB49)</f>
        <v>57.199999999999996</v>
      </c>
      <c r="IE49" s="73">
        <f>SUM(EI49,FK49,GM49,HO49)</f>
        <v>295</v>
      </c>
      <c r="IF49" s="73">
        <f>SUM(IE49:IE53)</f>
        <v>1153</v>
      </c>
      <c r="IG49" s="33">
        <v>0.61458333333333326</v>
      </c>
    </row>
    <row r="50" spans="1:241" s="47" customFormat="1" ht="12" customHeight="1" x14ac:dyDescent="0.4">
      <c r="A50" s="38" t="s">
        <v>20</v>
      </c>
      <c r="B50" s="39">
        <f t="shared" ref="B50:N50" si="161">SUM(B46:B49)</f>
        <v>22</v>
      </c>
      <c r="C50" s="40">
        <f t="shared" si="161"/>
        <v>5</v>
      </c>
      <c r="D50" s="40">
        <f t="shared" si="161"/>
        <v>0</v>
      </c>
      <c r="E50" s="40">
        <f t="shared" si="161"/>
        <v>0</v>
      </c>
      <c r="F50" s="40">
        <f t="shared" si="161"/>
        <v>0</v>
      </c>
      <c r="G50" s="40">
        <f t="shared" si="161"/>
        <v>0</v>
      </c>
      <c r="H50" s="40">
        <f t="shared" si="161"/>
        <v>0</v>
      </c>
      <c r="I50" s="40">
        <f t="shared" si="161"/>
        <v>0</v>
      </c>
      <c r="J50" s="40">
        <f t="shared" si="161"/>
        <v>1</v>
      </c>
      <c r="K50" s="40">
        <f t="shared" si="161"/>
        <v>1</v>
      </c>
      <c r="L50" s="41">
        <f t="shared" si="161"/>
        <v>0</v>
      </c>
      <c r="M50" s="42">
        <f t="shared" si="161"/>
        <v>29</v>
      </c>
      <c r="N50" s="42">
        <f t="shared" si="161"/>
        <v>28.4</v>
      </c>
      <c r="O50" s="38" t="s">
        <v>20</v>
      </c>
      <c r="P50" s="43">
        <f t="shared" ref="P50:AB50" si="162">SUM(P46:P49)</f>
        <v>0</v>
      </c>
      <c r="Q50" s="44">
        <f t="shared" si="162"/>
        <v>0</v>
      </c>
      <c r="R50" s="44">
        <f t="shared" si="162"/>
        <v>0</v>
      </c>
      <c r="S50" s="44">
        <f t="shared" si="162"/>
        <v>0</v>
      </c>
      <c r="T50" s="44">
        <f t="shared" si="162"/>
        <v>0</v>
      </c>
      <c r="U50" s="44">
        <f t="shared" si="162"/>
        <v>0</v>
      </c>
      <c r="V50" s="44">
        <f t="shared" si="162"/>
        <v>0</v>
      </c>
      <c r="W50" s="44">
        <f t="shared" si="162"/>
        <v>0</v>
      </c>
      <c r="X50" s="44">
        <f t="shared" si="162"/>
        <v>0</v>
      </c>
      <c r="Y50" s="44">
        <f t="shared" si="162"/>
        <v>0</v>
      </c>
      <c r="Z50" s="45">
        <f t="shared" si="162"/>
        <v>0</v>
      </c>
      <c r="AA50" s="46">
        <f t="shared" si="162"/>
        <v>0</v>
      </c>
      <c r="AB50" s="46">
        <f t="shared" si="162"/>
        <v>0</v>
      </c>
      <c r="AC50" s="38" t="s">
        <v>20</v>
      </c>
      <c r="AD50" s="39">
        <f t="shared" ref="AD50:AP50" si="163">SUM(AD46:AD49)</f>
        <v>0</v>
      </c>
      <c r="AE50" s="40">
        <f t="shared" si="163"/>
        <v>0</v>
      </c>
      <c r="AF50" s="40">
        <f t="shared" si="163"/>
        <v>0</v>
      </c>
      <c r="AG50" s="40">
        <f t="shared" si="163"/>
        <v>0</v>
      </c>
      <c r="AH50" s="40">
        <f t="shared" si="163"/>
        <v>0</v>
      </c>
      <c r="AI50" s="40">
        <f t="shared" si="163"/>
        <v>0</v>
      </c>
      <c r="AJ50" s="40">
        <f t="shared" si="163"/>
        <v>0</v>
      </c>
      <c r="AK50" s="40">
        <f t="shared" si="163"/>
        <v>0</v>
      </c>
      <c r="AL50" s="40">
        <f t="shared" si="163"/>
        <v>0</v>
      </c>
      <c r="AM50" s="40">
        <f t="shared" si="163"/>
        <v>0</v>
      </c>
      <c r="AN50" s="41">
        <f t="shared" si="163"/>
        <v>0</v>
      </c>
      <c r="AO50" s="42">
        <f t="shared" si="163"/>
        <v>0</v>
      </c>
      <c r="AP50" s="42">
        <f t="shared" si="163"/>
        <v>0</v>
      </c>
      <c r="AQ50" s="38" t="s">
        <v>20</v>
      </c>
      <c r="AR50" s="39">
        <f t="shared" ref="AR50:BD50" si="164">SUM(AR46:AR49)</f>
        <v>34</v>
      </c>
      <c r="AS50" s="40">
        <f t="shared" si="164"/>
        <v>8</v>
      </c>
      <c r="AT50" s="40">
        <f t="shared" si="164"/>
        <v>0</v>
      </c>
      <c r="AU50" s="40">
        <f t="shared" si="164"/>
        <v>0</v>
      </c>
      <c r="AV50" s="40">
        <f t="shared" si="164"/>
        <v>0</v>
      </c>
      <c r="AW50" s="40">
        <f t="shared" si="164"/>
        <v>0</v>
      </c>
      <c r="AX50" s="40">
        <f t="shared" si="164"/>
        <v>0</v>
      </c>
      <c r="AY50" s="40">
        <f t="shared" si="164"/>
        <v>0</v>
      </c>
      <c r="AZ50" s="40">
        <f t="shared" si="164"/>
        <v>3</v>
      </c>
      <c r="BA50" s="40">
        <f t="shared" si="164"/>
        <v>0</v>
      </c>
      <c r="BB50" s="41">
        <f t="shared" si="164"/>
        <v>5</v>
      </c>
      <c r="BC50" s="42">
        <f t="shared" si="164"/>
        <v>50</v>
      </c>
      <c r="BD50" s="42">
        <f t="shared" si="164"/>
        <v>46</v>
      </c>
      <c r="BE50" s="38" t="s">
        <v>20</v>
      </c>
      <c r="BF50" s="39">
        <f t="shared" ref="BF50:BR50" si="165">SUM(BF46:BF49)</f>
        <v>136</v>
      </c>
      <c r="BG50" s="40">
        <f t="shared" si="165"/>
        <v>24</v>
      </c>
      <c r="BH50" s="40">
        <f t="shared" si="165"/>
        <v>3</v>
      </c>
      <c r="BI50" s="40">
        <f t="shared" si="165"/>
        <v>0</v>
      </c>
      <c r="BJ50" s="40">
        <f t="shared" si="165"/>
        <v>0</v>
      </c>
      <c r="BK50" s="40">
        <f t="shared" si="165"/>
        <v>0</v>
      </c>
      <c r="BL50" s="40">
        <f t="shared" si="165"/>
        <v>0</v>
      </c>
      <c r="BM50" s="40">
        <f t="shared" si="165"/>
        <v>0</v>
      </c>
      <c r="BN50" s="40">
        <f t="shared" si="165"/>
        <v>11</v>
      </c>
      <c r="BO50" s="40">
        <f t="shared" si="165"/>
        <v>4</v>
      </c>
      <c r="BP50" s="41">
        <f t="shared" si="165"/>
        <v>6</v>
      </c>
      <c r="BQ50" s="42">
        <f t="shared" si="165"/>
        <v>184</v>
      </c>
      <c r="BR50" s="42">
        <f t="shared" si="165"/>
        <v>180.7</v>
      </c>
      <c r="BS50" s="38" t="s">
        <v>20</v>
      </c>
      <c r="BT50" s="39">
        <f t="shared" ref="BT50:CF50" si="166">SUM(BT46:BT49)</f>
        <v>10</v>
      </c>
      <c r="BU50" s="40">
        <f t="shared" si="166"/>
        <v>1</v>
      </c>
      <c r="BV50" s="40">
        <f t="shared" si="166"/>
        <v>0</v>
      </c>
      <c r="BW50" s="40">
        <f t="shared" si="166"/>
        <v>0</v>
      </c>
      <c r="BX50" s="40">
        <f t="shared" si="166"/>
        <v>0</v>
      </c>
      <c r="BY50" s="40">
        <f t="shared" si="166"/>
        <v>0</v>
      </c>
      <c r="BZ50" s="40">
        <f t="shared" si="166"/>
        <v>0</v>
      </c>
      <c r="CA50" s="40">
        <f t="shared" si="166"/>
        <v>0</v>
      </c>
      <c r="CB50" s="40">
        <f t="shared" si="166"/>
        <v>1</v>
      </c>
      <c r="CC50" s="40">
        <f t="shared" si="166"/>
        <v>0</v>
      </c>
      <c r="CD50" s="41">
        <f t="shared" si="166"/>
        <v>2</v>
      </c>
      <c r="CE50" s="42">
        <f t="shared" si="166"/>
        <v>14</v>
      </c>
      <c r="CF50" s="42">
        <f t="shared" si="166"/>
        <v>12.399999999999999</v>
      </c>
      <c r="CG50" s="38" t="s">
        <v>20</v>
      </c>
      <c r="CH50" s="43">
        <f t="shared" ref="CH50:CT50" si="167">SUM(CH46:CH49)</f>
        <v>0</v>
      </c>
      <c r="CI50" s="44">
        <f t="shared" si="167"/>
        <v>0</v>
      </c>
      <c r="CJ50" s="44">
        <f t="shared" si="167"/>
        <v>0</v>
      </c>
      <c r="CK50" s="44">
        <f t="shared" si="167"/>
        <v>0</v>
      </c>
      <c r="CL50" s="44">
        <f t="shared" si="167"/>
        <v>0</v>
      </c>
      <c r="CM50" s="44">
        <f t="shared" si="167"/>
        <v>0</v>
      </c>
      <c r="CN50" s="44">
        <f t="shared" si="167"/>
        <v>0</v>
      </c>
      <c r="CO50" s="44">
        <f t="shared" si="167"/>
        <v>0</v>
      </c>
      <c r="CP50" s="44">
        <f t="shared" si="167"/>
        <v>0</v>
      </c>
      <c r="CQ50" s="44">
        <f t="shared" si="167"/>
        <v>0</v>
      </c>
      <c r="CR50" s="45">
        <f t="shared" si="167"/>
        <v>0</v>
      </c>
      <c r="CS50" s="46">
        <f t="shared" si="167"/>
        <v>0</v>
      </c>
      <c r="CT50" s="46">
        <f t="shared" si="167"/>
        <v>0</v>
      </c>
      <c r="CU50" s="38" t="s">
        <v>20</v>
      </c>
      <c r="CV50" s="39">
        <f t="shared" ref="CV50:DH50" si="168">SUM(CV46:CV49)</f>
        <v>277</v>
      </c>
      <c r="CW50" s="40">
        <f t="shared" si="168"/>
        <v>47</v>
      </c>
      <c r="CX50" s="40">
        <f t="shared" si="168"/>
        <v>6</v>
      </c>
      <c r="CY50" s="40">
        <f t="shared" si="168"/>
        <v>1</v>
      </c>
      <c r="CZ50" s="40">
        <f t="shared" si="168"/>
        <v>2</v>
      </c>
      <c r="DA50" s="40">
        <f t="shared" si="168"/>
        <v>0</v>
      </c>
      <c r="DB50" s="40">
        <f t="shared" si="168"/>
        <v>0</v>
      </c>
      <c r="DC50" s="40">
        <f t="shared" si="168"/>
        <v>1</v>
      </c>
      <c r="DD50" s="40">
        <f t="shared" si="168"/>
        <v>52</v>
      </c>
      <c r="DE50" s="40">
        <f t="shared" si="168"/>
        <v>3</v>
      </c>
      <c r="DF50" s="41">
        <f t="shared" si="168"/>
        <v>23</v>
      </c>
      <c r="DG50" s="42">
        <f t="shared" si="168"/>
        <v>412</v>
      </c>
      <c r="DH50" s="42">
        <f t="shared" si="168"/>
        <v>404.5</v>
      </c>
      <c r="DI50" s="38" t="s">
        <v>20</v>
      </c>
      <c r="DJ50" s="39">
        <f t="shared" ref="DJ50:DV50" si="169">SUM(DJ46:DJ49)</f>
        <v>352</v>
      </c>
      <c r="DK50" s="40">
        <f t="shared" si="169"/>
        <v>58</v>
      </c>
      <c r="DL50" s="40">
        <f t="shared" si="169"/>
        <v>11</v>
      </c>
      <c r="DM50" s="40">
        <f t="shared" si="169"/>
        <v>1</v>
      </c>
      <c r="DN50" s="40">
        <f t="shared" si="169"/>
        <v>0</v>
      </c>
      <c r="DO50" s="40">
        <f t="shared" si="169"/>
        <v>0</v>
      </c>
      <c r="DP50" s="40">
        <f t="shared" si="169"/>
        <v>0</v>
      </c>
      <c r="DQ50" s="40">
        <f t="shared" si="169"/>
        <v>0</v>
      </c>
      <c r="DR50" s="40">
        <f t="shared" si="169"/>
        <v>73</v>
      </c>
      <c r="DS50" s="40">
        <f t="shared" si="169"/>
        <v>8</v>
      </c>
      <c r="DT50" s="41">
        <f t="shared" si="169"/>
        <v>13</v>
      </c>
      <c r="DU50" s="42">
        <f t="shared" si="169"/>
        <v>516</v>
      </c>
      <c r="DV50" s="42">
        <f t="shared" si="169"/>
        <v>516.40000000000009</v>
      </c>
      <c r="DW50" s="38" t="s">
        <v>20</v>
      </c>
      <c r="DX50" s="39">
        <f t="shared" ref="DX50:EJ50" si="170">SUM(DX46:DX49)</f>
        <v>216</v>
      </c>
      <c r="DY50" s="40">
        <f t="shared" si="170"/>
        <v>41</v>
      </c>
      <c r="DZ50" s="40">
        <f t="shared" si="170"/>
        <v>10</v>
      </c>
      <c r="EA50" s="40">
        <f t="shared" si="170"/>
        <v>0</v>
      </c>
      <c r="EB50" s="40">
        <f t="shared" si="170"/>
        <v>0</v>
      </c>
      <c r="EC50" s="40">
        <f t="shared" si="170"/>
        <v>0</v>
      </c>
      <c r="ED50" s="40">
        <f t="shared" si="170"/>
        <v>0</v>
      </c>
      <c r="EE50" s="40">
        <f t="shared" si="170"/>
        <v>0</v>
      </c>
      <c r="EF50" s="40">
        <f t="shared" si="170"/>
        <v>26</v>
      </c>
      <c r="EG50" s="40">
        <f t="shared" si="170"/>
        <v>7</v>
      </c>
      <c r="EH50" s="41">
        <f t="shared" si="170"/>
        <v>16</v>
      </c>
      <c r="EI50" s="42">
        <f t="shared" si="170"/>
        <v>316</v>
      </c>
      <c r="EJ50" s="42">
        <f t="shared" si="170"/>
        <v>312</v>
      </c>
      <c r="EK50" s="38" t="s">
        <v>20</v>
      </c>
      <c r="EL50" s="39">
        <f t="shared" ref="EL50:EX50" si="171">SUM(EL46:EL49)</f>
        <v>212</v>
      </c>
      <c r="EM50" s="40">
        <f t="shared" si="171"/>
        <v>36</v>
      </c>
      <c r="EN50" s="40">
        <f t="shared" si="171"/>
        <v>4</v>
      </c>
      <c r="EO50" s="40">
        <f t="shared" si="171"/>
        <v>3</v>
      </c>
      <c r="EP50" s="40">
        <f t="shared" si="171"/>
        <v>1</v>
      </c>
      <c r="EQ50" s="40">
        <f t="shared" si="171"/>
        <v>0</v>
      </c>
      <c r="ER50" s="40">
        <f t="shared" si="171"/>
        <v>1</v>
      </c>
      <c r="ES50" s="40">
        <f t="shared" si="171"/>
        <v>2</v>
      </c>
      <c r="ET50" s="40">
        <f t="shared" si="171"/>
        <v>25</v>
      </c>
      <c r="EU50" s="40">
        <f t="shared" si="171"/>
        <v>10</v>
      </c>
      <c r="EV50" s="41">
        <f t="shared" si="171"/>
        <v>13</v>
      </c>
      <c r="EW50" s="42">
        <f t="shared" si="171"/>
        <v>307</v>
      </c>
      <c r="EX50" s="42">
        <f t="shared" si="171"/>
        <v>304</v>
      </c>
      <c r="EY50" s="38" t="s">
        <v>20</v>
      </c>
      <c r="EZ50" s="39">
        <f t="shared" ref="EZ50:FL50" si="172">SUM(EZ46:EZ49)</f>
        <v>380</v>
      </c>
      <c r="FA50" s="40">
        <f t="shared" si="172"/>
        <v>55</v>
      </c>
      <c r="FB50" s="40">
        <f t="shared" si="172"/>
        <v>10</v>
      </c>
      <c r="FC50" s="40">
        <f t="shared" si="172"/>
        <v>3</v>
      </c>
      <c r="FD50" s="40">
        <f t="shared" si="172"/>
        <v>0</v>
      </c>
      <c r="FE50" s="40">
        <f t="shared" si="172"/>
        <v>0</v>
      </c>
      <c r="FF50" s="40">
        <f t="shared" si="172"/>
        <v>0</v>
      </c>
      <c r="FG50" s="40">
        <f t="shared" si="172"/>
        <v>1</v>
      </c>
      <c r="FH50" s="40">
        <f t="shared" si="172"/>
        <v>54</v>
      </c>
      <c r="FI50" s="40">
        <f t="shared" si="172"/>
        <v>6</v>
      </c>
      <c r="FJ50" s="41">
        <f t="shared" si="172"/>
        <v>18</v>
      </c>
      <c r="FK50" s="42">
        <f t="shared" si="172"/>
        <v>527</v>
      </c>
      <c r="FL50" s="42">
        <f t="shared" si="172"/>
        <v>526.90000000000009</v>
      </c>
      <c r="FM50" s="38" t="s">
        <v>20</v>
      </c>
      <c r="FN50" s="39">
        <f t="shared" ref="FN50:FZ50" si="173">SUM(FN46:FN49)</f>
        <v>273</v>
      </c>
      <c r="FO50" s="40">
        <f t="shared" si="173"/>
        <v>47</v>
      </c>
      <c r="FP50" s="40">
        <f t="shared" si="173"/>
        <v>6</v>
      </c>
      <c r="FQ50" s="40">
        <f t="shared" si="173"/>
        <v>0</v>
      </c>
      <c r="FR50" s="40">
        <f t="shared" si="173"/>
        <v>1</v>
      </c>
      <c r="FS50" s="40">
        <f t="shared" si="173"/>
        <v>0</v>
      </c>
      <c r="FT50" s="40">
        <f t="shared" si="173"/>
        <v>0</v>
      </c>
      <c r="FU50" s="40">
        <f t="shared" si="173"/>
        <v>1</v>
      </c>
      <c r="FV50" s="40">
        <f t="shared" si="173"/>
        <v>45</v>
      </c>
      <c r="FW50" s="40">
        <f t="shared" si="173"/>
        <v>1</v>
      </c>
      <c r="FX50" s="41">
        <f t="shared" si="173"/>
        <v>22</v>
      </c>
      <c r="FY50" s="42">
        <f t="shared" si="173"/>
        <v>396</v>
      </c>
      <c r="FZ50" s="42">
        <f t="shared" si="173"/>
        <v>387.90000000000003</v>
      </c>
      <c r="GA50" s="38" t="s">
        <v>20</v>
      </c>
      <c r="GB50" s="39">
        <f t="shared" ref="GB50:GN50" si="174">SUM(GB46:GB49)</f>
        <v>55</v>
      </c>
      <c r="GC50" s="40">
        <f t="shared" si="174"/>
        <v>11</v>
      </c>
      <c r="GD50" s="40">
        <f t="shared" si="174"/>
        <v>0</v>
      </c>
      <c r="GE50" s="40">
        <f t="shared" si="174"/>
        <v>1</v>
      </c>
      <c r="GF50" s="40">
        <f t="shared" si="174"/>
        <v>0</v>
      </c>
      <c r="GG50" s="40">
        <f t="shared" si="174"/>
        <v>0</v>
      </c>
      <c r="GH50" s="40">
        <f t="shared" si="174"/>
        <v>0</v>
      </c>
      <c r="GI50" s="40">
        <f t="shared" si="174"/>
        <v>0</v>
      </c>
      <c r="GJ50" s="40">
        <f t="shared" si="174"/>
        <v>3</v>
      </c>
      <c r="GK50" s="40">
        <f t="shared" si="174"/>
        <v>1</v>
      </c>
      <c r="GL50" s="41">
        <f t="shared" si="174"/>
        <v>9</v>
      </c>
      <c r="GM50" s="42">
        <f t="shared" si="174"/>
        <v>80</v>
      </c>
      <c r="GN50" s="42">
        <f t="shared" si="174"/>
        <v>73.5</v>
      </c>
      <c r="GO50" s="38" t="s">
        <v>20</v>
      </c>
      <c r="GP50" s="39">
        <f t="shared" ref="GP50:HB50" si="175">SUM(GP46:GP49)</f>
        <v>104</v>
      </c>
      <c r="GQ50" s="40">
        <f t="shared" si="175"/>
        <v>17</v>
      </c>
      <c r="GR50" s="40">
        <f t="shared" si="175"/>
        <v>5</v>
      </c>
      <c r="GS50" s="40">
        <f t="shared" si="175"/>
        <v>1</v>
      </c>
      <c r="GT50" s="40">
        <f t="shared" si="175"/>
        <v>0</v>
      </c>
      <c r="GU50" s="40">
        <f t="shared" si="175"/>
        <v>0</v>
      </c>
      <c r="GV50" s="40">
        <f t="shared" si="175"/>
        <v>0</v>
      </c>
      <c r="GW50" s="40">
        <f t="shared" si="175"/>
        <v>0</v>
      </c>
      <c r="GX50" s="40">
        <f t="shared" si="175"/>
        <v>6</v>
      </c>
      <c r="GY50" s="40">
        <f t="shared" si="175"/>
        <v>2</v>
      </c>
      <c r="GZ50" s="41">
        <f t="shared" si="175"/>
        <v>13</v>
      </c>
      <c r="HA50" s="42">
        <f t="shared" si="175"/>
        <v>148</v>
      </c>
      <c r="HB50" s="42">
        <f t="shared" si="175"/>
        <v>144.19999999999999</v>
      </c>
      <c r="HC50" s="38" t="s">
        <v>20</v>
      </c>
      <c r="HD50" s="39">
        <f t="shared" ref="HD50:HP50" si="176">SUM(HD46:HD49)</f>
        <v>193</v>
      </c>
      <c r="HE50" s="40">
        <f t="shared" si="176"/>
        <v>37</v>
      </c>
      <c r="HF50" s="40">
        <f t="shared" si="176"/>
        <v>3</v>
      </c>
      <c r="HG50" s="40">
        <f t="shared" si="176"/>
        <v>0</v>
      </c>
      <c r="HH50" s="40">
        <f t="shared" si="176"/>
        <v>0</v>
      </c>
      <c r="HI50" s="40">
        <f t="shared" si="176"/>
        <v>0</v>
      </c>
      <c r="HJ50" s="40">
        <f t="shared" si="176"/>
        <v>1</v>
      </c>
      <c r="HK50" s="40">
        <f t="shared" si="176"/>
        <v>1</v>
      </c>
      <c r="HL50" s="40">
        <f t="shared" si="176"/>
        <v>29</v>
      </c>
      <c r="HM50" s="40">
        <f t="shared" si="176"/>
        <v>8</v>
      </c>
      <c r="HN50" s="41">
        <f t="shared" si="176"/>
        <v>8</v>
      </c>
      <c r="HO50" s="42">
        <f t="shared" si="176"/>
        <v>280</v>
      </c>
      <c r="HP50" s="42">
        <f t="shared" si="176"/>
        <v>274.7</v>
      </c>
      <c r="HQ50" s="38" t="s">
        <v>20</v>
      </c>
      <c r="HR50" s="39">
        <f t="shared" ref="HR50:ID50" si="177">SUM(HR46:HR49)</f>
        <v>180</v>
      </c>
      <c r="HS50" s="40">
        <f t="shared" si="177"/>
        <v>33</v>
      </c>
      <c r="HT50" s="40">
        <f t="shared" si="177"/>
        <v>3</v>
      </c>
      <c r="HU50" s="40">
        <f t="shared" si="177"/>
        <v>0</v>
      </c>
      <c r="HV50" s="40">
        <f t="shared" si="177"/>
        <v>0</v>
      </c>
      <c r="HW50" s="40">
        <f t="shared" si="177"/>
        <v>0</v>
      </c>
      <c r="HX50" s="40">
        <f t="shared" si="177"/>
        <v>0</v>
      </c>
      <c r="HY50" s="40">
        <f t="shared" si="177"/>
        <v>0</v>
      </c>
      <c r="HZ50" s="40">
        <f t="shared" si="177"/>
        <v>15</v>
      </c>
      <c r="IA50" s="40">
        <f t="shared" si="177"/>
        <v>4</v>
      </c>
      <c r="IB50" s="41">
        <f t="shared" si="177"/>
        <v>13</v>
      </c>
      <c r="IC50" s="42">
        <f t="shared" si="177"/>
        <v>248</v>
      </c>
      <c r="ID50" s="42">
        <f t="shared" si="177"/>
        <v>239.1</v>
      </c>
      <c r="IE50" s="74"/>
      <c r="IF50" s="74"/>
      <c r="IG50" s="38"/>
    </row>
    <row r="51" spans="1:241" ht="13.5" customHeight="1" x14ac:dyDescent="0.25">
      <c r="A51" s="13">
        <f>A49+"00:15"</f>
        <v>0.62499999999999989</v>
      </c>
      <c r="B51" s="9">
        <v>4</v>
      </c>
      <c r="C51" s="10">
        <v>2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1</v>
      </c>
      <c r="K51" s="10">
        <v>0</v>
      </c>
      <c r="L51" s="11">
        <v>0</v>
      </c>
      <c r="M51" s="12">
        <f>SUM(B51:L51)</f>
        <v>7</v>
      </c>
      <c r="N51" s="12">
        <f>SUM(B51,C51,2.3*D51,2.3*E51,2.3*F51,2.3*G51,2*H51,2*I51,J51,0.4*K51,0.2*L51)</f>
        <v>7</v>
      </c>
      <c r="O51" s="13">
        <f>O49+"00:15"</f>
        <v>0.62499999999999989</v>
      </c>
      <c r="P51" s="14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6">
        <v>0</v>
      </c>
      <c r="AA51" s="17">
        <f>SUM(P51:Z51)</f>
        <v>0</v>
      </c>
      <c r="AB51" s="17">
        <f>SUM(P51,Q51,2.3*R51,2.3*S51,2.3*T51,2.3*U51,2*V51,2*W51,X51,0.4*Y51,0.2*Z51)</f>
        <v>0</v>
      </c>
      <c r="AC51" s="13">
        <f>AC49+"00:15"</f>
        <v>0.62499999999999989</v>
      </c>
      <c r="AD51" s="9">
        <v>2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1">
        <v>0</v>
      </c>
      <c r="AO51" s="12">
        <f>SUM(AD51:AN51)</f>
        <v>2</v>
      </c>
      <c r="AP51" s="12">
        <f>SUM(AD51,AE51,2.3*AF51,2.3*AG51,2.3*AH51,2.3*AI51,2*AJ51,2*AK51,AL51,0.4*AM51,0.2*AN51)</f>
        <v>2</v>
      </c>
      <c r="AQ51" s="13">
        <f>AQ49+"00:15"</f>
        <v>0.62499999999999989</v>
      </c>
      <c r="AR51" s="9">
        <v>8</v>
      </c>
      <c r="AS51" s="10">
        <v>4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2</v>
      </c>
      <c r="BA51" s="10">
        <v>0</v>
      </c>
      <c r="BB51" s="11">
        <v>1</v>
      </c>
      <c r="BC51" s="12">
        <f>SUM(AR51:BB51)</f>
        <v>15</v>
      </c>
      <c r="BD51" s="12">
        <f>SUM(AR51,AS51,2.3*AT51,2.3*AU51,2.3*AV51,2.3*AW51,2*AX51,2*AY51,AZ51,0.4*BA51,0.2*BB51)</f>
        <v>14.2</v>
      </c>
      <c r="BE51" s="13">
        <f>BE49+"00:15"</f>
        <v>0.62499999999999989</v>
      </c>
      <c r="BF51" s="9">
        <v>26</v>
      </c>
      <c r="BG51" s="10">
        <v>8</v>
      </c>
      <c r="BH51" s="10">
        <v>0</v>
      </c>
      <c r="BI51" s="10">
        <v>0</v>
      </c>
      <c r="BJ51" s="10">
        <v>0</v>
      </c>
      <c r="BK51" s="10">
        <v>0</v>
      </c>
      <c r="BL51" s="10">
        <v>0</v>
      </c>
      <c r="BM51" s="10">
        <v>0</v>
      </c>
      <c r="BN51" s="10">
        <v>1</v>
      </c>
      <c r="BO51" s="10">
        <v>0</v>
      </c>
      <c r="BP51" s="11">
        <v>1</v>
      </c>
      <c r="BQ51" s="12">
        <f>SUM(BF51:BP51)</f>
        <v>36</v>
      </c>
      <c r="BR51" s="12">
        <f>SUM(BF51,BG51,2.3*BH51,2.3*BI51,2.3*BJ51,2.3*BK51,2*BL51,2*BM51,BN51,0.4*BO51,0.2*BP51)</f>
        <v>35.200000000000003</v>
      </c>
      <c r="BS51" s="13">
        <f>BS49+"00:15"</f>
        <v>0.62499999999999989</v>
      </c>
      <c r="BT51" s="9">
        <v>2</v>
      </c>
      <c r="BU51" s="10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10">
        <v>0</v>
      </c>
      <c r="CB51" s="10">
        <v>1</v>
      </c>
      <c r="CC51" s="10">
        <v>0</v>
      </c>
      <c r="CD51" s="11">
        <v>0</v>
      </c>
      <c r="CE51" s="12">
        <f>SUM(BT51:CD51)</f>
        <v>3</v>
      </c>
      <c r="CF51" s="12">
        <f>SUM(BT51,BU51,2.3*BV51,2.3*BW51,2.3*BX51,2.3*BY51,2*BZ51,2*CA51,CB51,0.4*CC51,0.2*CD51)</f>
        <v>3</v>
      </c>
      <c r="CG51" s="13">
        <f>CG49+"00:15"</f>
        <v>0.62499999999999989</v>
      </c>
      <c r="CH51" s="14">
        <v>0</v>
      </c>
      <c r="CI51" s="15">
        <v>0</v>
      </c>
      <c r="CJ51" s="15">
        <v>0</v>
      </c>
      <c r="CK51" s="15">
        <v>0</v>
      </c>
      <c r="CL51" s="15">
        <v>0</v>
      </c>
      <c r="CM51" s="15">
        <v>0</v>
      </c>
      <c r="CN51" s="15">
        <v>0</v>
      </c>
      <c r="CO51" s="15">
        <v>0</v>
      </c>
      <c r="CP51" s="15">
        <v>0</v>
      </c>
      <c r="CQ51" s="15">
        <v>0</v>
      </c>
      <c r="CR51" s="16">
        <v>0</v>
      </c>
      <c r="CS51" s="17">
        <f>SUM(CH51:CR51)</f>
        <v>0</v>
      </c>
      <c r="CT51" s="17">
        <f>SUM(CH51,CI51,2.3*CJ51,2.3*CK51,2.3*CL51,2.3*CM51,2*CN51,2*CO51,CP51,0.4*CQ51,0.2*CR51)</f>
        <v>0</v>
      </c>
      <c r="CU51" s="13">
        <f>'Site 49 - Data'!$A51</f>
        <v>0.62499999999999989</v>
      </c>
      <c r="CV51" s="62">
        <f>SUM('Site 49 - Data'!BF51,'Site 49 - Data'!BT51,'Site 49 - Data'!EZ51,'Site 49 - Data'!IF51,'Site 49 - ARMS'!BT51)</f>
        <v>75</v>
      </c>
      <c r="CW51" s="63">
        <f>SUM('Site 49 - Data'!BG51,'Site 49 - Data'!BU51,'Site 49 - Data'!FA51,'Site 49 - Data'!IG51,'Site 49 - ARMS'!BU51)</f>
        <v>10</v>
      </c>
      <c r="CX51" s="63">
        <f>SUM('Site 49 - Data'!BH51,'Site 49 - Data'!BV51,'Site 49 - Data'!FB51,'Site 49 - Data'!IH51,'Site 49 - ARMS'!BV51)</f>
        <v>0</v>
      </c>
      <c r="CY51" s="63">
        <f>SUM('Site 49 - Data'!BI51,'Site 49 - Data'!BW51,'Site 49 - Data'!FC51,'Site 49 - Data'!II51,'Site 49 - ARMS'!BW51)</f>
        <v>0</v>
      </c>
      <c r="CZ51" s="63">
        <f>SUM('Site 49 - Data'!BJ51,'Site 49 - Data'!BX51,'Site 49 - Data'!FD51,'Site 49 - Data'!IJ51,'Site 49 - ARMS'!BX51)</f>
        <v>0</v>
      </c>
      <c r="DA51" s="63">
        <f>SUM('Site 49 - Data'!BK51,'Site 49 - Data'!BY51,'Site 49 - Data'!FE51,'Site 49 - Data'!IK51,'Site 49 - ARMS'!BY51)</f>
        <v>0</v>
      </c>
      <c r="DB51" s="63">
        <f>SUM('Site 49 - Data'!BL51,'Site 49 - Data'!BZ51,'Site 49 - Data'!FF51,'Site 49 - Data'!IL51,'Site 49 - ARMS'!BZ51)</f>
        <v>0</v>
      </c>
      <c r="DC51" s="63">
        <f>SUM('Site 49 - Data'!BM51,'Site 49 - Data'!CA51,'Site 49 - Data'!FG51,'Site 49 - Data'!IM51,'Site 49 - ARMS'!CA51)</f>
        <v>0</v>
      </c>
      <c r="DD51" s="63">
        <f>SUM('Site 49 - Data'!BN51,'Site 49 - Data'!CB51,'Site 49 - Data'!FH51,'Site 49 - Data'!IN51,'Site 49 - ARMS'!CB51)</f>
        <v>19</v>
      </c>
      <c r="DE51" s="63">
        <f>SUM('Site 49 - Data'!BO51,'Site 49 - Data'!CC51,'Site 49 - Data'!FI51,'Site 49 - Data'!IO51,'Site 49 - ARMS'!CC51)</f>
        <v>1</v>
      </c>
      <c r="DF51" s="64">
        <f>SUM('Site 49 - Data'!BP51,'Site 49 - Data'!CD51,'Site 49 - Data'!FJ51,'Site 49 - Data'!IP51,'Site 49 - ARMS'!CD51)</f>
        <v>4</v>
      </c>
      <c r="DG51" s="12">
        <f>SUM(CV51:DF51)</f>
        <v>109</v>
      </c>
      <c r="DH51" s="12">
        <f>SUM(CV51,CW51,2.3*CX51,2.3*CY51,2.3*CZ51,2.3*DA51,2*DB51,2*DC51,DD51,0.4*DE51,0.2*DF51)</f>
        <v>105.2</v>
      </c>
      <c r="DI51" s="13">
        <f>'Site 49 - Data'!$A51</f>
        <v>0.62499999999999989</v>
      </c>
      <c r="DJ51" s="62">
        <f>SUM('Site 49 - Data'!B51,'Site 49 - Data'!P51,'Site 49 - Data'!AD51,'Site 49 - Data'!AR51,'Site 49 - Data'!BF51)</f>
        <v>89</v>
      </c>
      <c r="DK51" s="63">
        <f>SUM('Site 49 - Data'!C51,'Site 49 - Data'!Q51,'Site 49 - Data'!AE51,'Site 49 - Data'!AS51,'Site 49 - Data'!BG51)</f>
        <v>17</v>
      </c>
      <c r="DL51" s="63">
        <f>SUM('Site 49 - Data'!D51,'Site 49 - Data'!R51,'Site 49 - Data'!AF51,'Site 49 - Data'!AT51,'Site 49 - Data'!BH51)</f>
        <v>3</v>
      </c>
      <c r="DM51" s="63">
        <f>SUM('Site 49 - Data'!E51,'Site 49 - Data'!S51,'Site 49 - Data'!AG51,'Site 49 - Data'!AU51,'Site 49 - Data'!BI51)</f>
        <v>0</v>
      </c>
      <c r="DN51" s="63">
        <f>SUM('Site 49 - Data'!F51,'Site 49 - Data'!T51,'Site 49 - Data'!AH51,'Site 49 - Data'!AV51,'Site 49 - Data'!BJ51)</f>
        <v>1</v>
      </c>
      <c r="DO51" s="63">
        <f>SUM('Site 49 - Data'!G51,'Site 49 - Data'!U51,'Site 49 - Data'!AI51,'Site 49 - Data'!AW51,'Site 49 - Data'!BK51)</f>
        <v>0</v>
      </c>
      <c r="DP51" s="63">
        <f>SUM('Site 49 - Data'!H51,'Site 49 - Data'!V51,'Site 49 - Data'!AJ51,'Site 49 - Data'!AX51,'Site 49 - Data'!BL51)</f>
        <v>0</v>
      </c>
      <c r="DQ51" s="63">
        <f>SUM('Site 49 - Data'!I51,'Site 49 - Data'!W51,'Site 49 - Data'!AK51,'Site 49 - Data'!AY51,'Site 49 - Data'!BM51)</f>
        <v>0</v>
      </c>
      <c r="DR51" s="63">
        <f>SUM('Site 49 - Data'!J51,'Site 49 - Data'!X51,'Site 49 - Data'!AL51,'Site 49 - Data'!AZ51,'Site 49 - Data'!BN51)</f>
        <v>17</v>
      </c>
      <c r="DS51" s="63">
        <f>SUM('Site 49 - Data'!K51,'Site 49 - Data'!Y51,'Site 49 - Data'!AM51,'Site 49 - Data'!BA51,'Site 49 - Data'!BO51)</f>
        <v>2</v>
      </c>
      <c r="DT51" s="64">
        <f>SUM('Site 49 - Data'!L51,'Site 49 - Data'!Z51,'Site 49 - Data'!AN51,'Site 49 - Data'!BB51,'Site 49 - Data'!BP51)</f>
        <v>7</v>
      </c>
      <c r="DU51" s="12">
        <f>SUM(DJ51:DT51)</f>
        <v>136</v>
      </c>
      <c r="DV51" s="12">
        <f>SUM(DJ51,DK51,2.3*DL51,2.3*DM51,2.3*DN51,2.3*DO51,2*DP51,2*DQ51,DR51,0.4*DS51,0.2*DT51)</f>
        <v>134.4</v>
      </c>
      <c r="DW51" s="13">
        <f>'Site 49 - Data'!$A51</f>
        <v>0.62499999999999989</v>
      </c>
      <c r="DX51" s="62">
        <f>SUM('Site 49 - Data'!AR51,'Site 49 - Data'!DX51,'Site 49 - Data'!EL51,'Site 49 - Data'!HR51,'Site 49 - ARMS'!BF51)</f>
        <v>43</v>
      </c>
      <c r="DY51" s="63">
        <f>SUM('Site 49 - Data'!AS51,'Site 49 - Data'!DY51,'Site 49 - Data'!EM51,'Site 49 - Data'!HS51,'Site 49 - ARMS'!BG51)</f>
        <v>13</v>
      </c>
      <c r="DZ51" s="63">
        <f>SUM('Site 49 - Data'!AT51,'Site 49 - Data'!DZ51,'Site 49 - Data'!EN51,'Site 49 - Data'!HT51,'Site 49 - ARMS'!BH51)</f>
        <v>0</v>
      </c>
      <c r="EA51" s="63">
        <f>SUM('Site 49 - Data'!AU51,'Site 49 - Data'!EA51,'Site 49 - Data'!EO51,'Site 49 - Data'!HU51,'Site 49 - ARMS'!BI51)</f>
        <v>0</v>
      </c>
      <c r="EB51" s="63">
        <f>SUM('Site 49 - Data'!AV51,'Site 49 - Data'!EB51,'Site 49 - Data'!EP51,'Site 49 - Data'!HV51,'Site 49 - ARMS'!BJ51)</f>
        <v>0</v>
      </c>
      <c r="EC51" s="63">
        <f>SUM('Site 49 - Data'!AW51,'Site 49 - Data'!EC51,'Site 49 - Data'!EQ51,'Site 49 - Data'!HW51,'Site 49 - ARMS'!BK51)</f>
        <v>0</v>
      </c>
      <c r="ED51" s="63">
        <f>SUM('Site 49 - Data'!AX51,'Site 49 - Data'!ED51,'Site 49 - Data'!ER51,'Site 49 - Data'!HX51,'Site 49 - ARMS'!BL51)</f>
        <v>0</v>
      </c>
      <c r="EE51" s="63">
        <f>SUM('Site 49 - Data'!AY51,'Site 49 - Data'!EE51,'Site 49 - Data'!ES51,'Site 49 - Data'!HY51,'Site 49 - ARMS'!BM51)</f>
        <v>0</v>
      </c>
      <c r="EF51" s="63">
        <f>SUM('Site 49 - Data'!AZ51,'Site 49 - Data'!EF51,'Site 49 - Data'!ET51,'Site 49 - Data'!HZ51,'Site 49 - ARMS'!BN51)</f>
        <v>4</v>
      </c>
      <c r="EG51" s="63">
        <f>SUM('Site 49 - Data'!BA51,'Site 49 - Data'!EG51,'Site 49 - Data'!EU51,'Site 49 - Data'!IA51,'Site 49 - ARMS'!BO51)</f>
        <v>2</v>
      </c>
      <c r="EH51" s="64">
        <f>SUM('Site 49 - Data'!BB51,'Site 49 - Data'!EH51,'Site 49 - Data'!EV51,'Site 49 - Data'!IB51,'Site 49 - ARMS'!BP51)</f>
        <v>8</v>
      </c>
      <c r="EI51" s="12">
        <f>SUM(DX51:EH51)</f>
        <v>70</v>
      </c>
      <c r="EJ51" s="12">
        <f>SUM(DX51,DY51,2.3*DZ51,2.3*EA51,2.3*EB51,2.3*EC51,2*ED51,2*EE51,EF51,0.4*EG51,0.2*EH51)</f>
        <v>62.4</v>
      </c>
      <c r="EK51" s="13">
        <f>'Site 49 - Data'!$A51</f>
        <v>0.62499999999999989</v>
      </c>
      <c r="EL51" s="62">
        <f>SUM('Site 49 - Data'!BT51,'Site 49 - Data'!CH51,'Site 49 - Data'!CV51,'Site 49 - Data'!DJ51,'Site 49 - Data'!DX51)</f>
        <v>64</v>
      </c>
      <c r="EM51" s="63">
        <f>SUM('Site 49 - Data'!BU51,'Site 49 - Data'!CI51,'Site 49 - Data'!CW51,'Site 49 - Data'!DK51,'Site 49 - Data'!DY51)</f>
        <v>10</v>
      </c>
      <c r="EN51" s="63">
        <f>SUM('Site 49 - Data'!BV51,'Site 49 - Data'!CJ51,'Site 49 - Data'!CX51,'Site 49 - Data'!DL51,'Site 49 - Data'!DZ51)</f>
        <v>1</v>
      </c>
      <c r="EO51" s="63">
        <f>SUM('Site 49 - Data'!BW51,'Site 49 - Data'!CK51,'Site 49 - Data'!CY51,'Site 49 - Data'!DM51,'Site 49 - Data'!EA51)</f>
        <v>0</v>
      </c>
      <c r="EP51" s="63">
        <f>SUM('Site 49 - Data'!BX51,'Site 49 - Data'!CL51,'Site 49 - Data'!CZ51,'Site 49 - Data'!DN51,'Site 49 - Data'!EB51)</f>
        <v>0</v>
      </c>
      <c r="EQ51" s="63">
        <f>SUM('Site 49 - Data'!BY51,'Site 49 - Data'!CM51,'Site 49 - Data'!DA51,'Site 49 - Data'!DO51,'Site 49 - Data'!EC51)</f>
        <v>0</v>
      </c>
      <c r="ER51" s="63">
        <f>SUM('Site 49 - Data'!BZ51,'Site 49 - Data'!CN51,'Site 49 - Data'!DB51,'Site 49 - Data'!DP51,'Site 49 - Data'!ED51)</f>
        <v>0</v>
      </c>
      <c r="ES51" s="63">
        <f>SUM('Site 49 - Data'!CA51,'Site 49 - Data'!CO51,'Site 49 - Data'!DC51,'Site 49 - Data'!DQ51,'Site 49 - Data'!EE51)</f>
        <v>0</v>
      </c>
      <c r="ET51" s="63">
        <f>SUM('Site 49 - Data'!CB51,'Site 49 - Data'!CP51,'Site 49 - Data'!DD51,'Site 49 - Data'!DR51,'Site 49 - Data'!EF51)</f>
        <v>7</v>
      </c>
      <c r="EU51" s="63">
        <f>SUM('Site 49 - Data'!CC51,'Site 49 - Data'!CQ51,'Site 49 - Data'!DE51,'Site 49 - Data'!DS51,'Site 49 - Data'!EG51)</f>
        <v>2</v>
      </c>
      <c r="EV51" s="64">
        <f>SUM('Site 49 - Data'!CD51,'Site 49 - Data'!CR51,'Site 49 - Data'!DF51,'Site 49 - Data'!DT51,'Site 49 - Data'!EH51)</f>
        <v>5</v>
      </c>
      <c r="EW51" s="12">
        <f>SUM(EL51:EV51)</f>
        <v>89</v>
      </c>
      <c r="EX51" s="12">
        <f>SUM(EL51,EM51,2.3*EN51,2.3*EO51,2.3*EP51,2.3*EQ51,2*ER51,2*ES51,ET51,0.4*EU51,0.2*EV51)</f>
        <v>85.1</v>
      </c>
      <c r="EY51" s="13">
        <f>'Site 49 - Data'!$A51</f>
        <v>0.62499999999999989</v>
      </c>
      <c r="EZ51" s="62">
        <f>SUM('Site 49 - Data'!AD51,'Site 49 - Data'!DJ51,'Site 49 - Data'!GP51,'Site 49 - Data'!HD51,'Site 49 - ARMS'!AR51)</f>
        <v>96</v>
      </c>
      <c r="FA51" s="63">
        <f>SUM('Site 49 - Data'!AE51,'Site 49 - Data'!DK51,'Site 49 - Data'!GQ51,'Site 49 - Data'!HE51,'Site 49 - ARMS'!AS51)</f>
        <v>15</v>
      </c>
      <c r="FB51" s="63">
        <f>SUM('Site 49 - Data'!AF51,'Site 49 - Data'!DL51,'Site 49 - Data'!GR51,'Site 49 - Data'!HF51,'Site 49 - ARMS'!AT51)</f>
        <v>3</v>
      </c>
      <c r="FC51" s="63">
        <f>SUM('Site 49 - Data'!AG51,'Site 49 - Data'!DM51,'Site 49 - Data'!GS51,'Site 49 - Data'!HG51,'Site 49 - ARMS'!AU51)</f>
        <v>0</v>
      </c>
      <c r="FD51" s="63">
        <f>SUM('Site 49 - Data'!AH51,'Site 49 - Data'!DN51,'Site 49 - Data'!GT51,'Site 49 - Data'!HH51,'Site 49 - ARMS'!AV51)</f>
        <v>1</v>
      </c>
      <c r="FE51" s="63">
        <f>SUM('Site 49 - Data'!AI51,'Site 49 - Data'!DO51,'Site 49 - Data'!GU51,'Site 49 - Data'!HI51,'Site 49 - ARMS'!AW51)</f>
        <v>0</v>
      </c>
      <c r="FF51" s="63">
        <f>SUM('Site 49 - Data'!AJ51,'Site 49 - Data'!DP51,'Site 49 - Data'!GV51,'Site 49 - Data'!HJ51,'Site 49 - ARMS'!AX51)</f>
        <v>0</v>
      </c>
      <c r="FG51" s="63">
        <f>SUM('Site 49 - Data'!AK51,'Site 49 - Data'!DQ51,'Site 49 - Data'!GW51,'Site 49 - Data'!HK51,'Site 49 - ARMS'!AY51)</f>
        <v>0</v>
      </c>
      <c r="FH51" s="63">
        <f>SUM('Site 49 - Data'!AL51,'Site 49 - Data'!DR51,'Site 49 - Data'!GX51,'Site 49 - Data'!HL51,'Site 49 - ARMS'!AZ51)</f>
        <v>14</v>
      </c>
      <c r="FI51" s="63">
        <f>SUM('Site 49 - Data'!AM51,'Site 49 - Data'!DS51,'Site 49 - Data'!GY51,'Site 49 - Data'!HM51,'Site 49 - ARMS'!BA51)</f>
        <v>2</v>
      </c>
      <c r="FJ51" s="64">
        <f>SUM('Site 49 - Data'!AN51,'Site 49 - Data'!DT51,'Site 49 - Data'!GZ51,'Site 49 - Data'!HN51,'Site 49 - ARMS'!BB51)</f>
        <v>6</v>
      </c>
      <c r="FK51" s="12">
        <f>SUM(EZ51:FJ51)</f>
        <v>137</v>
      </c>
      <c r="FL51" s="12">
        <f>SUM(EZ51,FA51,2.3*FB51,2.3*FC51,2.3*FD51,2.3*FE51,2*FF51,2*FG51,FH51,0.4*FI51,0.2*FJ51)</f>
        <v>136.19999999999999</v>
      </c>
      <c r="FM51" s="13">
        <f>'Site 49 - Data'!$A51</f>
        <v>0.62499999999999989</v>
      </c>
      <c r="FN51" s="62">
        <f>SUM('Site 49 - Data'!EL51,'Site 49 - Data'!EZ51,'Site 49 - Data'!FN51,'Site 49 - Data'!GB51,'Site 49 - Data'!GP51)</f>
        <v>77</v>
      </c>
      <c r="FO51" s="63">
        <f>SUM('Site 49 - Data'!EM51,'Site 49 - Data'!FA51,'Site 49 - Data'!FO51,'Site 49 - Data'!GC51,'Site 49 - Data'!GQ51)</f>
        <v>12</v>
      </c>
      <c r="FP51" s="63">
        <f>SUM('Site 49 - Data'!EN51,'Site 49 - Data'!FB51,'Site 49 - Data'!FP51,'Site 49 - Data'!GD51,'Site 49 - Data'!GR51)</f>
        <v>1</v>
      </c>
      <c r="FQ51" s="63">
        <f>SUM('Site 49 - Data'!EO51,'Site 49 - Data'!FC51,'Site 49 - Data'!FQ51,'Site 49 - Data'!GE51,'Site 49 - Data'!GS51)</f>
        <v>0</v>
      </c>
      <c r="FR51" s="63">
        <f>SUM('Site 49 - Data'!EP51,'Site 49 - Data'!FD51,'Site 49 - Data'!FR51,'Site 49 - Data'!GF51,'Site 49 - Data'!GT51)</f>
        <v>0</v>
      </c>
      <c r="FS51" s="63">
        <f>SUM('Site 49 - Data'!EQ51,'Site 49 - Data'!FE51,'Site 49 - Data'!FS51,'Site 49 - Data'!GG51,'Site 49 - Data'!GU51)</f>
        <v>0</v>
      </c>
      <c r="FT51" s="63">
        <f>SUM('Site 49 - Data'!ER51,'Site 49 - Data'!FF51,'Site 49 - Data'!FT51,'Site 49 - Data'!GH51,'Site 49 - Data'!GV51)</f>
        <v>0</v>
      </c>
      <c r="FU51" s="63">
        <f>SUM('Site 49 - Data'!ES51,'Site 49 - Data'!FG51,'Site 49 - Data'!FU51,'Site 49 - Data'!GI51,'Site 49 - Data'!GW51)</f>
        <v>0</v>
      </c>
      <c r="FV51" s="63">
        <f>SUM('Site 49 - Data'!ET51,'Site 49 - Data'!FH51,'Site 49 - Data'!FV51,'Site 49 - Data'!GJ51,'Site 49 - Data'!GX51)</f>
        <v>16</v>
      </c>
      <c r="FW51" s="63">
        <f>SUM('Site 49 - Data'!EU51,'Site 49 - Data'!FI51,'Site 49 - Data'!FW51,'Site 49 - Data'!GK51,'Site 49 - Data'!GY51)</f>
        <v>2</v>
      </c>
      <c r="FX51" s="64">
        <f>SUM('Site 49 - Data'!EV51,'Site 49 - Data'!FJ51,'Site 49 - Data'!FX51,'Site 49 - Data'!GL51,'Site 49 - Data'!GZ51)</f>
        <v>2</v>
      </c>
      <c r="FY51" s="12">
        <f>SUM(FN51:FX51)</f>
        <v>110</v>
      </c>
      <c r="FZ51" s="12">
        <f>SUM(FN51,FO51,2.3*FP51,2.3*FQ51,2.3*FR51,2.3*FS51,2*FT51,2*FU51,FV51,0.4*FW51,0.2*FX51)</f>
        <v>108.5</v>
      </c>
      <c r="GA51" s="13">
        <f>'Site 49 - Data'!$A51</f>
        <v>0.62499999999999989</v>
      </c>
      <c r="GB51" s="62">
        <f>SUM('Site 49 - Data'!P51,'Site 49 - Data'!CV51,'Site 49 - Data'!GB51,'Site 49 - ARMS'!P51,'Site 49 - ARMS'!AD51)</f>
        <v>15</v>
      </c>
      <c r="GC51" s="63">
        <f>SUM('Site 49 - Data'!Q51,'Site 49 - Data'!CW51,'Site 49 - Data'!GC51,'Site 49 - ARMS'!Q51,'Site 49 - ARMS'!AE51)</f>
        <v>2</v>
      </c>
      <c r="GD51" s="63">
        <f>SUM('Site 49 - Data'!R51,'Site 49 - Data'!CX51,'Site 49 - Data'!GD51,'Site 49 - ARMS'!R51,'Site 49 - ARMS'!AF51)</f>
        <v>0</v>
      </c>
      <c r="GE51" s="63">
        <f>SUM('Site 49 - Data'!S51,'Site 49 - Data'!CY51,'Site 49 - Data'!GE51,'Site 49 - ARMS'!S51,'Site 49 - ARMS'!AG51)</f>
        <v>0</v>
      </c>
      <c r="GF51" s="63">
        <f>SUM('Site 49 - Data'!T51,'Site 49 - Data'!CZ51,'Site 49 - Data'!GF51,'Site 49 - ARMS'!T51,'Site 49 - ARMS'!AH51)</f>
        <v>0</v>
      </c>
      <c r="GG51" s="63">
        <f>SUM('Site 49 - Data'!U51,'Site 49 - Data'!DA51,'Site 49 - Data'!GG51,'Site 49 - ARMS'!U51,'Site 49 - ARMS'!AI51)</f>
        <v>0</v>
      </c>
      <c r="GH51" s="63">
        <f>SUM('Site 49 - Data'!V51,'Site 49 - Data'!DB51,'Site 49 - Data'!GH51,'Site 49 - ARMS'!V51,'Site 49 - ARMS'!AJ51)</f>
        <v>0</v>
      </c>
      <c r="GI51" s="63">
        <f>SUM('Site 49 - Data'!W51,'Site 49 - Data'!DC51,'Site 49 - Data'!GI51,'Site 49 - ARMS'!W51,'Site 49 - ARMS'!AK51)</f>
        <v>0</v>
      </c>
      <c r="GJ51" s="63">
        <f>SUM('Site 49 - Data'!X51,'Site 49 - Data'!DD51,'Site 49 - Data'!GJ51,'Site 49 - ARMS'!X51,'Site 49 - ARMS'!AL51)</f>
        <v>1</v>
      </c>
      <c r="GK51" s="63">
        <f>SUM('Site 49 - Data'!Y51,'Site 49 - Data'!DE51,'Site 49 - Data'!GK51,'Site 49 - ARMS'!Y51,'Site 49 - ARMS'!AM51)</f>
        <v>1</v>
      </c>
      <c r="GL51" s="64">
        <f>SUM('Site 49 - Data'!Z51,'Site 49 - Data'!DF51,'Site 49 - Data'!GL51,'Site 49 - ARMS'!Z51,'Site 49 - ARMS'!AN51)</f>
        <v>4</v>
      </c>
      <c r="GM51" s="12">
        <f>SUM(GB51:GL51)</f>
        <v>23</v>
      </c>
      <c r="GN51" s="12">
        <f>SUM(GB51,GC51,2.3*GD51,2.3*GE51,2.3*GF51,2.3*GG51,2*GH51,2*GI51,GJ51,0.4*GK51,0.2*GL51)</f>
        <v>19.2</v>
      </c>
      <c r="GO51" s="13">
        <f>'Site 49 - Data'!$A51</f>
        <v>0.62499999999999989</v>
      </c>
      <c r="GP51" s="62">
        <f>SUM('Site 49 - Data'!HD51,'Site 49 - Data'!HR51,'Site 49 - Data'!IF51,'Site 49 - ARMS'!B51,'Site 49 - ARMS'!P51)</f>
        <v>21</v>
      </c>
      <c r="GQ51" s="63">
        <f>SUM('Site 49 - Data'!HE51,'Site 49 - Data'!HS51,'Site 49 - Data'!IG51,'Site 49 - ARMS'!C51,'Site 49 - ARMS'!Q51)</f>
        <v>3</v>
      </c>
      <c r="GR51" s="63">
        <f>SUM('Site 49 - Data'!HF51,'Site 49 - Data'!HT51,'Site 49 - Data'!IH51,'Site 49 - ARMS'!D51,'Site 49 - ARMS'!R51)</f>
        <v>0</v>
      </c>
      <c r="GS51" s="63">
        <f>SUM('Site 49 - Data'!HG51,'Site 49 - Data'!HU51,'Site 49 - Data'!II51,'Site 49 - ARMS'!E51,'Site 49 - ARMS'!S51)</f>
        <v>0</v>
      </c>
      <c r="GT51" s="63">
        <f>SUM('Site 49 - Data'!HH51,'Site 49 - Data'!HV51,'Site 49 - Data'!IJ51,'Site 49 - ARMS'!F51,'Site 49 - ARMS'!T51)</f>
        <v>0</v>
      </c>
      <c r="GU51" s="63">
        <f>SUM('Site 49 - Data'!HI51,'Site 49 - Data'!HW51,'Site 49 - Data'!IK51,'Site 49 - ARMS'!G51,'Site 49 - ARMS'!U51)</f>
        <v>0</v>
      </c>
      <c r="GV51" s="63">
        <f>SUM('Site 49 - Data'!HJ51,'Site 49 - Data'!HX51,'Site 49 - Data'!IL51,'Site 49 - ARMS'!H51,'Site 49 - ARMS'!V51)</f>
        <v>0</v>
      </c>
      <c r="GW51" s="63">
        <f>SUM('Site 49 - Data'!HK51,'Site 49 - Data'!HY51,'Site 49 - Data'!IM51,'Site 49 - ARMS'!I51,'Site 49 - ARMS'!W51)</f>
        <v>0</v>
      </c>
      <c r="GX51" s="63">
        <f>SUM('Site 49 - Data'!HL51,'Site 49 - Data'!HZ51,'Site 49 - Data'!IN51,'Site 49 - ARMS'!J51,'Site 49 - ARMS'!X51)</f>
        <v>2</v>
      </c>
      <c r="GY51" s="63">
        <f>SUM('Site 49 - Data'!HM51,'Site 49 - Data'!IA51,'Site 49 - Data'!IO51,'Site 49 - ARMS'!K51,'Site 49 - ARMS'!Y51)</f>
        <v>1</v>
      </c>
      <c r="GZ51" s="64">
        <f>SUM('Site 49 - Data'!HN51,'Site 49 - Data'!IB51,'Site 49 - Data'!IP51,'Site 49 - ARMS'!L51,'Site 49 - ARMS'!Z51)</f>
        <v>8</v>
      </c>
      <c r="HA51" s="12">
        <f>SUM(GP51:GZ51)</f>
        <v>35</v>
      </c>
      <c r="HB51" s="12">
        <f>SUM(GP51,GQ51,2.3*GR51,2.3*GS51,2.3*GT51,2.3*GU51,2*GV51,2*GW51,GX51,0.4*GY51,0.2*GZ51)</f>
        <v>28</v>
      </c>
      <c r="HC51" s="13">
        <f>'Site 49 - Data'!$A51</f>
        <v>0.62499999999999989</v>
      </c>
      <c r="HD51" s="62">
        <f>SUM('Site 49 - Data'!B51,'Site 49 - Data'!CH51,'Site 49 - Data'!FN51,'Site 49 - ARMS'!B51,'Site 49 - ARMS'!CH51)</f>
        <v>60</v>
      </c>
      <c r="HE51" s="63">
        <f>SUM('Site 49 - Data'!C51,'Site 49 - Data'!CI51,'Site 49 - Data'!FO51,'Site 49 - ARMS'!C51,'Site 49 - ARMS'!CI51)</f>
        <v>14</v>
      </c>
      <c r="HF51" s="63">
        <f>SUM('Site 49 - Data'!D51,'Site 49 - Data'!CJ51,'Site 49 - Data'!FP51,'Site 49 - ARMS'!D51,'Site 49 - ARMS'!CJ51)</f>
        <v>2</v>
      </c>
      <c r="HG51" s="63">
        <f>SUM('Site 49 - Data'!E51,'Site 49 - Data'!CK51,'Site 49 - Data'!FQ51,'Site 49 - ARMS'!E51,'Site 49 - ARMS'!CK51)</f>
        <v>0</v>
      </c>
      <c r="HH51" s="63">
        <f>SUM('Site 49 - Data'!F51,'Site 49 - Data'!CL51,'Site 49 - Data'!FR51,'Site 49 - ARMS'!F51,'Site 49 - ARMS'!CL51)</f>
        <v>0</v>
      </c>
      <c r="HI51" s="63">
        <f>SUM('Site 49 - Data'!G51,'Site 49 - Data'!CM51,'Site 49 - Data'!FS51,'Site 49 - ARMS'!G51,'Site 49 - ARMS'!CM51)</f>
        <v>0</v>
      </c>
      <c r="HJ51" s="63">
        <f>SUM('Site 49 - Data'!H51,'Site 49 - Data'!CN51,'Site 49 - Data'!FT51,'Site 49 - ARMS'!H51,'Site 49 - ARMS'!CN51)</f>
        <v>0</v>
      </c>
      <c r="HK51" s="63">
        <f>SUM('Site 49 - Data'!I51,'Site 49 - Data'!CO51,'Site 49 - Data'!FU51,'Site 49 - ARMS'!I51,'Site 49 - ARMS'!CO51)</f>
        <v>0</v>
      </c>
      <c r="HL51" s="63">
        <f>SUM('Site 49 - Data'!J51,'Site 49 - Data'!CP51,'Site 49 - Data'!FV51,'Site 49 - ARMS'!J51,'Site 49 - ARMS'!CP51)</f>
        <v>8</v>
      </c>
      <c r="HM51" s="63">
        <f>SUM('Site 49 - Data'!K51,'Site 49 - Data'!CQ51,'Site 49 - Data'!FW51,'Site 49 - ARMS'!K51,'Site 49 - ARMS'!CQ51)</f>
        <v>1</v>
      </c>
      <c r="HN51" s="64">
        <f>SUM('Site 49 - Data'!L51,'Site 49 - Data'!CR51,'Site 49 - Data'!FX51,'Site 49 - ARMS'!L51,'Site 49 - ARMS'!CR51)</f>
        <v>2</v>
      </c>
      <c r="HO51" s="12">
        <f>SUM(HD51:HN51)</f>
        <v>87</v>
      </c>
      <c r="HP51" s="12">
        <f>SUM(HD51,HE51,2.3*HF51,2.3*HG51,2.3*HH51,2.3*HI51,2*HJ51,2*HK51,HL51,0.4*HM51,0.2*HN51)</f>
        <v>87.4</v>
      </c>
      <c r="HQ51" s="13">
        <f>'Site 49 - Data'!$A51</f>
        <v>0.62499999999999989</v>
      </c>
      <c r="HR51" s="62">
        <f t="shared" ref="HR51:IB54" si="178">SUM(AD51,AR51,BF51,BT51,CH51)</f>
        <v>38</v>
      </c>
      <c r="HS51" s="63">
        <f t="shared" si="178"/>
        <v>12</v>
      </c>
      <c r="HT51" s="63">
        <f t="shared" si="178"/>
        <v>0</v>
      </c>
      <c r="HU51" s="63">
        <f t="shared" si="178"/>
        <v>0</v>
      </c>
      <c r="HV51" s="63">
        <f t="shared" si="178"/>
        <v>0</v>
      </c>
      <c r="HW51" s="63">
        <f t="shared" si="178"/>
        <v>0</v>
      </c>
      <c r="HX51" s="63">
        <f t="shared" si="178"/>
        <v>0</v>
      </c>
      <c r="HY51" s="63">
        <f t="shared" si="178"/>
        <v>0</v>
      </c>
      <c r="HZ51" s="63">
        <f t="shared" si="178"/>
        <v>4</v>
      </c>
      <c r="IA51" s="63">
        <f t="shared" si="178"/>
        <v>0</v>
      </c>
      <c r="IB51" s="64">
        <f t="shared" si="178"/>
        <v>2</v>
      </c>
      <c r="IC51" s="12">
        <f>SUM(HR51:IB51)</f>
        <v>56</v>
      </c>
      <c r="ID51" s="12">
        <f>SUM(HR51,HS51,2.3*HT51,2.3*HU51,2.3*HV51,2.3*HW51,2*HX51,2*HY51,HZ51,0.4*IA51,0.2*IB51)</f>
        <v>54.4</v>
      </c>
      <c r="IE51" s="65">
        <f>SUM(EI51,FK51,GM51,HO51)</f>
        <v>317</v>
      </c>
      <c r="IF51" s="65">
        <f>SUM(IE51:IE54)</f>
        <v>1177</v>
      </c>
      <c r="IG51" s="13">
        <v>0.62499999999999989</v>
      </c>
    </row>
    <row r="52" spans="1:241" ht="13.5" customHeight="1" x14ac:dyDescent="0.25">
      <c r="A52" s="19">
        <f>A51+"00:15"</f>
        <v>0.63541666666666652</v>
      </c>
      <c r="B52" s="20">
        <v>4</v>
      </c>
      <c r="C52" s="21">
        <v>1</v>
      </c>
      <c r="D52" s="21">
        <v>1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2">
        <v>0</v>
      </c>
      <c r="M52" s="23">
        <f>SUM(B52:L52)</f>
        <v>6</v>
      </c>
      <c r="N52" s="23">
        <f>SUM(B52,C52,2.3*D52,2.3*E52,2.3*F52,2.3*G52,2*H52,2*I52,J52,0.4*K52,0.2*L52)</f>
        <v>7.3</v>
      </c>
      <c r="O52" s="19">
        <f>O51+"00:15"</f>
        <v>0.63541666666666652</v>
      </c>
      <c r="P52" s="24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6">
        <v>0</v>
      </c>
      <c r="AA52" s="27">
        <f>SUM(P52:Z52)</f>
        <v>0</v>
      </c>
      <c r="AB52" s="27">
        <f>SUM(P52,Q52,2.3*R52,2.3*S52,2.3*T52,2.3*U52,2*V52,2*W52,X52,0.4*Y52,0.2*Z52)</f>
        <v>0</v>
      </c>
      <c r="AC52" s="19">
        <f>AC51+"00:15"</f>
        <v>0.63541666666666652</v>
      </c>
      <c r="AD52" s="20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2">
        <v>0</v>
      </c>
      <c r="AO52" s="23">
        <f>SUM(AD52:AN52)</f>
        <v>0</v>
      </c>
      <c r="AP52" s="23">
        <f>SUM(AD52,AE52,2.3*AF52,2.3*AG52,2.3*AH52,2.3*AI52,2*AJ52,2*AK52,AL52,0.4*AM52,0.2*AN52)</f>
        <v>0</v>
      </c>
      <c r="AQ52" s="19">
        <f>AQ51+"00:15"</f>
        <v>0.63541666666666652</v>
      </c>
      <c r="AR52" s="20">
        <v>7</v>
      </c>
      <c r="AS52" s="21">
        <v>2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1">
        <v>0</v>
      </c>
      <c r="BA52" s="21">
        <v>0</v>
      </c>
      <c r="BB52" s="22">
        <v>0</v>
      </c>
      <c r="BC52" s="23">
        <f>SUM(AR52:BB52)</f>
        <v>9</v>
      </c>
      <c r="BD52" s="23">
        <f>SUM(AR52,AS52,2.3*AT52,2.3*AU52,2.3*AV52,2.3*AW52,2*AX52,2*AY52,AZ52,0.4*BA52,0.2*BB52)</f>
        <v>9</v>
      </c>
      <c r="BE52" s="19">
        <f>BE51+"00:15"</f>
        <v>0.63541666666666652</v>
      </c>
      <c r="BF52" s="20">
        <v>23</v>
      </c>
      <c r="BG52" s="21">
        <v>6</v>
      </c>
      <c r="BH52" s="21">
        <v>2</v>
      </c>
      <c r="BI52" s="21">
        <v>0</v>
      </c>
      <c r="BJ52" s="21">
        <v>0</v>
      </c>
      <c r="BK52" s="21">
        <v>0</v>
      </c>
      <c r="BL52" s="21">
        <v>0</v>
      </c>
      <c r="BM52" s="21">
        <v>0</v>
      </c>
      <c r="BN52" s="21">
        <v>4</v>
      </c>
      <c r="BO52" s="21">
        <v>1</v>
      </c>
      <c r="BP52" s="22">
        <v>1</v>
      </c>
      <c r="BQ52" s="23">
        <f>SUM(BF52:BP52)</f>
        <v>37</v>
      </c>
      <c r="BR52" s="23">
        <f>SUM(BF52,BG52,2.3*BH52,2.3*BI52,2.3*BJ52,2.3*BK52,2*BL52,2*BM52,BN52,0.4*BO52,0.2*BP52)</f>
        <v>38.200000000000003</v>
      </c>
      <c r="BS52" s="19">
        <f>BS51+"00:15"</f>
        <v>0.63541666666666652</v>
      </c>
      <c r="BT52" s="20">
        <v>1</v>
      </c>
      <c r="BU52" s="21">
        <v>0</v>
      </c>
      <c r="BV52" s="21">
        <v>0</v>
      </c>
      <c r="BW52" s="21">
        <v>0</v>
      </c>
      <c r="BX52" s="21">
        <v>0</v>
      </c>
      <c r="BY52" s="21">
        <v>0</v>
      </c>
      <c r="BZ52" s="21">
        <v>0</v>
      </c>
      <c r="CA52" s="21">
        <v>0</v>
      </c>
      <c r="CB52" s="21">
        <v>0</v>
      </c>
      <c r="CC52" s="21">
        <v>0</v>
      </c>
      <c r="CD52" s="22">
        <v>0</v>
      </c>
      <c r="CE52" s="23">
        <f>SUM(BT52:CD52)</f>
        <v>1</v>
      </c>
      <c r="CF52" s="23">
        <f>SUM(BT52,BU52,2.3*BV52,2.3*BW52,2.3*BX52,2.3*BY52,2*BZ52,2*CA52,CB52,0.4*CC52,0.2*CD52)</f>
        <v>1</v>
      </c>
      <c r="CG52" s="19">
        <f>CG51+"00:15"</f>
        <v>0.63541666666666652</v>
      </c>
      <c r="CH52" s="24">
        <v>0</v>
      </c>
      <c r="CI52" s="25">
        <v>0</v>
      </c>
      <c r="CJ52" s="25">
        <v>0</v>
      </c>
      <c r="CK52" s="25">
        <v>0</v>
      </c>
      <c r="CL52" s="25">
        <v>0</v>
      </c>
      <c r="CM52" s="25">
        <v>0</v>
      </c>
      <c r="CN52" s="25">
        <v>0</v>
      </c>
      <c r="CO52" s="25">
        <v>0</v>
      </c>
      <c r="CP52" s="25">
        <v>0</v>
      </c>
      <c r="CQ52" s="25">
        <v>0</v>
      </c>
      <c r="CR52" s="26">
        <v>0</v>
      </c>
      <c r="CS52" s="27">
        <f>SUM(CH52:CR52)</f>
        <v>0</v>
      </c>
      <c r="CT52" s="27">
        <f>SUM(CH52,CI52,2.3*CJ52,2.3*CK52,2.3*CL52,2.3*CM52,2*CN52,2*CO52,CP52,0.4*CQ52,0.2*CR52)</f>
        <v>0</v>
      </c>
      <c r="CU52" s="13">
        <f>'Site 49 - Data'!$A52</f>
        <v>0.63541666666666652</v>
      </c>
      <c r="CV52" s="67">
        <f>SUM('Site 49 - Data'!BF52,'Site 49 - Data'!BT52,'Site 49 - Data'!EZ52,'Site 49 - Data'!IF52,'Site 49 - ARMS'!BT52)</f>
        <v>57</v>
      </c>
      <c r="CW52" s="68">
        <f>SUM('Site 49 - Data'!BG52,'Site 49 - Data'!BU52,'Site 49 - Data'!FA52,'Site 49 - Data'!IG52,'Site 49 - ARMS'!BU52)</f>
        <v>12</v>
      </c>
      <c r="CX52" s="68">
        <f>SUM('Site 49 - Data'!BH52,'Site 49 - Data'!BV52,'Site 49 - Data'!FB52,'Site 49 - Data'!IH52,'Site 49 - ARMS'!BV52)</f>
        <v>1</v>
      </c>
      <c r="CY52" s="68">
        <f>SUM('Site 49 - Data'!BI52,'Site 49 - Data'!BW52,'Site 49 - Data'!FC52,'Site 49 - Data'!II52,'Site 49 - ARMS'!BW52)</f>
        <v>0</v>
      </c>
      <c r="CZ52" s="68">
        <f>SUM('Site 49 - Data'!BJ52,'Site 49 - Data'!BX52,'Site 49 - Data'!FD52,'Site 49 - Data'!IJ52,'Site 49 - ARMS'!BX52)</f>
        <v>0</v>
      </c>
      <c r="DA52" s="68">
        <f>SUM('Site 49 - Data'!BK52,'Site 49 - Data'!BY52,'Site 49 - Data'!FE52,'Site 49 - Data'!IK52,'Site 49 - ARMS'!BY52)</f>
        <v>0</v>
      </c>
      <c r="DB52" s="68">
        <f>SUM('Site 49 - Data'!BL52,'Site 49 - Data'!BZ52,'Site 49 - Data'!FF52,'Site 49 - Data'!IL52,'Site 49 - ARMS'!BZ52)</f>
        <v>0</v>
      </c>
      <c r="DC52" s="68">
        <f>SUM('Site 49 - Data'!BM52,'Site 49 - Data'!CA52,'Site 49 - Data'!FG52,'Site 49 - Data'!IM52,'Site 49 - ARMS'!CA52)</f>
        <v>2</v>
      </c>
      <c r="DD52" s="68">
        <f>SUM('Site 49 - Data'!BN52,'Site 49 - Data'!CB52,'Site 49 - Data'!FH52,'Site 49 - Data'!IN52,'Site 49 - ARMS'!CB52)</f>
        <v>15</v>
      </c>
      <c r="DE52" s="68">
        <f>SUM('Site 49 - Data'!BO52,'Site 49 - Data'!CC52,'Site 49 - Data'!FI52,'Site 49 - Data'!IO52,'Site 49 - ARMS'!CC52)</f>
        <v>2</v>
      </c>
      <c r="DF52" s="69">
        <f>SUM('Site 49 - Data'!BP52,'Site 49 - Data'!CD52,'Site 49 - Data'!FJ52,'Site 49 - Data'!IP52,'Site 49 - ARMS'!CD52)</f>
        <v>1</v>
      </c>
      <c r="DG52" s="23">
        <f>SUM(CV52:DF52)</f>
        <v>90</v>
      </c>
      <c r="DH52" s="23">
        <f>SUM(CV52,CW52,2.3*CX52,2.3*CY52,2.3*CZ52,2.3*DA52,2*DB52,2*DC52,DD52,0.4*DE52,0.2*DF52)</f>
        <v>91.3</v>
      </c>
      <c r="DI52" s="13">
        <f>'Site 49 - Data'!$A52</f>
        <v>0.63541666666666652</v>
      </c>
      <c r="DJ52" s="67">
        <f>SUM('Site 49 - Data'!B52,'Site 49 - Data'!P52,'Site 49 - Data'!AD52,'Site 49 - Data'!AR52,'Site 49 - Data'!BF52)</f>
        <v>62</v>
      </c>
      <c r="DK52" s="68">
        <f>SUM('Site 49 - Data'!C52,'Site 49 - Data'!Q52,'Site 49 - Data'!AE52,'Site 49 - Data'!AS52,'Site 49 - Data'!BG52)</f>
        <v>4</v>
      </c>
      <c r="DL52" s="68">
        <f>SUM('Site 49 - Data'!D52,'Site 49 - Data'!R52,'Site 49 - Data'!AF52,'Site 49 - Data'!AT52,'Site 49 - Data'!BH52)</f>
        <v>1</v>
      </c>
      <c r="DM52" s="68">
        <f>SUM('Site 49 - Data'!E52,'Site 49 - Data'!S52,'Site 49 - Data'!AG52,'Site 49 - Data'!AU52,'Site 49 - Data'!BI52)</f>
        <v>0</v>
      </c>
      <c r="DN52" s="68">
        <f>SUM('Site 49 - Data'!F52,'Site 49 - Data'!T52,'Site 49 - Data'!AH52,'Site 49 - Data'!AV52,'Site 49 - Data'!BJ52)</f>
        <v>1</v>
      </c>
      <c r="DO52" s="68">
        <f>SUM('Site 49 - Data'!G52,'Site 49 - Data'!U52,'Site 49 - Data'!AI52,'Site 49 - Data'!AW52,'Site 49 - Data'!BK52)</f>
        <v>0</v>
      </c>
      <c r="DP52" s="68">
        <f>SUM('Site 49 - Data'!H52,'Site 49 - Data'!V52,'Site 49 - Data'!AJ52,'Site 49 - Data'!AX52,'Site 49 - Data'!BL52)</f>
        <v>0</v>
      </c>
      <c r="DQ52" s="68">
        <f>SUM('Site 49 - Data'!I52,'Site 49 - Data'!W52,'Site 49 - Data'!AK52,'Site 49 - Data'!AY52,'Site 49 - Data'!BM52)</f>
        <v>0</v>
      </c>
      <c r="DR52" s="68">
        <f>SUM('Site 49 - Data'!J52,'Site 49 - Data'!X52,'Site 49 - Data'!AL52,'Site 49 - Data'!AZ52,'Site 49 - Data'!BN52)</f>
        <v>16</v>
      </c>
      <c r="DS52" s="68">
        <f>SUM('Site 49 - Data'!K52,'Site 49 - Data'!Y52,'Site 49 - Data'!AM52,'Site 49 - Data'!BA52,'Site 49 - Data'!BO52)</f>
        <v>0</v>
      </c>
      <c r="DT52" s="69">
        <f>SUM('Site 49 - Data'!L52,'Site 49 - Data'!Z52,'Site 49 - Data'!AN52,'Site 49 - Data'!BB52,'Site 49 - Data'!BP52)</f>
        <v>6</v>
      </c>
      <c r="DU52" s="23">
        <f>SUM(DJ52:DT52)</f>
        <v>90</v>
      </c>
      <c r="DV52" s="23">
        <f>SUM(DJ52,DK52,2.3*DL52,2.3*DM52,2.3*DN52,2.3*DO52,2*DP52,2*DQ52,DR52,0.4*DS52,0.2*DT52)</f>
        <v>87.8</v>
      </c>
      <c r="DW52" s="13">
        <f>'Site 49 - Data'!$A52</f>
        <v>0.63541666666666652</v>
      </c>
      <c r="DX52" s="67">
        <f>SUM('Site 49 - Data'!AR52,'Site 49 - Data'!DX52,'Site 49 - Data'!EL52,'Site 49 - Data'!HR52,'Site 49 - ARMS'!BF52)</f>
        <v>48</v>
      </c>
      <c r="DY52" s="68">
        <f>SUM('Site 49 - Data'!AS52,'Site 49 - Data'!DY52,'Site 49 - Data'!EM52,'Site 49 - Data'!HS52,'Site 49 - ARMS'!BG52)</f>
        <v>9</v>
      </c>
      <c r="DZ52" s="68">
        <f>SUM('Site 49 - Data'!AT52,'Site 49 - Data'!DZ52,'Site 49 - Data'!EN52,'Site 49 - Data'!HT52,'Site 49 - ARMS'!BH52)</f>
        <v>2</v>
      </c>
      <c r="EA52" s="68">
        <f>SUM('Site 49 - Data'!AU52,'Site 49 - Data'!EA52,'Site 49 - Data'!EO52,'Site 49 - Data'!HU52,'Site 49 - ARMS'!BI52)</f>
        <v>0</v>
      </c>
      <c r="EB52" s="68">
        <f>SUM('Site 49 - Data'!AV52,'Site 49 - Data'!EB52,'Site 49 - Data'!EP52,'Site 49 - Data'!HV52,'Site 49 - ARMS'!BJ52)</f>
        <v>1</v>
      </c>
      <c r="EC52" s="68">
        <f>SUM('Site 49 - Data'!AW52,'Site 49 - Data'!EC52,'Site 49 - Data'!EQ52,'Site 49 - Data'!HW52,'Site 49 - ARMS'!BK52)</f>
        <v>0</v>
      </c>
      <c r="ED52" s="68">
        <f>SUM('Site 49 - Data'!AX52,'Site 49 - Data'!ED52,'Site 49 - Data'!ER52,'Site 49 - Data'!HX52,'Site 49 - ARMS'!BL52)</f>
        <v>0</v>
      </c>
      <c r="EE52" s="68">
        <f>SUM('Site 49 - Data'!AY52,'Site 49 - Data'!EE52,'Site 49 - Data'!ES52,'Site 49 - Data'!HY52,'Site 49 - ARMS'!BM52)</f>
        <v>0</v>
      </c>
      <c r="EF52" s="68">
        <f>SUM('Site 49 - Data'!AZ52,'Site 49 - Data'!EF52,'Site 49 - Data'!ET52,'Site 49 - Data'!HZ52,'Site 49 - ARMS'!BN52)</f>
        <v>12</v>
      </c>
      <c r="EG52" s="68">
        <f>SUM('Site 49 - Data'!BA52,'Site 49 - Data'!EG52,'Site 49 - Data'!EU52,'Site 49 - Data'!IA52,'Site 49 - ARMS'!BO52)</f>
        <v>1</v>
      </c>
      <c r="EH52" s="69">
        <f>SUM('Site 49 - Data'!BB52,'Site 49 - Data'!EH52,'Site 49 - Data'!EV52,'Site 49 - Data'!IB52,'Site 49 - ARMS'!BP52)</f>
        <v>3</v>
      </c>
      <c r="EI52" s="23">
        <f>SUM(DX52:EH52)</f>
        <v>76</v>
      </c>
      <c r="EJ52" s="23">
        <f>SUM(DX52,DY52,2.3*DZ52,2.3*EA52,2.3*EB52,2.3*EC52,2*ED52,2*EE52,EF52,0.4*EG52,0.2*EH52)</f>
        <v>76.900000000000006</v>
      </c>
      <c r="EK52" s="13">
        <f>'Site 49 - Data'!$A52</f>
        <v>0.63541666666666652</v>
      </c>
      <c r="EL52" s="67">
        <f>SUM('Site 49 - Data'!BT52,'Site 49 - Data'!CH52,'Site 49 - Data'!CV52,'Site 49 - Data'!DJ52,'Site 49 - Data'!DX52)</f>
        <v>37</v>
      </c>
      <c r="EM52" s="68">
        <f>SUM('Site 49 - Data'!BU52,'Site 49 - Data'!CI52,'Site 49 - Data'!CW52,'Site 49 - Data'!DK52,'Site 49 - Data'!DY52)</f>
        <v>17</v>
      </c>
      <c r="EN52" s="68">
        <f>SUM('Site 49 - Data'!BV52,'Site 49 - Data'!CJ52,'Site 49 - Data'!CX52,'Site 49 - Data'!DL52,'Site 49 - Data'!DZ52)</f>
        <v>1</v>
      </c>
      <c r="EO52" s="68">
        <f>SUM('Site 49 - Data'!BW52,'Site 49 - Data'!CK52,'Site 49 - Data'!CY52,'Site 49 - Data'!DM52,'Site 49 - Data'!EA52)</f>
        <v>0</v>
      </c>
      <c r="EP52" s="68">
        <f>SUM('Site 49 - Data'!BX52,'Site 49 - Data'!CL52,'Site 49 - Data'!CZ52,'Site 49 - Data'!DN52,'Site 49 - Data'!EB52)</f>
        <v>0</v>
      </c>
      <c r="EQ52" s="68">
        <f>SUM('Site 49 - Data'!BY52,'Site 49 - Data'!CM52,'Site 49 - Data'!DA52,'Site 49 - Data'!DO52,'Site 49 - Data'!EC52)</f>
        <v>0</v>
      </c>
      <c r="ER52" s="68">
        <f>SUM('Site 49 - Data'!BZ52,'Site 49 - Data'!CN52,'Site 49 - Data'!DB52,'Site 49 - Data'!DP52,'Site 49 - Data'!ED52)</f>
        <v>0</v>
      </c>
      <c r="ES52" s="68">
        <f>SUM('Site 49 - Data'!CA52,'Site 49 - Data'!CO52,'Site 49 - Data'!DC52,'Site 49 - Data'!DQ52,'Site 49 - Data'!EE52)</f>
        <v>0</v>
      </c>
      <c r="ET52" s="68">
        <f>SUM('Site 49 - Data'!CB52,'Site 49 - Data'!CP52,'Site 49 - Data'!DD52,'Site 49 - Data'!DR52,'Site 49 - Data'!EF52)</f>
        <v>7</v>
      </c>
      <c r="EU52" s="68">
        <f>SUM('Site 49 - Data'!CC52,'Site 49 - Data'!CQ52,'Site 49 - Data'!DE52,'Site 49 - Data'!DS52,'Site 49 - Data'!EG52)</f>
        <v>2</v>
      </c>
      <c r="EV52" s="69">
        <f>SUM('Site 49 - Data'!CD52,'Site 49 - Data'!CR52,'Site 49 - Data'!DF52,'Site 49 - Data'!DT52,'Site 49 - Data'!EH52)</f>
        <v>3</v>
      </c>
      <c r="EW52" s="23">
        <f>SUM(EL52:EV52)</f>
        <v>67</v>
      </c>
      <c r="EX52" s="23">
        <f>SUM(EL52,EM52,2.3*EN52,2.3*EO52,2.3*EP52,2.3*EQ52,2*ER52,2*ES52,ET52,0.4*EU52,0.2*EV52)</f>
        <v>64.699999999999989</v>
      </c>
      <c r="EY52" s="13">
        <f>'Site 49 - Data'!$A52</f>
        <v>0.63541666666666652</v>
      </c>
      <c r="EZ52" s="67">
        <f>SUM('Site 49 - Data'!AD52,'Site 49 - Data'!DJ52,'Site 49 - Data'!GP52,'Site 49 - Data'!HD52,'Site 49 - ARMS'!AR52)</f>
        <v>71</v>
      </c>
      <c r="FA52" s="68">
        <f>SUM('Site 49 - Data'!AE52,'Site 49 - Data'!DK52,'Site 49 - Data'!GQ52,'Site 49 - Data'!HE52,'Site 49 - ARMS'!AS52)</f>
        <v>4</v>
      </c>
      <c r="FB52" s="68">
        <f>SUM('Site 49 - Data'!AF52,'Site 49 - Data'!DL52,'Site 49 - Data'!GR52,'Site 49 - Data'!HF52,'Site 49 - ARMS'!AT52)</f>
        <v>1</v>
      </c>
      <c r="FC52" s="68">
        <f>SUM('Site 49 - Data'!AG52,'Site 49 - Data'!DM52,'Site 49 - Data'!GS52,'Site 49 - Data'!HG52,'Site 49 - ARMS'!AU52)</f>
        <v>0</v>
      </c>
      <c r="FD52" s="68">
        <f>SUM('Site 49 - Data'!AH52,'Site 49 - Data'!DN52,'Site 49 - Data'!GT52,'Site 49 - Data'!HH52,'Site 49 - ARMS'!AV52)</f>
        <v>0</v>
      </c>
      <c r="FE52" s="68">
        <f>SUM('Site 49 - Data'!AI52,'Site 49 - Data'!DO52,'Site 49 - Data'!GU52,'Site 49 - Data'!HI52,'Site 49 - ARMS'!AW52)</f>
        <v>0</v>
      </c>
      <c r="FF52" s="68">
        <f>SUM('Site 49 - Data'!AJ52,'Site 49 - Data'!DP52,'Site 49 - Data'!GV52,'Site 49 - Data'!HJ52,'Site 49 - ARMS'!AX52)</f>
        <v>0</v>
      </c>
      <c r="FG52" s="68">
        <f>SUM('Site 49 - Data'!AK52,'Site 49 - Data'!DQ52,'Site 49 - Data'!GW52,'Site 49 - Data'!HK52,'Site 49 - ARMS'!AY52)</f>
        <v>0</v>
      </c>
      <c r="FH52" s="68">
        <f>SUM('Site 49 - Data'!AL52,'Site 49 - Data'!DR52,'Site 49 - Data'!GX52,'Site 49 - Data'!HL52,'Site 49 - ARMS'!AZ52)</f>
        <v>10</v>
      </c>
      <c r="FI52" s="68">
        <f>SUM('Site 49 - Data'!AM52,'Site 49 - Data'!DS52,'Site 49 - Data'!GY52,'Site 49 - Data'!HM52,'Site 49 - ARMS'!BA52)</f>
        <v>0</v>
      </c>
      <c r="FJ52" s="69">
        <f>SUM('Site 49 - Data'!AN52,'Site 49 - Data'!DT52,'Site 49 - Data'!GZ52,'Site 49 - Data'!HN52,'Site 49 - ARMS'!BB52)</f>
        <v>4</v>
      </c>
      <c r="FK52" s="23">
        <f>SUM(EZ52:FJ52)</f>
        <v>90</v>
      </c>
      <c r="FL52" s="23">
        <f>SUM(EZ52,FA52,2.3*FB52,2.3*FC52,2.3*FD52,2.3*FE52,2*FF52,2*FG52,FH52,0.4*FI52,0.2*FJ52)</f>
        <v>88.1</v>
      </c>
      <c r="FM52" s="13">
        <f>'Site 49 - Data'!$A52</f>
        <v>0.63541666666666652</v>
      </c>
      <c r="FN52" s="67">
        <f>SUM('Site 49 - Data'!EL52,'Site 49 - Data'!EZ52,'Site 49 - Data'!FN52,'Site 49 - Data'!GB52,'Site 49 - Data'!GP52)</f>
        <v>67</v>
      </c>
      <c r="FO52" s="68">
        <f>SUM('Site 49 - Data'!EM52,'Site 49 - Data'!FA52,'Site 49 - Data'!FO52,'Site 49 - Data'!GC52,'Site 49 - Data'!GQ52)</f>
        <v>7</v>
      </c>
      <c r="FP52" s="68">
        <f>SUM('Site 49 - Data'!EN52,'Site 49 - Data'!FB52,'Site 49 - Data'!FP52,'Site 49 - Data'!GD52,'Site 49 - Data'!GR52)</f>
        <v>2</v>
      </c>
      <c r="FQ52" s="68">
        <f>SUM('Site 49 - Data'!EO52,'Site 49 - Data'!FC52,'Site 49 - Data'!FQ52,'Site 49 - Data'!GE52,'Site 49 - Data'!GS52)</f>
        <v>0</v>
      </c>
      <c r="FR52" s="68">
        <f>SUM('Site 49 - Data'!EP52,'Site 49 - Data'!FD52,'Site 49 - Data'!FR52,'Site 49 - Data'!GF52,'Site 49 - Data'!GT52)</f>
        <v>0</v>
      </c>
      <c r="FS52" s="68">
        <f>SUM('Site 49 - Data'!EQ52,'Site 49 - Data'!FE52,'Site 49 - Data'!FS52,'Site 49 - Data'!GG52,'Site 49 - Data'!GU52)</f>
        <v>0</v>
      </c>
      <c r="FT52" s="68">
        <f>SUM('Site 49 - Data'!ER52,'Site 49 - Data'!FF52,'Site 49 - Data'!FT52,'Site 49 - Data'!GH52,'Site 49 - Data'!GV52)</f>
        <v>0</v>
      </c>
      <c r="FU52" s="68">
        <f>SUM('Site 49 - Data'!ES52,'Site 49 - Data'!FG52,'Site 49 - Data'!FU52,'Site 49 - Data'!GI52,'Site 49 - Data'!GW52)</f>
        <v>2</v>
      </c>
      <c r="FV52" s="68">
        <f>SUM('Site 49 - Data'!ET52,'Site 49 - Data'!FH52,'Site 49 - Data'!FV52,'Site 49 - Data'!GJ52,'Site 49 - Data'!GX52)</f>
        <v>14</v>
      </c>
      <c r="FW52" s="68">
        <f>SUM('Site 49 - Data'!EU52,'Site 49 - Data'!FI52,'Site 49 - Data'!FW52,'Site 49 - Data'!GK52,'Site 49 - Data'!GY52)</f>
        <v>2</v>
      </c>
      <c r="FX52" s="69">
        <f>SUM('Site 49 - Data'!EV52,'Site 49 - Data'!FJ52,'Site 49 - Data'!FX52,'Site 49 - Data'!GL52,'Site 49 - Data'!GZ52)</f>
        <v>2</v>
      </c>
      <c r="FY52" s="23">
        <f>SUM(FN52:FX52)</f>
        <v>96</v>
      </c>
      <c r="FZ52" s="23">
        <f>SUM(FN52,FO52,2.3*FP52,2.3*FQ52,2.3*FR52,2.3*FS52,2*FT52,2*FU52,FV52,0.4*FW52,0.2*FX52)</f>
        <v>97.8</v>
      </c>
      <c r="GA52" s="13">
        <f>'Site 49 - Data'!$A52</f>
        <v>0.63541666666666652</v>
      </c>
      <c r="GB52" s="67">
        <f>SUM('Site 49 - Data'!P52,'Site 49 - Data'!CV52,'Site 49 - Data'!GB52,'Site 49 - ARMS'!P52,'Site 49 - ARMS'!AD52)</f>
        <v>7</v>
      </c>
      <c r="GC52" s="68">
        <f>SUM('Site 49 - Data'!Q52,'Site 49 - Data'!CW52,'Site 49 - Data'!GC52,'Site 49 - ARMS'!Q52,'Site 49 - ARMS'!AE52)</f>
        <v>1</v>
      </c>
      <c r="GD52" s="68">
        <f>SUM('Site 49 - Data'!R52,'Site 49 - Data'!CX52,'Site 49 - Data'!GD52,'Site 49 - ARMS'!R52,'Site 49 - ARMS'!AF52)</f>
        <v>1</v>
      </c>
      <c r="GE52" s="68">
        <f>SUM('Site 49 - Data'!S52,'Site 49 - Data'!CY52,'Site 49 - Data'!GE52,'Site 49 - ARMS'!S52,'Site 49 - ARMS'!AG52)</f>
        <v>0</v>
      </c>
      <c r="GF52" s="68">
        <f>SUM('Site 49 - Data'!T52,'Site 49 - Data'!CZ52,'Site 49 - Data'!GF52,'Site 49 - ARMS'!T52,'Site 49 - ARMS'!AH52)</f>
        <v>0</v>
      </c>
      <c r="GG52" s="68">
        <f>SUM('Site 49 - Data'!U52,'Site 49 - Data'!DA52,'Site 49 - Data'!GG52,'Site 49 - ARMS'!U52,'Site 49 - ARMS'!AI52)</f>
        <v>0</v>
      </c>
      <c r="GH52" s="68">
        <f>SUM('Site 49 - Data'!V52,'Site 49 - Data'!DB52,'Site 49 - Data'!GH52,'Site 49 - ARMS'!V52,'Site 49 - ARMS'!AJ52)</f>
        <v>0</v>
      </c>
      <c r="GI52" s="68">
        <f>SUM('Site 49 - Data'!W52,'Site 49 - Data'!DC52,'Site 49 - Data'!GI52,'Site 49 - ARMS'!W52,'Site 49 - ARMS'!AK52)</f>
        <v>0</v>
      </c>
      <c r="GJ52" s="68">
        <f>SUM('Site 49 - Data'!X52,'Site 49 - Data'!DD52,'Site 49 - Data'!GJ52,'Site 49 - ARMS'!X52,'Site 49 - ARMS'!AL52)</f>
        <v>0</v>
      </c>
      <c r="GK52" s="68">
        <f>SUM('Site 49 - Data'!Y52,'Site 49 - Data'!DE52,'Site 49 - Data'!GK52,'Site 49 - ARMS'!Y52,'Site 49 - ARMS'!AM52)</f>
        <v>1</v>
      </c>
      <c r="GL52" s="69">
        <f>SUM('Site 49 - Data'!Z52,'Site 49 - Data'!DF52,'Site 49 - Data'!GL52,'Site 49 - ARMS'!Z52,'Site 49 - ARMS'!AN52)</f>
        <v>2</v>
      </c>
      <c r="GM52" s="23">
        <f>SUM(GB52:GL52)</f>
        <v>12</v>
      </c>
      <c r="GN52" s="23">
        <f>SUM(GB52,GC52,2.3*GD52,2.3*GE52,2.3*GF52,2.3*GG52,2*GH52,2*GI52,GJ52,0.4*GK52,0.2*GL52)</f>
        <v>11.100000000000001</v>
      </c>
      <c r="GO52" s="13">
        <f>'Site 49 - Data'!$A52</f>
        <v>0.63541666666666652</v>
      </c>
      <c r="GP52" s="67">
        <f>SUM('Site 49 - Data'!HD52,'Site 49 - Data'!HR52,'Site 49 - Data'!IF52,'Site 49 - ARMS'!B52,'Site 49 - ARMS'!P52)</f>
        <v>21</v>
      </c>
      <c r="GQ52" s="68">
        <f>SUM('Site 49 - Data'!HE52,'Site 49 - Data'!HS52,'Site 49 - Data'!IG52,'Site 49 - ARMS'!C52,'Site 49 - ARMS'!Q52)</f>
        <v>6</v>
      </c>
      <c r="GR52" s="68">
        <f>SUM('Site 49 - Data'!HF52,'Site 49 - Data'!HT52,'Site 49 - Data'!IH52,'Site 49 - ARMS'!D52,'Site 49 - ARMS'!R52)</f>
        <v>1</v>
      </c>
      <c r="GS52" s="68">
        <f>SUM('Site 49 - Data'!HG52,'Site 49 - Data'!HU52,'Site 49 - Data'!II52,'Site 49 - ARMS'!E52,'Site 49 - ARMS'!S52)</f>
        <v>0</v>
      </c>
      <c r="GT52" s="68">
        <f>SUM('Site 49 - Data'!HH52,'Site 49 - Data'!HV52,'Site 49 - Data'!IJ52,'Site 49 - ARMS'!F52,'Site 49 - ARMS'!T52)</f>
        <v>0</v>
      </c>
      <c r="GU52" s="68">
        <f>SUM('Site 49 - Data'!HI52,'Site 49 - Data'!HW52,'Site 49 - Data'!IK52,'Site 49 - ARMS'!G52,'Site 49 - ARMS'!U52)</f>
        <v>0</v>
      </c>
      <c r="GV52" s="68">
        <f>SUM('Site 49 - Data'!HJ52,'Site 49 - Data'!HX52,'Site 49 - Data'!IL52,'Site 49 - ARMS'!H52,'Site 49 - ARMS'!V52)</f>
        <v>0</v>
      </c>
      <c r="GW52" s="68">
        <f>SUM('Site 49 - Data'!HK52,'Site 49 - Data'!HY52,'Site 49 - Data'!IM52,'Site 49 - ARMS'!I52,'Site 49 - ARMS'!W52)</f>
        <v>0</v>
      </c>
      <c r="GX52" s="68">
        <f>SUM('Site 49 - Data'!HL52,'Site 49 - Data'!HZ52,'Site 49 - Data'!IN52,'Site 49 - ARMS'!J52,'Site 49 - ARMS'!X52)</f>
        <v>2</v>
      </c>
      <c r="GY52" s="68">
        <f>SUM('Site 49 - Data'!HM52,'Site 49 - Data'!IA52,'Site 49 - Data'!IO52,'Site 49 - ARMS'!K52,'Site 49 - ARMS'!Y52)</f>
        <v>0</v>
      </c>
      <c r="GZ52" s="69">
        <f>SUM('Site 49 - Data'!HN52,'Site 49 - Data'!IB52,'Site 49 - Data'!IP52,'Site 49 - ARMS'!L52,'Site 49 - ARMS'!Z52)</f>
        <v>1</v>
      </c>
      <c r="HA52" s="23">
        <f>SUM(GP52:GZ52)</f>
        <v>31</v>
      </c>
      <c r="HB52" s="23">
        <f>SUM(GP52,GQ52,2.3*GR52,2.3*GS52,2.3*GT52,2.3*GU52,2*GV52,2*GW52,GX52,0.4*GY52,0.2*GZ52)</f>
        <v>31.5</v>
      </c>
      <c r="HC52" s="13">
        <f>'Site 49 - Data'!$A52</f>
        <v>0.63541666666666652</v>
      </c>
      <c r="HD52" s="67">
        <f>SUM('Site 49 - Data'!B52,'Site 49 - Data'!CH52,'Site 49 - Data'!FN52,'Site 49 - ARMS'!B52,'Site 49 - ARMS'!CH52)</f>
        <v>35</v>
      </c>
      <c r="HE52" s="68">
        <f>SUM('Site 49 - Data'!C52,'Site 49 - Data'!CI52,'Site 49 - Data'!FO52,'Site 49 - ARMS'!C52,'Site 49 - ARMS'!CI52)</f>
        <v>16</v>
      </c>
      <c r="HF52" s="68">
        <f>SUM('Site 49 - Data'!D52,'Site 49 - Data'!CJ52,'Site 49 - Data'!FP52,'Site 49 - ARMS'!D52,'Site 49 - ARMS'!CJ52)</f>
        <v>2</v>
      </c>
      <c r="HG52" s="68">
        <f>SUM('Site 49 - Data'!E52,'Site 49 - Data'!CK52,'Site 49 - Data'!FQ52,'Site 49 - ARMS'!E52,'Site 49 - ARMS'!CK52)</f>
        <v>0</v>
      </c>
      <c r="HH52" s="68">
        <f>SUM('Site 49 - Data'!F52,'Site 49 - Data'!CL52,'Site 49 - Data'!FR52,'Site 49 - ARMS'!F52,'Site 49 - ARMS'!CL52)</f>
        <v>0</v>
      </c>
      <c r="HI52" s="68">
        <f>SUM('Site 49 - Data'!G52,'Site 49 - Data'!CM52,'Site 49 - Data'!FS52,'Site 49 - ARMS'!G52,'Site 49 - ARMS'!CM52)</f>
        <v>0</v>
      </c>
      <c r="HJ52" s="68">
        <f>SUM('Site 49 - Data'!H52,'Site 49 - Data'!CN52,'Site 49 - Data'!FT52,'Site 49 - ARMS'!H52,'Site 49 - ARMS'!CN52)</f>
        <v>0</v>
      </c>
      <c r="HK52" s="68">
        <f>SUM('Site 49 - Data'!I52,'Site 49 - Data'!CO52,'Site 49 - Data'!FU52,'Site 49 - ARMS'!I52,'Site 49 - ARMS'!CO52)</f>
        <v>0</v>
      </c>
      <c r="HL52" s="68">
        <f>SUM('Site 49 - Data'!J52,'Site 49 - Data'!CP52,'Site 49 - Data'!FV52,'Site 49 - ARMS'!J52,'Site 49 - ARMS'!CP52)</f>
        <v>6</v>
      </c>
      <c r="HM52" s="68">
        <f>SUM('Site 49 - Data'!K52,'Site 49 - Data'!CQ52,'Site 49 - Data'!FW52,'Site 49 - ARMS'!K52,'Site 49 - ARMS'!CQ52)</f>
        <v>1</v>
      </c>
      <c r="HN52" s="69">
        <f>SUM('Site 49 - Data'!L52,'Site 49 - Data'!CR52,'Site 49 - Data'!FX52,'Site 49 - ARMS'!L52,'Site 49 - ARMS'!CR52)</f>
        <v>3</v>
      </c>
      <c r="HO52" s="23">
        <f>SUM(HD52:HN52)</f>
        <v>63</v>
      </c>
      <c r="HP52" s="23">
        <f>SUM(HD52,HE52,2.3*HF52,2.3*HG52,2.3*HH52,2.3*HI52,2*HJ52,2*HK52,HL52,0.4*HM52,0.2*HN52)</f>
        <v>62.6</v>
      </c>
      <c r="HQ52" s="13">
        <f>'Site 49 - Data'!$A52</f>
        <v>0.63541666666666652</v>
      </c>
      <c r="HR52" s="67">
        <f t="shared" si="178"/>
        <v>31</v>
      </c>
      <c r="HS52" s="68">
        <f t="shared" si="178"/>
        <v>8</v>
      </c>
      <c r="HT52" s="68">
        <f t="shared" si="178"/>
        <v>2</v>
      </c>
      <c r="HU52" s="68">
        <f t="shared" si="178"/>
        <v>0</v>
      </c>
      <c r="HV52" s="68">
        <f t="shared" si="178"/>
        <v>0</v>
      </c>
      <c r="HW52" s="68">
        <f t="shared" si="178"/>
        <v>0</v>
      </c>
      <c r="HX52" s="68">
        <f t="shared" si="178"/>
        <v>0</v>
      </c>
      <c r="HY52" s="68">
        <f t="shared" si="178"/>
        <v>0</v>
      </c>
      <c r="HZ52" s="68">
        <f t="shared" si="178"/>
        <v>4</v>
      </c>
      <c r="IA52" s="68">
        <f t="shared" si="178"/>
        <v>1</v>
      </c>
      <c r="IB52" s="69">
        <f t="shared" si="178"/>
        <v>1</v>
      </c>
      <c r="IC52" s="23">
        <f>SUM(HR52:IB52)</f>
        <v>47</v>
      </c>
      <c r="ID52" s="23">
        <f>SUM(HR52,HS52,2.3*HT52,2.3*HU52,2.3*HV52,2.3*HW52,2*HX52,2*HY52,HZ52,0.4*IA52,0.2*IB52)</f>
        <v>48.2</v>
      </c>
      <c r="IE52" s="65">
        <f>SUM(EI52,FK52,GM52,HO52)</f>
        <v>241</v>
      </c>
      <c r="IF52" s="65">
        <f>SUM(IE52:IE57)</f>
        <v>1178</v>
      </c>
      <c r="IG52" s="13">
        <v>0.63541666666666652</v>
      </c>
    </row>
    <row r="53" spans="1:241" ht="13.5" customHeight="1" x14ac:dyDescent="0.25">
      <c r="A53" s="19">
        <f>A52+"00:15"</f>
        <v>0.64583333333333315</v>
      </c>
      <c r="B53" s="20">
        <v>6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1</v>
      </c>
      <c r="K53" s="21">
        <v>0</v>
      </c>
      <c r="L53" s="22">
        <v>0</v>
      </c>
      <c r="M53" s="23">
        <f>SUM(B53:L53)</f>
        <v>7</v>
      </c>
      <c r="N53" s="23">
        <f>SUM(B53,C53,2.3*D53,2.3*E53,2.3*F53,2.3*G53,2*H53,2*I53,J53,0.4*K53,0.2*L53)</f>
        <v>7</v>
      </c>
      <c r="O53" s="19">
        <f>O52+"00:15"</f>
        <v>0.64583333333333315</v>
      </c>
      <c r="P53" s="24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6">
        <v>0</v>
      </c>
      <c r="AA53" s="27">
        <f>SUM(P53:Z53)</f>
        <v>0</v>
      </c>
      <c r="AB53" s="27">
        <f>SUM(P53,Q53,2.3*R53,2.3*S53,2.3*T53,2.3*U53,2*V53,2*W53,X53,0.4*Y53,0.2*Z53)</f>
        <v>0</v>
      </c>
      <c r="AC53" s="19">
        <f>AC52+"00:15"</f>
        <v>0.64583333333333315</v>
      </c>
      <c r="AD53" s="20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2">
        <v>0</v>
      </c>
      <c r="AO53" s="23">
        <f>SUM(AD53:AN53)</f>
        <v>0</v>
      </c>
      <c r="AP53" s="23">
        <f>SUM(AD53,AE53,2.3*AF53,2.3*AG53,2.3*AH53,2.3*AI53,2*AJ53,2*AK53,AL53,0.4*AM53,0.2*AN53)</f>
        <v>0</v>
      </c>
      <c r="AQ53" s="19">
        <f>AQ52+"00:15"</f>
        <v>0.64583333333333315</v>
      </c>
      <c r="AR53" s="20">
        <v>16</v>
      </c>
      <c r="AS53" s="21">
        <v>4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1">
        <v>1</v>
      </c>
      <c r="BA53" s="21">
        <v>0</v>
      </c>
      <c r="BB53" s="22">
        <v>2</v>
      </c>
      <c r="BC53" s="23">
        <f>SUM(AR53:BB53)</f>
        <v>23</v>
      </c>
      <c r="BD53" s="23">
        <f>SUM(AR53,AS53,2.3*AT53,2.3*AU53,2.3*AV53,2.3*AW53,2*AX53,2*AY53,AZ53,0.4*BA53,0.2*BB53)</f>
        <v>21.4</v>
      </c>
      <c r="BE53" s="19">
        <f>BE52+"00:15"</f>
        <v>0.64583333333333315</v>
      </c>
      <c r="BF53" s="20">
        <v>35</v>
      </c>
      <c r="BG53" s="21">
        <v>4</v>
      </c>
      <c r="BH53" s="21">
        <v>0</v>
      </c>
      <c r="BI53" s="21">
        <v>0</v>
      </c>
      <c r="BJ53" s="21">
        <v>0</v>
      </c>
      <c r="BK53" s="21">
        <v>0</v>
      </c>
      <c r="BL53" s="21">
        <v>0</v>
      </c>
      <c r="BM53" s="21">
        <v>0</v>
      </c>
      <c r="BN53" s="21">
        <v>2</v>
      </c>
      <c r="BO53" s="21">
        <v>0</v>
      </c>
      <c r="BP53" s="22">
        <v>4</v>
      </c>
      <c r="BQ53" s="23">
        <f>SUM(BF53:BP53)</f>
        <v>45</v>
      </c>
      <c r="BR53" s="23">
        <f>SUM(BF53,BG53,2.3*BH53,2.3*BI53,2.3*BJ53,2.3*BK53,2*BL53,2*BM53,BN53,0.4*BO53,0.2*BP53)</f>
        <v>41.8</v>
      </c>
      <c r="BS53" s="19">
        <f>BS52+"00:15"</f>
        <v>0.64583333333333315</v>
      </c>
      <c r="BT53" s="20">
        <v>2</v>
      </c>
      <c r="BU53" s="21">
        <v>1</v>
      </c>
      <c r="BV53" s="21">
        <v>0</v>
      </c>
      <c r="BW53" s="21">
        <v>0</v>
      </c>
      <c r="BX53" s="21">
        <v>0</v>
      </c>
      <c r="BY53" s="21">
        <v>0</v>
      </c>
      <c r="BZ53" s="21">
        <v>0</v>
      </c>
      <c r="CA53" s="21">
        <v>0</v>
      </c>
      <c r="CB53" s="21">
        <v>0</v>
      </c>
      <c r="CC53" s="21">
        <v>0</v>
      </c>
      <c r="CD53" s="22">
        <v>0</v>
      </c>
      <c r="CE53" s="23">
        <f>SUM(BT53:CD53)</f>
        <v>3</v>
      </c>
      <c r="CF53" s="23">
        <f>SUM(BT53,BU53,2.3*BV53,2.3*BW53,2.3*BX53,2.3*BY53,2*BZ53,2*CA53,CB53,0.4*CC53,0.2*CD53)</f>
        <v>3</v>
      </c>
      <c r="CG53" s="19">
        <f>CG52+"00:15"</f>
        <v>0.64583333333333315</v>
      </c>
      <c r="CH53" s="24">
        <v>0</v>
      </c>
      <c r="CI53" s="25">
        <v>0</v>
      </c>
      <c r="CJ53" s="25">
        <v>0</v>
      </c>
      <c r="CK53" s="25">
        <v>0</v>
      </c>
      <c r="CL53" s="25">
        <v>0</v>
      </c>
      <c r="CM53" s="25">
        <v>0</v>
      </c>
      <c r="CN53" s="25">
        <v>0</v>
      </c>
      <c r="CO53" s="25">
        <v>0</v>
      </c>
      <c r="CP53" s="25">
        <v>0</v>
      </c>
      <c r="CQ53" s="25">
        <v>0</v>
      </c>
      <c r="CR53" s="26">
        <v>0</v>
      </c>
      <c r="CS53" s="27">
        <f>SUM(CH53:CR53)</f>
        <v>0</v>
      </c>
      <c r="CT53" s="27">
        <f>SUM(CH53,CI53,2.3*CJ53,2.3*CK53,2.3*CL53,2.3*CM53,2*CN53,2*CO53,CP53,0.4*CQ53,0.2*CR53)</f>
        <v>0</v>
      </c>
      <c r="CU53" s="13">
        <f>'Site 49 - Data'!$A53</f>
        <v>0.64583333333333315</v>
      </c>
      <c r="CV53" s="67">
        <f>SUM('Site 49 - Data'!BF53,'Site 49 - Data'!BT53,'Site 49 - Data'!EZ53,'Site 49 - Data'!IF53,'Site 49 - ARMS'!BT53)</f>
        <v>69</v>
      </c>
      <c r="CW53" s="68">
        <f>SUM('Site 49 - Data'!BG53,'Site 49 - Data'!BU53,'Site 49 - Data'!FA53,'Site 49 - Data'!IG53,'Site 49 - ARMS'!BU53)</f>
        <v>17</v>
      </c>
      <c r="CX53" s="68">
        <f>SUM('Site 49 - Data'!BH53,'Site 49 - Data'!BV53,'Site 49 - Data'!FB53,'Site 49 - Data'!IH53,'Site 49 - ARMS'!BV53)</f>
        <v>2</v>
      </c>
      <c r="CY53" s="68">
        <f>SUM('Site 49 - Data'!BI53,'Site 49 - Data'!BW53,'Site 49 - Data'!FC53,'Site 49 - Data'!II53,'Site 49 - ARMS'!BW53)</f>
        <v>0</v>
      </c>
      <c r="CZ53" s="68">
        <f>SUM('Site 49 - Data'!BJ53,'Site 49 - Data'!BX53,'Site 49 - Data'!FD53,'Site 49 - Data'!IJ53,'Site 49 - ARMS'!BX53)</f>
        <v>0</v>
      </c>
      <c r="DA53" s="68">
        <f>SUM('Site 49 - Data'!BK53,'Site 49 - Data'!BY53,'Site 49 - Data'!FE53,'Site 49 - Data'!IK53,'Site 49 - ARMS'!BY53)</f>
        <v>0</v>
      </c>
      <c r="DB53" s="68">
        <f>SUM('Site 49 - Data'!BL53,'Site 49 - Data'!BZ53,'Site 49 - Data'!FF53,'Site 49 - Data'!IL53,'Site 49 - ARMS'!BZ53)</f>
        <v>0</v>
      </c>
      <c r="DC53" s="68">
        <f>SUM('Site 49 - Data'!BM53,'Site 49 - Data'!CA53,'Site 49 - Data'!FG53,'Site 49 - Data'!IM53,'Site 49 - ARMS'!CA53)</f>
        <v>0</v>
      </c>
      <c r="DD53" s="68">
        <f>SUM('Site 49 - Data'!BN53,'Site 49 - Data'!CB53,'Site 49 - Data'!FH53,'Site 49 - Data'!IN53,'Site 49 - ARMS'!CB53)</f>
        <v>16</v>
      </c>
      <c r="DE53" s="68">
        <f>SUM('Site 49 - Data'!BO53,'Site 49 - Data'!CC53,'Site 49 - Data'!FI53,'Site 49 - Data'!IO53,'Site 49 - ARMS'!CC53)</f>
        <v>10</v>
      </c>
      <c r="DF53" s="69">
        <f>SUM('Site 49 - Data'!BP53,'Site 49 - Data'!CD53,'Site 49 - Data'!FJ53,'Site 49 - Data'!IP53,'Site 49 - ARMS'!CD53)</f>
        <v>6</v>
      </c>
      <c r="DG53" s="23">
        <f>SUM(CV53:DF53)</f>
        <v>120</v>
      </c>
      <c r="DH53" s="23">
        <f>SUM(CV53,CW53,2.3*CX53,2.3*CY53,2.3*CZ53,2.3*DA53,2*DB53,2*DC53,DD53,0.4*DE53,0.2*DF53)</f>
        <v>111.8</v>
      </c>
      <c r="DI53" s="13">
        <f>'Site 49 - Data'!$A53</f>
        <v>0.64583333333333315</v>
      </c>
      <c r="DJ53" s="67">
        <f>SUM('Site 49 - Data'!B53,'Site 49 - Data'!P53,'Site 49 - Data'!AD53,'Site 49 - Data'!AR53,'Site 49 - Data'!BF53)</f>
        <v>72</v>
      </c>
      <c r="DK53" s="68">
        <f>SUM('Site 49 - Data'!C53,'Site 49 - Data'!Q53,'Site 49 - Data'!AE53,'Site 49 - Data'!AS53,'Site 49 - Data'!BG53)</f>
        <v>14</v>
      </c>
      <c r="DL53" s="68">
        <f>SUM('Site 49 - Data'!D53,'Site 49 - Data'!R53,'Site 49 - Data'!AF53,'Site 49 - Data'!AT53,'Site 49 - Data'!BH53)</f>
        <v>3</v>
      </c>
      <c r="DM53" s="68">
        <f>SUM('Site 49 - Data'!E53,'Site 49 - Data'!S53,'Site 49 - Data'!AG53,'Site 49 - Data'!AU53,'Site 49 - Data'!BI53)</f>
        <v>0</v>
      </c>
      <c r="DN53" s="68">
        <f>SUM('Site 49 - Data'!F53,'Site 49 - Data'!T53,'Site 49 - Data'!AH53,'Site 49 - Data'!AV53,'Site 49 - Data'!BJ53)</f>
        <v>0</v>
      </c>
      <c r="DO53" s="68">
        <f>SUM('Site 49 - Data'!G53,'Site 49 - Data'!U53,'Site 49 - Data'!AI53,'Site 49 - Data'!AW53,'Site 49 - Data'!BK53)</f>
        <v>0</v>
      </c>
      <c r="DP53" s="68">
        <f>SUM('Site 49 - Data'!H53,'Site 49 - Data'!V53,'Site 49 - Data'!AJ53,'Site 49 - Data'!AX53,'Site 49 - Data'!BL53)</f>
        <v>0</v>
      </c>
      <c r="DQ53" s="68">
        <f>SUM('Site 49 - Data'!I53,'Site 49 - Data'!W53,'Site 49 - Data'!AK53,'Site 49 - Data'!AY53,'Site 49 - Data'!BM53)</f>
        <v>0</v>
      </c>
      <c r="DR53" s="68">
        <f>SUM('Site 49 - Data'!J53,'Site 49 - Data'!X53,'Site 49 - Data'!AL53,'Site 49 - Data'!AZ53,'Site 49 - Data'!BN53)</f>
        <v>11</v>
      </c>
      <c r="DS53" s="68">
        <f>SUM('Site 49 - Data'!K53,'Site 49 - Data'!Y53,'Site 49 - Data'!AM53,'Site 49 - Data'!BA53,'Site 49 - Data'!BO53)</f>
        <v>0</v>
      </c>
      <c r="DT53" s="69">
        <f>SUM('Site 49 - Data'!L53,'Site 49 - Data'!Z53,'Site 49 - Data'!AN53,'Site 49 - Data'!BB53,'Site 49 - Data'!BP53)</f>
        <v>7</v>
      </c>
      <c r="DU53" s="23">
        <f>SUM(DJ53:DT53)</f>
        <v>107</v>
      </c>
      <c r="DV53" s="23">
        <f>SUM(DJ53,DK53,2.3*DL53,2.3*DM53,2.3*DN53,2.3*DO53,2*DP53,2*DQ53,DR53,0.4*DS53,0.2*DT53)</f>
        <v>105.30000000000001</v>
      </c>
      <c r="DW53" s="13">
        <f>'Site 49 - Data'!$A53</f>
        <v>0.64583333333333315</v>
      </c>
      <c r="DX53" s="67">
        <f>SUM('Site 49 - Data'!AR53,'Site 49 - Data'!DX53,'Site 49 - Data'!EL53,'Site 49 - Data'!HR53,'Site 49 - ARMS'!BF53)</f>
        <v>55</v>
      </c>
      <c r="DY53" s="68">
        <f>SUM('Site 49 - Data'!AS53,'Site 49 - Data'!DY53,'Site 49 - Data'!EM53,'Site 49 - Data'!HS53,'Site 49 - ARMS'!BG53)</f>
        <v>11</v>
      </c>
      <c r="DZ53" s="68">
        <f>SUM('Site 49 - Data'!AT53,'Site 49 - Data'!DZ53,'Site 49 - Data'!EN53,'Site 49 - Data'!HT53,'Site 49 - ARMS'!BH53)</f>
        <v>1</v>
      </c>
      <c r="EA53" s="68">
        <f>SUM('Site 49 - Data'!AU53,'Site 49 - Data'!EA53,'Site 49 - Data'!EO53,'Site 49 - Data'!HU53,'Site 49 - ARMS'!BI53)</f>
        <v>0</v>
      </c>
      <c r="EB53" s="68">
        <f>SUM('Site 49 - Data'!AV53,'Site 49 - Data'!EB53,'Site 49 - Data'!EP53,'Site 49 - Data'!HV53,'Site 49 - ARMS'!BJ53)</f>
        <v>0</v>
      </c>
      <c r="EC53" s="68">
        <f>SUM('Site 49 - Data'!AW53,'Site 49 - Data'!EC53,'Site 49 - Data'!EQ53,'Site 49 - Data'!HW53,'Site 49 - ARMS'!BK53)</f>
        <v>0</v>
      </c>
      <c r="ED53" s="68">
        <f>SUM('Site 49 - Data'!AX53,'Site 49 - Data'!ED53,'Site 49 - Data'!ER53,'Site 49 - Data'!HX53,'Site 49 - ARMS'!BL53)</f>
        <v>0</v>
      </c>
      <c r="EE53" s="68">
        <f>SUM('Site 49 - Data'!AY53,'Site 49 - Data'!EE53,'Site 49 - Data'!ES53,'Site 49 - Data'!HY53,'Site 49 - ARMS'!BM53)</f>
        <v>0</v>
      </c>
      <c r="EF53" s="68">
        <f>SUM('Site 49 - Data'!AZ53,'Site 49 - Data'!EF53,'Site 49 - Data'!ET53,'Site 49 - Data'!HZ53,'Site 49 - ARMS'!BN53)</f>
        <v>3</v>
      </c>
      <c r="EG53" s="68">
        <f>SUM('Site 49 - Data'!BA53,'Site 49 - Data'!EG53,'Site 49 - Data'!EU53,'Site 49 - Data'!IA53,'Site 49 - ARMS'!BO53)</f>
        <v>0</v>
      </c>
      <c r="EH53" s="69">
        <f>SUM('Site 49 - Data'!BB53,'Site 49 - Data'!EH53,'Site 49 - Data'!EV53,'Site 49 - Data'!IB53,'Site 49 - ARMS'!BP53)</f>
        <v>6</v>
      </c>
      <c r="EI53" s="23">
        <f>SUM(DX53:EH53)</f>
        <v>76</v>
      </c>
      <c r="EJ53" s="23">
        <f>SUM(DX53,DY53,2.3*DZ53,2.3*EA53,2.3*EB53,2.3*EC53,2*ED53,2*EE53,EF53,0.4*EG53,0.2*EH53)</f>
        <v>72.5</v>
      </c>
      <c r="EK53" s="13">
        <f>'Site 49 - Data'!$A53</f>
        <v>0.64583333333333315</v>
      </c>
      <c r="EL53" s="67">
        <f>SUM('Site 49 - Data'!BT53,'Site 49 - Data'!CH53,'Site 49 - Data'!CV53,'Site 49 - Data'!DJ53,'Site 49 - Data'!DX53)</f>
        <v>58</v>
      </c>
      <c r="EM53" s="68">
        <f>SUM('Site 49 - Data'!BU53,'Site 49 - Data'!CI53,'Site 49 - Data'!CW53,'Site 49 - Data'!DK53,'Site 49 - Data'!DY53)</f>
        <v>10</v>
      </c>
      <c r="EN53" s="68">
        <f>SUM('Site 49 - Data'!BV53,'Site 49 - Data'!CJ53,'Site 49 - Data'!CX53,'Site 49 - Data'!DL53,'Site 49 - Data'!DZ53)</f>
        <v>3</v>
      </c>
      <c r="EO53" s="68">
        <f>SUM('Site 49 - Data'!BW53,'Site 49 - Data'!CK53,'Site 49 - Data'!CY53,'Site 49 - Data'!DM53,'Site 49 - Data'!EA53)</f>
        <v>0</v>
      </c>
      <c r="EP53" s="68">
        <f>SUM('Site 49 - Data'!BX53,'Site 49 - Data'!CL53,'Site 49 - Data'!CZ53,'Site 49 - Data'!DN53,'Site 49 - Data'!EB53)</f>
        <v>0</v>
      </c>
      <c r="EQ53" s="68">
        <f>SUM('Site 49 - Data'!BY53,'Site 49 - Data'!CM53,'Site 49 - Data'!DA53,'Site 49 - Data'!DO53,'Site 49 - Data'!EC53)</f>
        <v>0</v>
      </c>
      <c r="ER53" s="68">
        <f>SUM('Site 49 - Data'!BZ53,'Site 49 - Data'!CN53,'Site 49 - Data'!DB53,'Site 49 - Data'!DP53,'Site 49 - Data'!ED53)</f>
        <v>0</v>
      </c>
      <c r="ES53" s="68">
        <f>SUM('Site 49 - Data'!CA53,'Site 49 - Data'!CO53,'Site 49 - Data'!DC53,'Site 49 - Data'!DQ53,'Site 49 - Data'!EE53)</f>
        <v>1</v>
      </c>
      <c r="ET53" s="68">
        <f>SUM('Site 49 - Data'!CB53,'Site 49 - Data'!CP53,'Site 49 - Data'!DD53,'Site 49 - Data'!DR53,'Site 49 - Data'!EF53)</f>
        <v>8</v>
      </c>
      <c r="EU53" s="68">
        <f>SUM('Site 49 - Data'!CC53,'Site 49 - Data'!CQ53,'Site 49 - Data'!DE53,'Site 49 - Data'!DS53,'Site 49 - Data'!EG53)</f>
        <v>1</v>
      </c>
      <c r="EV53" s="69">
        <f>SUM('Site 49 - Data'!CD53,'Site 49 - Data'!CR53,'Site 49 - Data'!DF53,'Site 49 - Data'!DT53,'Site 49 - Data'!EH53)</f>
        <v>4</v>
      </c>
      <c r="EW53" s="23">
        <f>SUM(EL53:EV53)</f>
        <v>85</v>
      </c>
      <c r="EX53" s="23">
        <f>SUM(EL53,EM53,2.3*EN53,2.3*EO53,2.3*EP53,2.3*EQ53,2*ER53,2*ES53,ET53,0.4*EU53,0.2*EV53)</f>
        <v>86.100000000000009</v>
      </c>
      <c r="EY53" s="13">
        <f>'Site 49 - Data'!$A53</f>
        <v>0.64583333333333315</v>
      </c>
      <c r="EZ53" s="67">
        <f>SUM('Site 49 - Data'!AD53,'Site 49 - Data'!DJ53,'Site 49 - Data'!GP53,'Site 49 - Data'!HD53,'Site 49 - ARMS'!AR53)</f>
        <v>92</v>
      </c>
      <c r="FA53" s="68">
        <f>SUM('Site 49 - Data'!AE53,'Site 49 - Data'!DK53,'Site 49 - Data'!GQ53,'Site 49 - Data'!HE53,'Site 49 - ARMS'!AS53)</f>
        <v>17</v>
      </c>
      <c r="FB53" s="68">
        <f>SUM('Site 49 - Data'!AF53,'Site 49 - Data'!DL53,'Site 49 - Data'!GR53,'Site 49 - Data'!HF53,'Site 49 - ARMS'!AT53)</f>
        <v>3</v>
      </c>
      <c r="FC53" s="68">
        <f>SUM('Site 49 - Data'!AG53,'Site 49 - Data'!DM53,'Site 49 - Data'!GS53,'Site 49 - Data'!HG53,'Site 49 - ARMS'!AU53)</f>
        <v>0</v>
      </c>
      <c r="FD53" s="68">
        <f>SUM('Site 49 - Data'!AH53,'Site 49 - Data'!DN53,'Site 49 - Data'!GT53,'Site 49 - Data'!HH53,'Site 49 - ARMS'!AV53)</f>
        <v>0</v>
      </c>
      <c r="FE53" s="68">
        <f>SUM('Site 49 - Data'!AI53,'Site 49 - Data'!DO53,'Site 49 - Data'!GU53,'Site 49 - Data'!HI53,'Site 49 - ARMS'!AW53)</f>
        <v>0</v>
      </c>
      <c r="FF53" s="68">
        <f>SUM('Site 49 - Data'!AJ53,'Site 49 - Data'!DP53,'Site 49 - Data'!GV53,'Site 49 - Data'!HJ53,'Site 49 - ARMS'!AX53)</f>
        <v>0</v>
      </c>
      <c r="FG53" s="68">
        <f>SUM('Site 49 - Data'!AK53,'Site 49 - Data'!DQ53,'Site 49 - Data'!GW53,'Site 49 - Data'!HK53,'Site 49 - ARMS'!AY53)</f>
        <v>0</v>
      </c>
      <c r="FH53" s="68">
        <f>SUM('Site 49 - Data'!AL53,'Site 49 - Data'!DR53,'Site 49 - Data'!GX53,'Site 49 - Data'!HL53,'Site 49 - ARMS'!AZ53)</f>
        <v>10</v>
      </c>
      <c r="FI53" s="68">
        <f>SUM('Site 49 - Data'!AM53,'Site 49 - Data'!DS53,'Site 49 - Data'!GY53,'Site 49 - Data'!HM53,'Site 49 - ARMS'!BA53)</f>
        <v>0</v>
      </c>
      <c r="FJ53" s="69">
        <f>SUM('Site 49 - Data'!AN53,'Site 49 - Data'!DT53,'Site 49 - Data'!GZ53,'Site 49 - Data'!HN53,'Site 49 - ARMS'!BB53)</f>
        <v>10</v>
      </c>
      <c r="FK53" s="23">
        <f>SUM(EZ53:FJ53)</f>
        <v>132</v>
      </c>
      <c r="FL53" s="23">
        <f>SUM(EZ53,FA53,2.3*FB53,2.3*FC53,2.3*FD53,2.3*FE53,2*FF53,2*FG53,FH53,0.4*FI53,0.2*FJ53)</f>
        <v>127.9</v>
      </c>
      <c r="FM53" s="13">
        <f>'Site 49 - Data'!$A53</f>
        <v>0.64583333333333315</v>
      </c>
      <c r="FN53" s="67">
        <f>SUM('Site 49 - Data'!EL53,'Site 49 - Data'!EZ53,'Site 49 - Data'!FN53,'Site 49 - Data'!GB53,'Site 49 - Data'!GP53)</f>
        <v>68</v>
      </c>
      <c r="FO53" s="68">
        <f>SUM('Site 49 - Data'!EM53,'Site 49 - Data'!FA53,'Site 49 - Data'!FO53,'Site 49 - Data'!GC53,'Site 49 - Data'!GQ53)</f>
        <v>18</v>
      </c>
      <c r="FP53" s="68">
        <f>SUM('Site 49 - Data'!EN53,'Site 49 - Data'!FB53,'Site 49 - Data'!FP53,'Site 49 - Data'!GD53,'Site 49 - Data'!GR53)</f>
        <v>0</v>
      </c>
      <c r="FQ53" s="68">
        <f>SUM('Site 49 - Data'!EO53,'Site 49 - Data'!FC53,'Site 49 - Data'!FQ53,'Site 49 - Data'!GE53,'Site 49 - Data'!GS53)</f>
        <v>0</v>
      </c>
      <c r="FR53" s="68">
        <f>SUM('Site 49 - Data'!EP53,'Site 49 - Data'!FD53,'Site 49 - Data'!FR53,'Site 49 - Data'!GF53,'Site 49 - Data'!GT53)</f>
        <v>0</v>
      </c>
      <c r="FS53" s="68">
        <f>SUM('Site 49 - Data'!EQ53,'Site 49 - Data'!FE53,'Site 49 - Data'!FS53,'Site 49 - Data'!GG53,'Site 49 - Data'!GU53)</f>
        <v>0</v>
      </c>
      <c r="FT53" s="68">
        <f>SUM('Site 49 - Data'!ER53,'Site 49 - Data'!FF53,'Site 49 - Data'!FT53,'Site 49 - Data'!GH53,'Site 49 - Data'!GV53)</f>
        <v>0</v>
      </c>
      <c r="FU53" s="68">
        <f>SUM('Site 49 - Data'!ES53,'Site 49 - Data'!FG53,'Site 49 - Data'!FU53,'Site 49 - Data'!GI53,'Site 49 - Data'!GW53)</f>
        <v>0</v>
      </c>
      <c r="FV53" s="68">
        <f>SUM('Site 49 - Data'!ET53,'Site 49 - Data'!FH53,'Site 49 - Data'!FV53,'Site 49 - Data'!GJ53,'Site 49 - Data'!GX53)</f>
        <v>12</v>
      </c>
      <c r="FW53" s="68">
        <f>SUM('Site 49 - Data'!EU53,'Site 49 - Data'!FI53,'Site 49 - Data'!FW53,'Site 49 - Data'!GK53,'Site 49 - Data'!GY53)</f>
        <v>9</v>
      </c>
      <c r="FX53" s="69">
        <f>SUM('Site 49 - Data'!EV53,'Site 49 - Data'!FJ53,'Site 49 - Data'!FX53,'Site 49 - Data'!GL53,'Site 49 - Data'!GZ53)</f>
        <v>9</v>
      </c>
      <c r="FY53" s="23">
        <f>SUM(FN53:FX53)</f>
        <v>116</v>
      </c>
      <c r="FZ53" s="23">
        <f>SUM(FN53,FO53,2.3*FP53,2.3*FQ53,2.3*FR53,2.3*FS53,2*FT53,2*FU53,FV53,0.4*FW53,0.2*FX53)</f>
        <v>103.39999999999999</v>
      </c>
      <c r="GA53" s="13">
        <f>'Site 49 - Data'!$A53</f>
        <v>0.64583333333333315</v>
      </c>
      <c r="GB53" s="67">
        <f>SUM('Site 49 - Data'!P53,'Site 49 - Data'!CV53,'Site 49 - Data'!GB53,'Site 49 - ARMS'!P53,'Site 49 - ARMS'!AD53)</f>
        <v>13</v>
      </c>
      <c r="GC53" s="68">
        <f>SUM('Site 49 - Data'!Q53,'Site 49 - Data'!CW53,'Site 49 - Data'!GC53,'Site 49 - ARMS'!Q53,'Site 49 - ARMS'!AE53)</f>
        <v>1</v>
      </c>
      <c r="GD53" s="68">
        <f>SUM('Site 49 - Data'!R53,'Site 49 - Data'!CX53,'Site 49 - Data'!GD53,'Site 49 - ARMS'!R53,'Site 49 - ARMS'!AF53)</f>
        <v>0</v>
      </c>
      <c r="GE53" s="68">
        <f>SUM('Site 49 - Data'!S53,'Site 49 - Data'!CY53,'Site 49 - Data'!GE53,'Site 49 - ARMS'!S53,'Site 49 - ARMS'!AG53)</f>
        <v>0</v>
      </c>
      <c r="GF53" s="68">
        <f>SUM('Site 49 - Data'!T53,'Site 49 - Data'!CZ53,'Site 49 - Data'!GF53,'Site 49 - ARMS'!T53,'Site 49 - ARMS'!AH53)</f>
        <v>0</v>
      </c>
      <c r="GG53" s="68">
        <f>SUM('Site 49 - Data'!U53,'Site 49 - Data'!DA53,'Site 49 - Data'!GG53,'Site 49 - ARMS'!U53,'Site 49 - ARMS'!AI53)</f>
        <v>0</v>
      </c>
      <c r="GH53" s="68">
        <f>SUM('Site 49 - Data'!V53,'Site 49 - Data'!DB53,'Site 49 - Data'!GH53,'Site 49 - ARMS'!V53,'Site 49 - ARMS'!AJ53)</f>
        <v>0</v>
      </c>
      <c r="GI53" s="68">
        <f>SUM('Site 49 - Data'!W53,'Site 49 - Data'!DC53,'Site 49 - Data'!GI53,'Site 49 - ARMS'!W53,'Site 49 - ARMS'!AK53)</f>
        <v>0</v>
      </c>
      <c r="GJ53" s="68">
        <f>SUM('Site 49 - Data'!X53,'Site 49 - Data'!DD53,'Site 49 - Data'!GJ53,'Site 49 - ARMS'!X53,'Site 49 - ARMS'!AL53)</f>
        <v>3</v>
      </c>
      <c r="GK53" s="68">
        <f>SUM('Site 49 - Data'!Y53,'Site 49 - Data'!DE53,'Site 49 - Data'!GK53,'Site 49 - ARMS'!Y53,'Site 49 - ARMS'!AM53)</f>
        <v>0</v>
      </c>
      <c r="GL53" s="69">
        <f>SUM('Site 49 - Data'!Z53,'Site 49 - Data'!DF53,'Site 49 - Data'!GL53,'Site 49 - ARMS'!Z53,'Site 49 - ARMS'!AN53)</f>
        <v>4</v>
      </c>
      <c r="GM53" s="23">
        <f>SUM(GB53:GL53)</f>
        <v>21</v>
      </c>
      <c r="GN53" s="23">
        <f>SUM(GB53,GC53,2.3*GD53,2.3*GE53,2.3*GF53,2.3*GG53,2*GH53,2*GI53,GJ53,0.4*GK53,0.2*GL53)</f>
        <v>17.8</v>
      </c>
      <c r="GO53" s="13">
        <f>'Site 49 - Data'!$A53</f>
        <v>0.64583333333333315</v>
      </c>
      <c r="GP53" s="67">
        <f>SUM('Site 49 - Data'!HD53,'Site 49 - Data'!HR53,'Site 49 - Data'!IF53,'Site 49 - ARMS'!B53,'Site 49 - ARMS'!P53)</f>
        <v>30</v>
      </c>
      <c r="GQ53" s="68">
        <f>SUM('Site 49 - Data'!HE53,'Site 49 - Data'!HS53,'Site 49 - Data'!IG53,'Site 49 - ARMS'!C53,'Site 49 - ARMS'!Q53)</f>
        <v>4</v>
      </c>
      <c r="GR53" s="68">
        <f>SUM('Site 49 - Data'!HF53,'Site 49 - Data'!HT53,'Site 49 - Data'!IH53,'Site 49 - ARMS'!D53,'Site 49 - ARMS'!R53)</f>
        <v>0</v>
      </c>
      <c r="GS53" s="68">
        <f>SUM('Site 49 - Data'!HG53,'Site 49 - Data'!HU53,'Site 49 - Data'!II53,'Site 49 - ARMS'!E53,'Site 49 - ARMS'!S53)</f>
        <v>0</v>
      </c>
      <c r="GT53" s="68">
        <f>SUM('Site 49 - Data'!HH53,'Site 49 - Data'!HV53,'Site 49 - Data'!IJ53,'Site 49 - ARMS'!F53,'Site 49 - ARMS'!T53)</f>
        <v>0</v>
      </c>
      <c r="GU53" s="68">
        <f>SUM('Site 49 - Data'!HI53,'Site 49 - Data'!HW53,'Site 49 - Data'!IK53,'Site 49 - ARMS'!G53,'Site 49 - ARMS'!U53)</f>
        <v>0</v>
      </c>
      <c r="GV53" s="68">
        <f>SUM('Site 49 - Data'!HJ53,'Site 49 - Data'!HX53,'Site 49 - Data'!IL53,'Site 49 - ARMS'!H53,'Site 49 - ARMS'!V53)</f>
        <v>0</v>
      </c>
      <c r="GW53" s="68">
        <f>SUM('Site 49 - Data'!HK53,'Site 49 - Data'!HY53,'Site 49 - Data'!IM53,'Site 49 - ARMS'!I53,'Site 49 - ARMS'!W53)</f>
        <v>0</v>
      </c>
      <c r="GX53" s="68">
        <f>SUM('Site 49 - Data'!HL53,'Site 49 - Data'!HZ53,'Site 49 - Data'!IN53,'Site 49 - ARMS'!J53,'Site 49 - ARMS'!X53)</f>
        <v>3</v>
      </c>
      <c r="GY53" s="68">
        <f>SUM('Site 49 - Data'!HM53,'Site 49 - Data'!IA53,'Site 49 - Data'!IO53,'Site 49 - ARMS'!K53,'Site 49 - ARMS'!Y53)</f>
        <v>0</v>
      </c>
      <c r="GZ53" s="69">
        <f>SUM('Site 49 - Data'!HN53,'Site 49 - Data'!IB53,'Site 49 - Data'!IP53,'Site 49 - ARMS'!L53,'Site 49 - ARMS'!Z53)</f>
        <v>4</v>
      </c>
      <c r="HA53" s="23">
        <f>SUM(GP53:GZ53)</f>
        <v>41</v>
      </c>
      <c r="HB53" s="23">
        <f>SUM(GP53,GQ53,2.3*GR53,2.3*GS53,2.3*GT53,2.3*GU53,2*GV53,2*GW53,GX53,0.4*GY53,0.2*GZ53)</f>
        <v>37.799999999999997</v>
      </c>
      <c r="HC53" s="13">
        <f>'Site 49 - Data'!$A53</f>
        <v>0.64583333333333315</v>
      </c>
      <c r="HD53" s="67">
        <f>SUM('Site 49 - Data'!B53,'Site 49 - Data'!CH53,'Site 49 - Data'!FN53,'Site 49 - ARMS'!B53,'Site 49 - ARMS'!CH53)</f>
        <v>52</v>
      </c>
      <c r="HE53" s="68">
        <f>SUM('Site 49 - Data'!C53,'Site 49 - Data'!CI53,'Site 49 - Data'!FO53,'Site 49 - ARMS'!C53,'Site 49 - ARMS'!CI53)</f>
        <v>9</v>
      </c>
      <c r="HF53" s="68">
        <f>SUM('Site 49 - Data'!D53,'Site 49 - Data'!CJ53,'Site 49 - Data'!FP53,'Site 49 - ARMS'!D53,'Site 49 - ARMS'!CJ53)</f>
        <v>0</v>
      </c>
      <c r="HG53" s="68">
        <f>SUM('Site 49 - Data'!E53,'Site 49 - Data'!CK53,'Site 49 - Data'!FQ53,'Site 49 - ARMS'!E53,'Site 49 - ARMS'!CK53)</f>
        <v>0</v>
      </c>
      <c r="HH53" s="68">
        <f>SUM('Site 49 - Data'!F53,'Site 49 - Data'!CL53,'Site 49 - Data'!FR53,'Site 49 - ARMS'!F53,'Site 49 - ARMS'!CL53)</f>
        <v>0</v>
      </c>
      <c r="HI53" s="68">
        <f>SUM('Site 49 - Data'!G53,'Site 49 - Data'!CM53,'Site 49 - Data'!FS53,'Site 49 - ARMS'!G53,'Site 49 - ARMS'!CM53)</f>
        <v>0</v>
      </c>
      <c r="HJ53" s="68">
        <f>SUM('Site 49 - Data'!H53,'Site 49 - Data'!CN53,'Site 49 - Data'!FT53,'Site 49 - ARMS'!H53,'Site 49 - ARMS'!CN53)</f>
        <v>0</v>
      </c>
      <c r="HK53" s="68">
        <f>SUM('Site 49 - Data'!I53,'Site 49 - Data'!CO53,'Site 49 - Data'!FU53,'Site 49 - ARMS'!I53,'Site 49 - ARMS'!CO53)</f>
        <v>1</v>
      </c>
      <c r="HL53" s="68">
        <f>SUM('Site 49 - Data'!J53,'Site 49 - Data'!CP53,'Site 49 - Data'!FV53,'Site 49 - ARMS'!J53,'Site 49 - ARMS'!CP53)</f>
        <v>5</v>
      </c>
      <c r="HM53" s="68">
        <f>SUM('Site 49 - Data'!K53,'Site 49 - Data'!CQ53,'Site 49 - Data'!FW53,'Site 49 - ARMS'!K53,'Site 49 - ARMS'!CQ53)</f>
        <v>0</v>
      </c>
      <c r="HN53" s="69">
        <f>SUM('Site 49 - Data'!L53,'Site 49 - Data'!CR53,'Site 49 - Data'!FX53,'Site 49 - ARMS'!L53,'Site 49 - ARMS'!CR53)</f>
        <v>4</v>
      </c>
      <c r="HO53" s="23">
        <f>SUM(HD53:HN53)</f>
        <v>71</v>
      </c>
      <c r="HP53" s="23">
        <f>SUM(HD53,HE53,2.3*HF53,2.3*HG53,2.3*HH53,2.3*HI53,2*HJ53,2*HK53,HL53,0.4*HM53,0.2*HN53)</f>
        <v>68.8</v>
      </c>
      <c r="HQ53" s="13">
        <f>'Site 49 - Data'!$A53</f>
        <v>0.64583333333333315</v>
      </c>
      <c r="HR53" s="67">
        <f t="shared" si="178"/>
        <v>53</v>
      </c>
      <c r="HS53" s="68">
        <f t="shared" si="178"/>
        <v>9</v>
      </c>
      <c r="HT53" s="68">
        <f t="shared" si="178"/>
        <v>0</v>
      </c>
      <c r="HU53" s="68">
        <f t="shared" si="178"/>
        <v>0</v>
      </c>
      <c r="HV53" s="68">
        <f t="shared" si="178"/>
        <v>0</v>
      </c>
      <c r="HW53" s="68">
        <f t="shared" si="178"/>
        <v>0</v>
      </c>
      <c r="HX53" s="68">
        <f t="shared" si="178"/>
        <v>0</v>
      </c>
      <c r="HY53" s="68">
        <f t="shared" si="178"/>
        <v>0</v>
      </c>
      <c r="HZ53" s="68">
        <f t="shared" si="178"/>
        <v>3</v>
      </c>
      <c r="IA53" s="68">
        <f t="shared" si="178"/>
        <v>0</v>
      </c>
      <c r="IB53" s="69">
        <f t="shared" si="178"/>
        <v>6</v>
      </c>
      <c r="IC53" s="23">
        <f>SUM(HR53:IB53)</f>
        <v>71</v>
      </c>
      <c r="ID53" s="23">
        <f>SUM(HR53,HS53,2.3*HT53,2.3*HU53,2.3*HV53,2.3*HW53,2*HX53,2*HY53,HZ53,0.4*IA53,0.2*IB53)</f>
        <v>66.2</v>
      </c>
      <c r="IE53" s="65">
        <f>SUM(EI53,FK53,GM53,HO53)</f>
        <v>300</v>
      </c>
      <c r="IF53" s="65">
        <f>SUM(IE53:IE58)</f>
        <v>1275</v>
      </c>
      <c r="IG53" s="13">
        <v>0.64583333333333315</v>
      </c>
    </row>
    <row r="54" spans="1:241" ht="13.5" customHeight="1" x14ac:dyDescent="0.25">
      <c r="A54" s="28">
        <f>A53+"00:15"</f>
        <v>0.65624999999999978</v>
      </c>
      <c r="B54" s="29">
        <v>8</v>
      </c>
      <c r="C54" s="30">
        <v>0</v>
      </c>
      <c r="D54" s="30">
        <v>1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1</v>
      </c>
      <c r="K54" s="30">
        <v>0</v>
      </c>
      <c r="L54" s="31">
        <v>0</v>
      </c>
      <c r="M54" s="32">
        <f>SUM(B54:L54)</f>
        <v>10</v>
      </c>
      <c r="N54" s="32">
        <f>SUM(B54,C54,2.3*D54,2.3*E54,2.3*F54,2.3*G54,2*H54,2*I54,J54,0.4*K54,0.2*L54)</f>
        <v>11.3</v>
      </c>
      <c r="O54" s="28">
        <f>O53+"00:15"</f>
        <v>0.65624999999999978</v>
      </c>
      <c r="P54" s="34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6">
        <v>0</v>
      </c>
      <c r="AA54" s="37">
        <f>SUM(P54:Z54)</f>
        <v>0</v>
      </c>
      <c r="AB54" s="37">
        <f>SUM(P54,Q54,2.3*R54,2.3*S54,2.3*T54,2.3*U54,2*V54,2*W54,X54,0.4*Y54,0.2*Z54)</f>
        <v>0</v>
      </c>
      <c r="AC54" s="28">
        <f>AC53+"00:15"</f>
        <v>0.65624999999999978</v>
      </c>
      <c r="AD54" s="29">
        <v>1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0">
        <v>0</v>
      </c>
      <c r="AK54" s="30">
        <v>0</v>
      </c>
      <c r="AL54" s="30">
        <v>0</v>
      </c>
      <c r="AM54" s="30">
        <v>0</v>
      </c>
      <c r="AN54" s="31">
        <v>0</v>
      </c>
      <c r="AO54" s="32">
        <f>SUM(AD54:AN54)</f>
        <v>1</v>
      </c>
      <c r="AP54" s="32">
        <f>SUM(AD54,AE54,2.3*AF54,2.3*AG54,2.3*AH54,2.3*AI54,2*AJ54,2*AK54,AL54,0.4*AM54,0.2*AN54)</f>
        <v>1</v>
      </c>
      <c r="AQ54" s="28">
        <f>AQ53+"00:15"</f>
        <v>0.65624999999999978</v>
      </c>
      <c r="AR54" s="29">
        <v>10</v>
      </c>
      <c r="AS54" s="30">
        <v>2</v>
      </c>
      <c r="AT54" s="30">
        <v>0</v>
      </c>
      <c r="AU54" s="30">
        <v>0</v>
      </c>
      <c r="AV54" s="30">
        <v>0</v>
      </c>
      <c r="AW54" s="30">
        <v>0</v>
      </c>
      <c r="AX54" s="30">
        <v>0</v>
      </c>
      <c r="AY54" s="30">
        <v>0</v>
      </c>
      <c r="AZ54" s="30">
        <v>1</v>
      </c>
      <c r="BA54" s="30">
        <v>0</v>
      </c>
      <c r="BB54" s="31">
        <v>0</v>
      </c>
      <c r="BC54" s="32">
        <f>SUM(AR54:BB54)</f>
        <v>13</v>
      </c>
      <c r="BD54" s="32">
        <f>SUM(AR54,AS54,2.3*AT54,2.3*AU54,2.3*AV54,2.3*AW54,2*AX54,2*AY54,AZ54,0.4*BA54,0.2*BB54)</f>
        <v>13</v>
      </c>
      <c r="BE54" s="28">
        <f>BE53+"00:15"</f>
        <v>0.65624999999999978</v>
      </c>
      <c r="BF54" s="29">
        <v>38</v>
      </c>
      <c r="BG54" s="30">
        <v>5</v>
      </c>
      <c r="BH54" s="30">
        <v>1</v>
      </c>
      <c r="BI54" s="30">
        <v>0</v>
      </c>
      <c r="BJ54" s="30">
        <v>0</v>
      </c>
      <c r="BK54" s="30">
        <v>0</v>
      </c>
      <c r="BL54" s="30">
        <v>0</v>
      </c>
      <c r="BM54" s="30">
        <v>0</v>
      </c>
      <c r="BN54" s="30">
        <v>1</v>
      </c>
      <c r="BO54" s="30">
        <v>1</v>
      </c>
      <c r="BP54" s="31">
        <v>4</v>
      </c>
      <c r="BQ54" s="32">
        <f>SUM(BF54:BP54)</f>
        <v>50</v>
      </c>
      <c r="BR54" s="32">
        <f>SUM(BF54,BG54,2.3*BH54,2.3*BI54,2.3*BJ54,2.3*BK54,2*BL54,2*BM54,BN54,0.4*BO54,0.2*BP54)</f>
        <v>47.499999999999993</v>
      </c>
      <c r="BS54" s="28">
        <f>BS53+"00:15"</f>
        <v>0.65624999999999978</v>
      </c>
      <c r="BT54" s="29">
        <v>3</v>
      </c>
      <c r="BU54" s="30">
        <v>0</v>
      </c>
      <c r="BV54" s="30">
        <v>0</v>
      </c>
      <c r="BW54" s="30">
        <v>0</v>
      </c>
      <c r="BX54" s="30">
        <v>0</v>
      </c>
      <c r="BY54" s="30">
        <v>0</v>
      </c>
      <c r="BZ54" s="30">
        <v>0</v>
      </c>
      <c r="CA54" s="30">
        <v>0</v>
      </c>
      <c r="CB54" s="30">
        <v>0</v>
      </c>
      <c r="CC54" s="30">
        <v>0</v>
      </c>
      <c r="CD54" s="31">
        <v>1</v>
      </c>
      <c r="CE54" s="32">
        <f>SUM(BT54:CD54)</f>
        <v>4</v>
      </c>
      <c r="CF54" s="32">
        <f>SUM(BT54,BU54,2.3*BV54,2.3*BW54,2.3*BX54,2.3*BY54,2*BZ54,2*CA54,CB54,0.4*CC54,0.2*CD54)</f>
        <v>3.2</v>
      </c>
      <c r="CG54" s="28">
        <f>CG53+"00:15"</f>
        <v>0.65624999999999978</v>
      </c>
      <c r="CH54" s="34">
        <v>0</v>
      </c>
      <c r="CI54" s="35">
        <v>0</v>
      </c>
      <c r="CJ54" s="35">
        <v>0</v>
      </c>
      <c r="CK54" s="35">
        <v>0</v>
      </c>
      <c r="CL54" s="35">
        <v>0</v>
      </c>
      <c r="CM54" s="35">
        <v>0</v>
      </c>
      <c r="CN54" s="35">
        <v>0</v>
      </c>
      <c r="CO54" s="35">
        <v>0</v>
      </c>
      <c r="CP54" s="35">
        <v>0</v>
      </c>
      <c r="CQ54" s="35">
        <v>0</v>
      </c>
      <c r="CR54" s="36">
        <v>0</v>
      </c>
      <c r="CS54" s="37">
        <f>SUM(CH54:CR54)</f>
        <v>0</v>
      </c>
      <c r="CT54" s="37">
        <f>SUM(CH54,CI54,2.3*CJ54,2.3*CK54,2.3*CL54,2.3*CM54,2*CN54,2*CO54,CP54,0.4*CQ54,0.2*CR54)</f>
        <v>0</v>
      </c>
      <c r="CU54" s="33">
        <f>'Site 49 - Data'!$A54</f>
        <v>0.65624999999999978</v>
      </c>
      <c r="CV54" s="70">
        <f>SUM('Site 49 - Data'!BF54,'Site 49 - Data'!BT54,'Site 49 - Data'!EZ54,'Site 49 - Data'!IF54,'Site 49 - ARMS'!BT54)</f>
        <v>78</v>
      </c>
      <c r="CW54" s="71">
        <f>SUM('Site 49 - Data'!BG54,'Site 49 - Data'!BU54,'Site 49 - Data'!FA54,'Site 49 - Data'!IG54,'Site 49 - ARMS'!BU54)</f>
        <v>13</v>
      </c>
      <c r="CX54" s="71">
        <f>SUM('Site 49 - Data'!BH54,'Site 49 - Data'!BV54,'Site 49 - Data'!FB54,'Site 49 - Data'!IH54,'Site 49 - ARMS'!BV54)</f>
        <v>1</v>
      </c>
      <c r="CY54" s="71">
        <f>SUM('Site 49 - Data'!BI54,'Site 49 - Data'!BW54,'Site 49 - Data'!FC54,'Site 49 - Data'!II54,'Site 49 - ARMS'!BW54)</f>
        <v>0</v>
      </c>
      <c r="CZ54" s="71">
        <f>SUM('Site 49 - Data'!BJ54,'Site 49 - Data'!BX54,'Site 49 - Data'!FD54,'Site 49 - Data'!IJ54,'Site 49 - ARMS'!BX54)</f>
        <v>0</v>
      </c>
      <c r="DA54" s="71">
        <f>SUM('Site 49 - Data'!BK54,'Site 49 - Data'!BY54,'Site 49 - Data'!FE54,'Site 49 - Data'!IK54,'Site 49 - ARMS'!BY54)</f>
        <v>0</v>
      </c>
      <c r="DB54" s="71">
        <f>SUM('Site 49 - Data'!BL54,'Site 49 - Data'!BZ54,'Site 49 - Data'!FF54,'Site 49 - Data'!IL54,'Site 49 - ARMS'!BZ54)</f>
        <v>0</v>
      </c>
      <c r="DC54" s="71">
        <f>SUM('Site 49 - Data'!BM54,'Site 49 - Data'!CA54,'Site 49 - Data'!FG54,'Site 49 - Data'!IM54,'Site 49 - ARMS'!CA54)</f>
        <v>0</v>
      </c>
      <c r="DD54" s="71">
        <f>SUM('Site 49 - Data'!BN54,'Site 49 - Data'!CB54,'Site 49 - Data'!FH54,'Site 49 - Data'!IN54,'Site 49 - ARMS'!CB54)</f>
        <v>18</v>
      </c>
      <c r="DE54" s="71">
        <f>SUM('Site 49 - Data'!BO54,'Site 49 - Data'!CC54,'Site 49 - Data'!FI54,'Site 49 - Data'!IO54,'Site 49 - ARMS'!CC54)</f>
        <v>2</v>
      </c>
      <c r="DF54" s="72">
        <f>SUM('Site 49 - Data'!BP54,'Site 49 - Data'!CD54,'Site 49 - Data'!FJ54,'Site 49 - Data'!IP54,'Site 49 - ARMS'!CD54)</f>
        <v>3</v>
      </c>
      <c r="DG54" s="32">
        <f>SUM(CV54:DF54)</f>
        <v>115</v>
      </c>
      <c r="DH54" s="32">
        <f>SUM(CV54,CW54,2.3*CX54,2.3*CY54,2.3*CZ54,2.3*DA54,2*DB54,2*DC54,DD54,0.4*DE54,0.2*DF54)</f>
        <v>112.69999999999999</v>
      </c>
      <c r="DI54" s="33">
        <f>'Site 49 - Data'!$A54</f>
        <v>0.65624999999999978</v>
      </c>
      <c r="DJ54" s="70">
        <f>SUM('Site 49 - Data'!B54,'Site 49 - Data'!P54,'Site 49 - Data'!AD54,'Site 49 - Data'!AR54,'Site 49 - Data'!BF54)</f>
        <v>95</v>
      </c>
      <c r="DK54" s="71">
        <f>SUM('Site 49 - Data'!C54,'Site 49 - Data'!Q54,'Site 49 - Data'!AE54,'Site 49 - Data'!AS54,'Site 49 - Data'!BG54)</f>
        <v>11</v>
      </c>
      <c r="DL54" s="71">
        <f>SUM('Site 49 - Data'!D54,'Site 49 - Data'!R54,'Site 49 - Data'!AF54,'Site 49 - Data'!AT54,'Site 49 - Data'!BH54)</f>
        <v>0</v>
      </c>
      <c r="DM54" s="71">
        <f>SUM('Site 49 - Data'!E54,'Site 49 - Data'!S54,'Site 49 - Data'!AG54,'Site 49 - Data'!AU54,'Site 49 - Data'!BI54)</f>
        <v>0</v>
      </c>
      <c r="DN54" s="71">
        <f>SUM('Site 49 - Data'!F54,'Site 49 - Data'!T54,'Site 49 - Data'!AH54,'Site 49 - Data'!AV54,'Site 49 - Data'!BJ54)</f>
        <v>0</v>
      </c>
      <c r="DO54" s="71">
        <f>SUM('Site 49 - Data'!G54,'Site 49 - Data'!U54,'Site 49 - Data'!AI54,'Site 49 - Data'!AW54,'Site 49 - Data'!BK54)</f>
        <v>0</v>
      </c>
      <c r="DP54" s="71">
        <f>SUM('Site 49 - Data'!H54,'Site 49 - Data'!V54,'Site 49 - Data'!AJ54,'Site 49 - Data'!AX54,'Site 49 - Data'!BL54)</f>
        <v>0</v>
      </c>
      <c r="DQ54" s="71">
        <f>SUM('Site 49 - Data'!I54,'Site 49 - Data'!W54,'Site 49 - Data'!AK54,'Site 49 - Data'!AY54,'Site 49 - Data'!BM54)</f>
        <v>0</v>
      </c>
      <c r="DR54" s="71">
        <f>SUM('Site 49 - Data'!J54,'Site 49 - Data'!X54,'Site 49 - Data'!AL54,'Site 49 - Data'!AZ54,'Site 49 - Data'!BN54)</f>
        <v>19</v>
      </c>
      <c r="DS54" s="71">
        <f>SUM('Site 49 - Data'!K54,'Site 49 - Data'!Y54,'Site 49 - Data'!AM54,'Site 49 - Data'!BA54,'Site 49 - Data'!BO54)</f>
        <v>3</v>
      </c>
      <c r="DT54" s="72">
        <f>SUM('Site 49 - Data'!L54,'Site 49 - Data'!Z54,'Site 49 - Data'!AN54,'Site 49 - Data'!BB54,'Site 49 - Data'!BP54)</f>
        <v>6</v>
      </c>
      <c r="DU54" s="32">
        <f>SUM(DJ54:DT54)</f>
        <v>134</v>
      </c>
      <c r="DV54" s="32">
        <f>SUM(DJ54,DK54,2.3*DL54,2.3*DM54,2.3*DN54,2.3*DO54,2*DP54,2*DQ54,DR54,0.4*DS54,0.2*DT54)</f>
        <v>127.4</v>
      </c>
      <c r="DW54" s="33">
        <f>'Site 49 - Data'!$A54</f>
        <v>0.65624999999999978</v>
      </c>
      <c r="DX54" s="70">
        <f>SUM('Site 49 - Data'!AR54,'Site 49 - Data'!DX54,'Site 49 - Data'!EL54,'Site 49 - Data'!HR54,'Site 49 - ARMS'!BF54)</f>
        <v>71</v>
      </c>
      <c r="DY54" s="71">
        <f>SUM('Site 49 - Data'!AS54,'Site 49 - Data'!DY54,'Site 49 - Data'!EM54,'Site 49 - Data'!HS54,'Site 49 - ARMS'!BG54)</f>
        <v>9</v>
      </c>
      <c r="DZ54" s="71">
        <f>SUM('Site 49 - Data'!AT54,'Site 49 - Data'!DZ54,'Site 49 - Data'!EN54,'Site 49 - Data'!HT54,'Site 49 - ARMS'!BH54)</f>
        <v>2</v>
      </c>
      <c r="EA54" s="71">
        <f>SUM('Site 49 - Data'!AU54,'Site 49 - Data'!EA54,'Site 49 - Data'!EO54,'Site 49 - Data'!HU54,'Site 49 - ARMS'!BI54)</f>
        <v>0</v>
      </c>
      <c r="EB54" s="71">
        <f>SUM('Site 49 - Data'!AV54,'Site 49 - Data'!EB54,'Site 49 - Data'!EP54,'Site 49 - Data'!HV54,'Site 49 - ARMS'!BJ54)</f>
        <v>0</v>
      </c>
      <c r="EC54" s="71">
        <f>SUM('Site 49 - Data'!AW54,'Site 49 - Data'!EC54,'Site 49 - Data'!EQ54,'Site 49 - Data'!HW54,'Site 49 - ARMS'!BK54)</f>
        <v>0</v>
      </c>
      <c r="ED54" s="71">
        <f>SUM('Site 49 - Data'!AX54,'Site 49 - Data'!ED54,'Site 49 - Data'!ER54,'Site 49 - Data'!HX54,'Site 49 - ARMS'!BL54)</f>
        <v>0</v>
      </c>
      <c r="EE54" s="71">
        <f>SUM('Site 49 - Data'!AY54,'Site 49 - Data'!EE54,'Site 49 - Data'!ES54,'Site 49 - Data'!HY54,'Site 49 - ARMS'!BM54)</f>
        <v>0</v>
      </c>
      <c r="EF54" s="71">
        <f>SUM('Site 49 - Data'!AZ54,'Site 49 - Data'!EF54,'Site 49 - Data'!ET54,'Site 49 - Data'!HZ54,'Site 49 - ARMS'!BN54)</f>
        <v>5</v>
      </c>
      <c r="EG54" s="71">
        <f>SUM('Site 49 - Data'!BA54,'Site 49 - Data'!EG54,'Site 49 - Data'!EU54,'Site 49 - Data'!IA54,'Site 49 - ARMS'!BO54)</f>
        <v>2</v>
      </c>
      <c r="EH54" s="72">
        <f>SUM('Site 49 - Data'!BB54,'Site 49 - Data'!EH54,'Site 49 - Data'!EV54,'Site 49 - Data'!IB54,'Site 49 - ARMS'!BP54)</f>
        <v>7</v>
      </c>
      <c r="EI54" s="32">
        <f>SUM(DX54:EH54)</f>
        <v>96</v>
      </c>
      <c r="EJ54" s="32">
        <f>SUM(DX54,DY54,2.3*DZ54,2.3*EA54,2.3*EB54,2.3*EC54,2*ED54,2*EE54,EF54,0.4*EG54,0.2*EH54)</f>
        <v>91.8</v>
      </c>
      <c r="EK54" s="33">
        <f>'Site 49 - Data'!$A54</f>
        <v>0.65624999999999978</v>
      </c>
      <c r="EL54" s="70">
        <f>SUM('Site 49 - Data'!BT54,'Site 49 - Data'!CH54,'Site 49 - Data'!CV54,'Site 49 - Data'!DJ54,'Site 49 - Data'!DX54)</f>
        <v>55</v>
      </c>
      <c r="EM54" s="71">
        <f>SUM('Site 49 - Data'!BU54,'Site 49 - Data'!CI54,'Site 49 - Data'!CW54,'Site 49 - Data'!DK54,'Site 49 - Data'!DY54)</f>
        <v>9</v>
      </c>
      <c r="EN54" s="71">
        <f>SUM('Site 49 - Data'!BV54,'Site 49 - Data'!CJ54,'Site 49 - Data'!CX54,'Site 49 - Data'!DL54,'Site 49 - Data'!DZ54)</f>
        <v>1</v>
      </c>
      <c r="EO54" s="71">
        <f>SUM('Site 49 - Data'!BW54,'Site 49 - Data'!CK54,'Site 49 - Data'!CY54,'Site 49 - Data'!DM54,'Site 49 - Data'!EA54)</f>
        <v>0</v>
      </c>
      <c r="EP54" s="71">
        <f>SUM('Site 49 - Data'!BX54,'Site 49 - Data'!CL54,'Site 49 - Data'!CZ54,'Site 49 - Data'!DN54,'Site 49 - Data'!EB54)</f>
        <v>0</v>
      </c>
      <c r="EQ54" s="71">
        <f>SUM('Site 49 - Data'!BY54,'Site 49 - Data'!CM54,'Site 49 - Data'!DA54,'Site 49 - Data'!DO54,'Site 49 - Data'!EC54)</f>
        <v>0</v>
      </c>
      <c r="ER54" s="71">
        <f>SUM('Site 49 - Data'!BZ54,'Site 49 - Data'!CN54,'Site 49 - Data'!DB54,'Site 49 - Data'!DP54,'Site 49 - Data'!ED54)</f>
        <v>0</v>
      </c>
      <c r="ES54" s="71">
        <f>SUM('Site 49 - Data'!CA54,'Site 49 - Data'!CO54,'Site 49 - Data'!DC54,'Site 49 - Data'!DQ54,'Site 49 - Data'!EE54)</f>
        <v>1</v>
      </c>
      <c r="ET54" s="71">
        <f>SUM('Site 49 - Data'!CB54,'Site 49 - Data'!CP54,'Site 49 - Data'!DD54,'Site 49 - Data'!DR54,'Site 49 - Data'!EF54)</f>
        <v>5</v>
      </c>
      <c r="EU54" s="71">
        <f>SUM('Site 49 - Data'!CC54,'Site 49 - Data'!CQ54,'Site 49 - Data'!DE54,'Site 49 - Data'!DS54,'Site 49 - Data'!EG54)</f>
        <v>1</v>
      </c>
      <c r="EV54" s="72">
        <f>SUM('Site 49 - Data'!CD54,'Site 49 - Data'!CR54,'Site 49 - Data'!DF54,'Site 49 - Data'!DT54,'Site 49 - Data'!EH54)</f>
        <v>2</v>
      </c>
      <c r="EW54" s="32">
        <f>SUM(EL54:EV54)</f>
        <v>74</v>
      </c>
      <c r="EX54" s="32">
        <f>SUM(EL54,EM54,2.3*EN54,2.3*EO54,2.3*EP54,2.3*EQ54,2*ER54,2*ES54,ET54,0.4*EU54,0.2*EV54)</f>
        <v>74.100000000000009</v>
      </c>
      <c r="EY54" s="33">
        <f>'Site 49 - Data'!$A54</f>
        <v>0.65624999999999978</v>
      </c>
      <c r="EZ54" s="70">
        <f>SUM('Site 49 - Data'!AD54,'Site 49 - Data'!DJ54,'Site 49 - Data'!GP54,'Site 49 - Data'!HD54,'Site 49 - ARMS'!AR54)</f>
        <v>99</v>
      </c>
      <c r="FA54" s="71">
        <f>SUM('Site 49 - Data'!AE54,'Site 49 - Data'!DK54,'Site 49 - Data'!GQ54,'Site 49 - Data'!HE54,'Site 49 - ARMS'!AS54)</f>
        <v>11</v>
      </c>
      <c r="FB54" s="71">
        <f>SUM('Site 49 - Data'!AF54,'Site 49 - Data'!DL54,'Site 49 - Data'!GR54,'Site 49 - Data'!HF54,'Site 49 - ARMS'!AT54)</f>
        <v>1</v>
      </c>
      <c r="FC54" s="71">
        <f>SUM('Site 49 - Data'!AG54,'Site 49 - Data'!DM54,'Site 49 - Data'!GS54,'Site 49 - Data'!HG54,'Site 49 - ARMS'!AU54)</f>
        <v>0</v>
      </c>
      <c r="FD54" s="71">
        <f>SUM('Site 49 - Data'!AH54,'Site 49 - Data'!DN54,'Site 49 - Data'!GT54,'Site 49 - Data'!HH54,'Site 49 - ARMS'!AV54)</f>
        <v>0</v>
      </c>
      <c r="FE54" s="71">
        <f>SUM('Site 49 - Data'!AI54,'Site 49 - Data'!DO54,'Site 49 - Data'!GU54,'Site 49 - Data'!HI54,'Site 49 - ARMS'!AW54)</f>
        <v>0</v>
      </c>
      <c r="FF54" s="71">
        <f>SUM('Site 49 - Data'!AJ54,'Site 49 - Data'!DP54,'Site 49 - Data'!GV54,'Site 49 - Data'!HJ54,'Site 49 - ARMS'!AX54)</f>
        <v>0</v>
      </c>
      <c r="FG54" s="71">
        <f>SUM('Site 49 - Data'!AK54,'Site 49 - Data'!DQ54,'Site 49 - Data'!GW54,'Site 49 - Data'!HK54,'Site 49 - ARMS'!AY54)</f>
        <v>1</v>
      </c>
      <c r="FH54" s="71">
        <f>SUM('Site 49 - Data'!AL54,'Site 49 - Data'!DR54,'Site 49 - Data'!GX54,'Site 49 - Data'!HL54,'Site 49 - ARMS'!AZ54)</f>
        <v>15</v>
      </c>
      <c r="FI54" s="71">
        <f>SUM('Site 49 - Data'!AM54,'Site 49 - Data'!DS54,'Site 49 - Data'!GY54,'Site 49 - Data'!HM54,'Site 49 - ARMS'!BA54)</f>
        <v>1</v>
      </c>
      <c r="FJ54" s="72">
        <f>SUM('Site 49 - Data'!AN54,'Site 49 - Data'!DT54,'Site 49 - Data'!GZ54,'Site 49 - Data'!HN54,'Site 49 - ARMS'!BB54)</f>
        <v>2</v>
      </c>
      <c r="FK54" s="32">
        <f>SUM(EZ54:FJ54)</f>
        <v>130</v>
      </c>
      <c r="FL54" s="32">
        <f>SUM(EZ54,FA54,2.3*FB54,2.3*FC54,2.3*FD54,2.3*FE54,2*FF54,2*FG54,FH54,0.4*FI54,0.2*FJ54)</f>
        <v>130.10000000000002</v>
      </c>
      <c r="FM54" s="33">
        <f>'Site 49 - Data'!$A54</f>
        <v>0.65624999999999978</v>
      </c>
      <c r="FN54" s="70">
        <f>SUM('Site 49 - Data'!EL54,'Site 49 - Data'!EZ54,'Site 49 - Data'!FN54,'Site 49 - Data'!GB54,'Site 49 - Data'!GP54)</f>
        <v>86</v>
      </c>
      <c r="FO54" s="71">
        <f>SUM('Site 49 - Data'!EM54,'Site 49 - Data'!FA54,'Site 49 - Data'!FO54,'Site 49 - Data'!GC54,'Site 49 - Data'!GQ54)</f>
        <v>13</v>
      </c>
      <c r="FP54" s="71">
        <f>SUM('Site 49 - Data'!EN54,'Site 49 - Data'!FB54,'Site 49 - Data'!FP54,'Site 49 - Data'!GD54,'Site 49 - Data'!GR54)</f>
        <v>2</v>
      </c>
      <c r="FQ54" s="71">
        <f>SUM('Site 49 - Data'!EO54,'Site 49 - Data'!FC54,'Site 49 - Data'!FQ54,'Site 49 - Data'!GE54,'Site 49 - Data'!GS54)</f>
        <v>0</v>
      </c>
      <c r="FR54" s="71">
        <f>SUM('Site 49 - Data'!EP54,'Site 49 - Data'!FD54,'Site 49 - Data'!FR54,'Site 49 - Data'!GF54,'Site 49 - Data'!GT54)</f>
        <v>0</v>
      </c>
      <c r="FS54" s="71">
        <f>SUM('Site 49 - Data'!EQ54,'Site 49 - Data'!FE54,'Site 49 - Data'!FS54,'Site 49 - Data'!GG54,'Site 49 - Data'!GU54)</f>
        <v>0</v>
      </c>
      <c r="FT54" s="71">
        <f>SUM('Site 49 - Data'!ER54,'Site 49 - Data'!FF54,'Site 49 - Data'!FT54,'Site 49 - Data'!GH54,'Site 49 - Data'!GV54)</f>
        <v>0</v>
      </c>
      <c r="FU54" s="71">
        <f>SUM('Site 49 - Data'!ES54,'Site 49 - Data'!FG54,'Site 49 - Data'!FU54,'Site 49 - Data'!GI54,'Site 49 - Data'!GW54)</f>
        <v>0</v>
      </c>
      <c r="FV54" s="71">
        <f>SUM('Site 49 - Data'!ET54,'Site 49 - Data'!FH54,'Site 49 - Data'!FV54,'Site 49 - Data'!GJ54,'Site 49 - Data'!GX54)</f>
        <v>16</v>
      </c>
      <c r="FW54" s="71">
        <f>SUM('Site 49 - Data'!EU54,'Site 49 - Data'!FI54,'Site 49 - Data'!FW54,'Site 49 - Data'!GK54,'Site 49 - Data'!GY54)</f>
        <v>2</v>
      </c>
      <c r="FX54" s="72">
        <f>SUM('Site 49 - Data'!EV54,'Site 49 - Data'!FJ54,'Site 49 - Data'!FX54,'Site 49 - Data'!GL54,'Site 49 - Data'!GZ54)</f>
        <v>1</v>
      </c>
      <c r="FY54" s="32">
        <f>SUM(FN54:FX54)</f>
        <v>120</v>
      </c>
      <c r="FZ54" s="32">
        <f>SUM(FN54,FO54,2.3*FP54,2.3*FQ54,2.3*FR54,2.3*FS54,2*FT54,2*FU54,FV54,0.4*FW54,0.2*FX54)</f>
        <v>120.6</v>
      </c>
      <c r="GA54" s="33">
        <f>'Site 49 - Data'!$A54</f>
        <v>0.65624999999999978</v>
      </c>
      <c r="GB54" s="70">
        <f>SUM('Site 49 - Data'!P54,'Site 49 - Data'!CV54,'Site 49 - Data'!GB54,'Site 49 - ARMS'!P54,'Site 49 - ARMS'!AD54)</f>
        <v>21</v>
      </c>
      <c r="GC54" s="71">
        <f>SUM('Site 49 - Data'!Q54,'Site 49 - Data'!CW54,'Site 49 - Data'!GC54,'Site 49 - ARMS'!Q54,'Site 49 - ARMS'!AE54)</f>
        <v>1</v>
      </c>
      <c r="GD54" s="71">
        <f>SUM('Site 49 - Data'!R54,'Site 49 - Data'!CX54,'Site 49 - Data'!GD54,'Site 49 - ARMS'!R54,'Site 49 - ARMS'!AF54)</f>
        <v>0</v>
      </c>
      <c r="GE54" s="71">
        <f>SUM('Site 49 - Data'!S54,'Site 49 - Data'!CY54,'Site 49 - Data'!GE54,'Site 49 - ARMS'!S54,'Site 49 - ARMS'!AG54)</f>
        <v>0</v>
      </c>
      <c r="GF54" s="71">
        <f>SUM('Site 49 - Data'!T54,'Site 49 - Data'!CZ54,'Site 49 - Data'!GF54,'Site 49 - ARMS'!T54,'Site 49 - ARMS'!AH54)</f>
        <v>0</v>
      </c>
      <c r="GG54" s="71">
        <f>SUM('Site 49 - Data'!U54,'Site 49 - Data'!DA54,'Site 49 - Data'!GG54,'Site 49 - ARMS'!U54,'Site 49 - ARMS'!AI54)</f>
        <v>0</v>
      </c>
      <c r="GH54" s="71">
        <f>SUM('Site 49 - Data'!V54,'Site 49 - Data'!DB54,'Site 49 - Data'!GH54,'Site 49 - ARMS'!V54,'Site 49 - ARMS'!AJ54)</f>
        <v>0</v>
      </c>
      <c r="GI54" s="71">
        <f>SUM('Site 49 - Data'!W54,'Site 49 - Data'!DC54,'Site 49 - Data'!GI54,'Site 49 - ARMS'!W54,'Site 49 - ARMS'!AK54)</f>
        <v>0</v>
      </c>
      <c r="GJ54" s="71">
        <f>SUM('Site 49 - Data'!X54,'Site 49 - Data'!DD54,'Site 49 - Data'!GJ54,'Site 49 - ARMS'!X54,'Site 49 - ARMS'!AL54)</f>
        <v>0</v>
      </c>
      <c r="GK54" s="71">
        <f>SUM('Site 49 - Data'!Y54,'Site 49 - Data'!DE54,'Site 49 - Data'!GK54,'Site 49 - ARMS'!Y54,'Site 49 - ARMS'!AM54)</f>
        <v>1</v>
      </c>
      <c r="GL54" s="72">
        <f>SUM('Site 49 - Data'!Z54,'Site 49 - Data'!DF54,'Site 49 - Data'!GL54,'Site 49 - ARMS'!Z54,'Site 49 - ARMS'!AN54)</f>
        <v>4</v>
      </c>
      <c r="GM54" s="32">
        <f>SUM(GB54:GL54)</f>
        <v>27</v>
      </c>
      <c r="GN54" s="32">
        <f>SUM(GB54,GC54,2.3*GD54,2.3*GE54,2.3*GF54,2.3*GG54,2*GH54,2*GI54,GJ54,0.4*GK54,0.2*GL54)</f>
        <v>23.2</v>
      </c>
      <c r="GO54" s="33">
        <f>'Site 49 - Data'!$A54</f>
        <v>0.65624999999999978</v>
      </c>
      <c r="GP54" s="70">
        <f>SUM('Site 49 - Data'!HD54,'Site 49 - Data'!HR54,'Site 49 - Data'!IF54,'Site 49 - ARMS'!B54,'Site 49 - ARMS'!P54)</f>
        <v>33</v>
      </c>
      <c r="GQ54" s="71">
        <f>SUM('Site 49 - Data'!HE54,'Site 49 - Data'!HS54,'Site 49 - Data'!IG54,'Site 49 - ARMS'!C54,'Site 49 - ARMS'!Q54)</f>
        <v>1</v>
      </c>
      <c r="GR54" s="71">
        <f>SUM('Site 49 - Data'!HF54,'Site 49 - Data'!HT54,'Site 49 - Data'!IH54,'Site 49 - ARMS'!D54,'Site 49 - ARMS'!R54)</f>
        <v>1</v>
      </c>
      <c r="GS54" s="71">
        <f>SUM('Site 49 - Data'!HG54,'Site 49 - Data'!HU54,'Site 49 - Data'!II54,'Site 49 - ARMS'!E54,'Site 49 - ARMS'!S54)</f>
        <v>0</v>
      </c>
      <c r="GT54" s="71">
        <f>SUM('Site 49 - Data'!HH54,'Site 49 - Data'!HV54,'Site 49 - Data'!IJ54,'Site 49 - ARMS'!F54,'Site 49 - ARMS'!T54)</f>
        <v>0</v>
      </c>
      <c r="GU54" s="71">
        <f>SUM('Site 49 - Data'!HI54,'Site 49 - Data'!HW54,'Site 49 - Data'!IK54,'Site 49 - ARMS'!G54,'Site 49 - ARMS'!U54)</f>
        <v>0</v>
      </c>
      <c r="GV54" s="71">
        <f>SUM('Site 49 - Data'!HJ54,'Site 49 - Data'!HX54,'Site 49 - Data'!IL54,'Site 49 - ARMS'!H54,'Site 49 - ARMS'!V54)</f>
        <v>0</v>
      </c>
      <c r="GW54" s="71">
        <f>SUM('Site 49 - Data'!HK54,'Site 49 - Data'!HY54,'Site 49 - Data'!IM54,'Site 49 - ARMS'!I54,'Site 49 - ARMS'!W54)</f>
        <v>0</v>
      </c>
      <c r="GX54" s="71">
        <f>SUM('Site 49 - Data'!HL54,'Site 49 - Data'!HZ54,'Site 49 - Data'!IN54,'Site 49 - ARMS'!J54,'Site 49 - ARMS'!X54)</f>
        <v>1</v>
      </c>
      <c r="GY54" s="71">
        <f>SUM('Site 49 - Data'!HM54,'Site 49 - Data'!IA54,'Site 49 - Data'!IO54,'Site 49 - ARMS'!K54,'Site 49 - ARMS'!Y54)</f>
        <v>0</v>
      </c>
      <c r="GZ54" s="72">
        <f>SUM('Site 49 - Data'!HN54,'Site 49 - Data'!IB54,'Site 49 - Data'!IP54,'Site 49 - ARMS'!L54,'Site 49 - ARMS'!Z54)</f>
        <v>2</v>
      </c>
      <c r="HA54" s="32">
        <f>SUM(GP54:GZ54)</f>
        <v>38</v>
      </c>
      <c r="HB54" s="32">
        <f>SUM(GP54,GQ54,2.3*GR54,2.3*GS54,2.3*GT54,2.3*GU54,2*GV54,2*GW54,GX54,0.4*GY54,0.2*GZ54)</f>
        <v>37.699999999999996</v>
      </c>
      <c r="HC54" s="33">
        <f>'Site 49 - Data'!$A54</f>
        <v>0.65624999999999978</v>
      </c>
      <c r="HD54" s="70">
        <f>SUM('Site 49 - Data'!B54,'Site 49 - Data'!CH54,'Site 49 - Data'!FN54,'Site 49 - ARMS'!B54,'Site 49 - ARMS'!CH54)</f>
        <v>52</v>
      </c>
      <c r="HE54" s="71">
        <f>SUM('Site 49 - Data'!C54,'Site 49 - Data'!CI54,'Site 49 - Data'!FO54,'Site 49 - ARMS'!C54,'Site 49 - ARMS'!CI54)</f>
        <v>7</v>
      </c>
      <c r="HF54" s="71">
        <f>SUM('Site 49 - Data'!D54,'Site 49 - Data'!CJ54,'Site 49 - Data'!FP54,'Site 49 - ARMS'!D54,'Site 49 - ARMS'!CJ54)</f>
        <v>1</v>
      </c>
      <c r="HG54" s="71">
        <f>SUM('Site 49 - Data'!E54,'Site 49 - Data'!CK54,'Site 49 - Data'!FQ54,'Site 49 - ARMS'!E54,'Site 49 - ARMS'!CK54)</f>
        <v>0</v>
      </c>
      <c r="HH54" s="71">
        <f>SUM('Site 49 - Data'!F54,'Site 49 - Data'!CL54,'Site 49 - Data'!FR54,'Site 49 - ARMS'!F54,'Site 49 - ARMS'!CL54)</f>
        <v>0</v>
      </c>
      <c r="HI54" s="71">
        <f>SUM('Site 49 - Data'!G54,'Site 49 - Data'!CM54,'Site 49 - Data'!FS54,'Site 49 - ARMS'!G54,'Site 49 - ARMS'!CM54)</f>
        <v>0</v>
      </c>
      <c r="HJ54" s="71">
        <f>SUM('Site 49 - Data'!H54,'Site 49 - Data'!CN54,'Site 49 - Data'!FT54,'Site 49 - ARMS'!H54,'Site 49 - ARMS'!CN54)</f>
        <v>0</v>
      </c>
      <c r="HK54" s="71">
        <f>SUM('Site 49 - Data'!I54,'Site 49 - Data'!CO54,'Site 49 - Data'!FU54,'Site 49 - ARMS'!I54,'Site 49 - ARMS'!CO54)</f>
        <v>0</v>
      </c>
      <c r="HL54" s="71">
        <f>SUM('Site 49 - Data'!J54,'Site 49 - Data'!CP54,'Site 49 - Data'!FV54,'Site 49 - ARMS'!J54,'Site 49 - ARMS'!CP54)</f>
        <v>5</v>
      </c>
      <c r="HM54" s="71">
        <f>SUM('Site 49 - Data'!K54,'Site 49 - Data'!CQ54,'Site 49 - Data'!FW54,'Site 49 - ARMS'!K54,'Site 49 - ARMS'!CQ54)</f>
        <v>1</v>
      </c>
      <c r="HN54" s="72">
        <f>SUM('Site 49 - Data'!L54,'Site 49 - Data'!CR54,'Site 49 - Data'!FX54,'Site 49 - ARMS'!L54,'Site 49 - ARMS'!CR54)</f>
        <v>0</v>
      </c>
      <c r="HO54" s="32">
        <f>SUM(HD54:HN54)</f>
        <v>66</v>
      </c>
      <c r="HP54" s="32">
        <f>SUM(HD54,HE54,2.3*HF54,2.3*HG54,2.3*HH54,2.3*HI54,2*HJ54,2*HK54,HL54,0.4*HM54,0.2*HN54)</f>
        <v>66.7</v>
      </c>
      <c r="HQ54" s="33">
        <f>'Site 49 - Data'!$A54</f>
        <v>0.65624999999999978</v>
      </c>
      <c r="HR54" s="70">
        <f t="shared" si="178"/>
        <v>52</v>
      </c>
      <c r="HS54" s="71">
        <f t="shared" si="178"/>
        <v>7</v>
      </c>
      <c r="HT54" s="71">
        <f t="shared" si="178"/>
        <v>1</v>
      </c>
      <c r="HU54" s="71">
        <f t="shared" si="178"/>
        <v>0</v>
      </c>
      <c r="HV54" s="71">
        <f t="shared" si="178"/>
        <v>0</v>
      </c>
      <c r="HW54" s="71">
        <f t="shared" si="178"/>
        <v>0</v>
      </c>
      <c r="HX54" s="71">
        <f t="shared" si="178"/>
        <v>0</v>
      </c>
      <c r="HY54" s="71">
        <f t="shared" si="178"/>
        <v>0</v>
      </c>
      <c r="HZ54" s="71">
        <f t="shared" si="178"/>
        <v>2</v>
      </c>
      <c r="IA54" s="71">
        <f t="shared" si="178"/>
        <v>1</v>
      </c>
      <c r="IB54" s="72">
        <f t="shared" si="178"/>
        <v>5</v>
      </c>
      <c r="IC54" s="32">
        <f>SUM(HR54:IB54)</f>
        <v>68</v>
      </c>
      <c r="ID54" s="32">
        <f>SUM(HR54,HS54,2.3*HT54,2.3*HU54,2.3*HV54,2.3*HW54,2*HX54,2*HY54,HZ54,0.4*IA54,0.2*IB54)</f>
        <v>64.699999999999989</v>
      </c>
      <c r="IE54" s="73">
        <f>SUM(EI54,FK54,GM54,HO54)</f>
        <v>319</v>
      </c>
      <c r="IF54" s="73">
        <f>SUM(IE54:IE59)</f>
        <v>1322</v>
      </c>
      <c r="IG54" s="33">
        <v>0.65624999999999978</v>
      </c>
    </row>
    <row r="55" spans="1:241" s="47" customFormat="1" ht="12" customHeight="1" x14ac:dyDescent="0.4">
      <c r="A55" s="38" t="s">
        <v>20</v>
      </c>
      <c r="B55" s="39">
        <f t="shared" ref="B55:N55" si="179">SUM(B51:B54)</f>
        <v>22</v>
      </c>
      <c r="C55" s="40">
        <f t="shared" si="179"/>
        <v>3</v>
      </c>
      <c r="D55" s="40">
        <f t="shared" si="179"/>
        <v>2</v>
      </c>
      <c r="E55" s="40">
        <f t="shared" si="179"/>
        <v>0</v>
      </c>
      <c r="F55" s="40">
        <f t="shared" si="179"/>
        <v>0</v>
      </c>
      <c r="G55" s="40">
        <f t="shared" si="179"/>
        <v>0</v>
      </c>
      <c r="H55" s="40">
        <f t="shared" si="179"/>
        <v>0</v>
      </c>
      <c r="I55" s="40">
        <f t="shared" si="179"/>
        <v>0</v>
      </c>
      <c r="J55" s="40">
        <f t="shared" si="179"/>
        <v>3</v>
      </c>
      <c r="K55" s="40">
        <f t="shared" si="179"/>
        <v>0</v>
      </c>
      <c r="L55" s="41">
        <f t="shared" si="179"/>
        <v>0</v>
      </c>
      <c r="M55" s="42">
        <f t="shared" si="179"/>
        <v>30</v>
      </c>
      <c r="N55" s="42">
        <f t="shared" si="179"/>
        <v>32.6</v>
      </c>
      <c r="O55" s="38" t="s">
        <v>20</v>
      </c>
      <c r="P55" s="43">
        <f t="shared" ref="P55:AB55" si="180">SUM(P51:P54)</f>
        <v>0</v>
      </c>
      <c r="Q55" s="44">
        <f t="shared" si="180"/>
        <v>0</v>
      </c>
      <c r="R55" s="44">
        <f t="shared" si="180"/>
        <v>0</v>
      </c>
      <c r="S55" s="44">
        <f t="shared" si="180"/>
        <v>0</v>
      </c>
      <c r="T55" s="44">
        <f t="shared" si="180"/>
        <v>0</v>
      </c>
      <c r="U55" s="44">
        <f t="shared" si="180"/>
        <v>0</v>
      </c>
      <c r="V55" s="44">
        <f t="shared" si="180"/>
        <v>0</v>
      </c>
      <c r="W55" s="44">
        <f t="shared" si="180"/>
        <v>0</v>
      </c>
      <c r="X55" s="44">
        <f t="shared" si="180"/>
        <v>0</v>
      </c>
      <c r="Y55" s="44">
        <f t="shared" si="180"/>
        <v>0</v>
      </c>
      <c r="Z55" s="45">
        <f t="shared" si="180"/>
        <v>0</v>
      </c>
      <c r="AA55" s="46">
        <f t="shared" si="180"/>
        <v>0</v>
      </c>
      <c r="AB55" s="46">
        <f t="shared" si="180"/>
        <v>0</v>
      </c>
      <c r="AC55" s="38" t="s">
        <v>20</v>
      </c>
      <c r="AD55" s="39">
        <f t="shared" ref="AD55:AP55" si="181">SUM(AD51:AD54)</f>
        <v>3</v>
      </c>
      <c r="AE55" s="40">
        <f t="shared" si="181"/>
        <v>0</v>
      </c>
      <c r="AF55" s="40">
        <f t="shared" si="181"/>
        <v>0</v>
      </c>
      <c r="AG55" s="40">
        <f t="shared" si="181"/>
        <v>0</v>
      </c>
      <c r="AH55" s="40">
        <f t="shared" si="181"/>
        <v>0</v>
      </c>
      <c r="AI55" s="40">
        <f t="shared" si="181"/>
        <v>0</v>
      </c>
      <c r="AJ55" s="40">
        <f t="shared" si="181"/>
        <v>0</v>
      </c>
      <c r="AK55" s="40">
        <f t="shared" si="181"/>
        <v>0</v>
      </c>
      <c r="AL55" s="40">
        <f t="shared" si="181"/>
        <v>0</v>
      </c>
      <c r="AM55" s="40">
        <f t="shared" si="181"/>
        <v>0</v>
      </c>
      <c r="AN55" s="41">
        <f t="shared" si="181"/>
        <v>0</v>
      </c>
      <c r="AO55" s="42">
        <f t="shared" si="181"/>
        <v>3</v>
      </c>
      <c r="AP55" s="42">
        <f t="shared" si="181"/>
        <v>3</v>
      </c>
      <c r="AQ55" s="38" t="s">
        <v>20</v>
      </c>
      <c r="AR55" s="39">
        <f t="shared" ref="AR55:BD55" si="182">SUM(AR51:AR54)</f>
        <v>41</v>
      </c>
      <c r="AS55" s="40">
        <f t="shared" si="182"/>
        <v>12</v>
      </c>
      <c r="AT55" s="40">
        <f t="shared" si="182"/>
        <v>0</v>
      </c>
      <c r="AU55" s="40">
        <f t="shared" si="182"/>
        <v>0</v>
      </c>
      <c r="AV55" s="40">
        <f t="shared" si="182"/>
        <v>0</v>
      </c>
      <c r="AW55" s="40">
        <f t="shared" si="182"/>
        <v>0</v>
      </c>
      <c r="AX55" s="40">
        <f t="shared" si="182"/>
        <v>0</v>
      </c>
      <c r="AY55" s="40">
        <f t="shared" si="182"/>
        <v>0</v>
      </c>
      <c r="AZ55" s="40">
        <f t="shared" si="182"/>
        <v>4</v>
      </c>
      <c r="BA55" s="40">
        <f t="shared" si="182"/>
        <v>0</v>
      </c>
      <c r="BB55" s="41">
        <f t="shared" si="182"/>
        <v>3</v>
      </c>
      <c r="BC55" s="42">
        <f t="shared" si="182"/>
        <v>60</v>
      </c>
      <c r="BD55" s="42">
        <f t="shared" si="182"/>
        <v>57.599999999999994</v>
      </c>
      <c r="BE55" s="38" t="s">
        <v>20</v>
      </c>
      <c r="BF55" s="39">
        <f t="shared" ref="BF55:BR55" si="183">SUM(BF51:BF54)</f>
        <v>122</v>
      </c>
      <c r="BG55" s="40">
        <f t="shared" si="183"/>
        <v>23</v>
      </c>
      <c r="BH55" s="40">
        <f t="shared" si="183"/>
        <v>3</v>
      </c>
      <c r="BI55" s="40">
        <f t="shared" si="183"/>
        <v>0</v>
      </c>
      <c r="BJ55" s="40">
        <f t="shared" si="183"/>
        <v>0</v>
      </c>
      <c r="BK55" s="40">
        <f t="shared" si="183"/>
        <v>0</v>
      </c>
      <c r="BL55" s="40">
        <f t="shared" si="183"/>
        <v>0</v>
      </c>
      <c r="BM55" s="40">
        <f t="shared" si="183"/>
        <v>0</v>
      </c>
      <c r="BN55" s="40">
        <f t="shared" si="183"/>
        <v>8</v>
      </c>
      <c r="BO55" s="40">
        <f t="shared" si="183"/>
        <v>2</v>
      </c>
      <c r="BP55" s="41">
        <f t="shared" si="183"/>
        <v>10</v>
      </c>
      <c r="BQ55" s="42">
        <f t="shared" si="183"/>
        <v>168</v>
      </c>
      <c r="BR55" s="42">
        <f t="shared" si="183"/>
        <v>162.69999999999999</v>
      </c>
      <c r="BS55" s="38" t="s">
        <v>20</v>
      </c>
      <c r="BT55" s="39">
        <f t="shared" ref="BT55:CF55" si="184">SUM(BT51:BT54)</f>
        <v>8</v>
      </c>
      <c r="BU55" s="40">
        <f t="shared" si="184"/>
        <v>1</v>
      </c>
      <c r="BV55" s="40">
        <f t="shared" si="184"/>
        <v>0</v>
      </c>
      <c r="BW55" s="40">
        <f t="shared" si="184"/>
        <v>0</v>
      </c>
      <c r="BX55" s="40">
        <f t="shared" si="184"/>
        <v>0</v>
      </c>
      <c r="BY55" s="40">
        <f t="shared" si="184"/>
        <v>0</v>
      </c>
      <c r="BZ55" s="40">
        <f t="shared" si="184"/>
        <v>0</v>
      </c>
      <c r="CA55" s="40">
        <f t="shared" si="184"/>
        <v>0</v>
      </c>
      <c r="CB55" s="40">
        <f t="shared" si="184"/>
        <v>1</v>
      </c>
      <c r="CC55" s="40">
        <f t="shared" si="184"/>
        <v>0</v>
      </c>
      <c r="CD55" s="41">
        <f t="shared" si="184"/>
        <v>1</v>
      </c>
      <c r="CE55" s="42">
        <f t="shared" si="184"/>
        <v>11</v>
      </c>
      <c r="CF55" s="42">
        <f t="shared" si="184"/>
        <v>10.199999999999999</v>
      </c>
      <c r="CG55" s="38" t="s">
        <v>20</v>
      </c>
      <c r="CH55" s="43">
        <f t="shared" ref="CH55:CT55" si="185">SUM(CH51:CH54)</f>
        <v>0</v>
      </c>
      <c r="CI55" s="44">
        <f t="shared" si="185"/>
        <v>0</v>
      </c>
      <c r="CJ55" s="44">
        <f t="shared" si="185"/>
        <v>0</v>
      </c>
      <c r="CK55" s="44">
        <f t="shared" si="185"/>
        <v>0</v>
      </c>
      <c r="CL55" s="44">
        <f t="shared" si="185"/>
        <v>0</v>
      </c>
      <c r="CM55" s="44">
        <f t="shared" si="185"/>
        <v>0</v>
      </c>
      <c r="CN55" s="44">
        <f t="shared" si="185"/>
        <v>0</v>
      </c>
      <c r="CO55" s="44">
        <f t="shared" si="185"/>
        <v>0</v>
      </c>
      <c r="CP55" s="44">
        <f t="shared" si="185"/>
        <v>0</v>
      </c>
      <c r="CQ55" s="44">
        <f t="shared" si="185"/>
        <v>0</v>
      </c>
      <c r="CR55" s="45">
        <f t="shared" si="185"/>
        <v>0</v>
      </c>
      <c r="CS55" s="46">
        <f t="shared" si="185"/>
        <v>0</v>
      </c>
      <c r="CT55" s="46">
        <f t="shared" si="185"/>
        <v>0</v>
      </c>
      <c r="CU55" s="38" t="s">
        <v>20</v>
      </c>
      <c r="CV55" s="39">
        <f t="shared" ref="CV55:DH55" si="186">SUM(CV51:CV54)</f>
        <v>279</v>
      </c>
      <c r="CW55" s="40">
        <f t="shared" si="186"/>
        <v>52</v>
      </c>
      <c r="CX55" s="40">
        <f t="shared" si="186"/>
        <v>4</v>
      </c>
      <c r="CY55" s="40">
        <f t="shared" si="186"/>
        <v>0</v>
      </c>
      <c r="CZ55" s="40">
        <f t="shared" si="186"/>
        <v>0</v>
      </c>
      <c r="DA55" s="40">
        <f t="shared" si="186"/>
        <v>0</v>
      </c>
      <c r="DB55" s="40">
        <f t="shared" si="186"/>
        <v>0</v>
      </c>
      <c r="DC55" s="40">
        <f t="shared" si="186"/>
        <v>2</v>
      </c>
      <c r="DD55" s="40">
        <f t="shared" si="186"/>
        <v>68</v>
      </c>
      <c r="DE55" s="40">
        <f t="shared" si="186"/>
        <v>15</v>
      </c>
      <c r="DF55" s="41">
        <f t="shared" si="186"/>
        <v>14</v>
      </c>
      <c r="DG55" s="42">
        <f t="shared" si="186"/>
        <v>434</v>
      </c>
      <c r="DH55" s="42">
        <f t="shared" si="186"/>
        <v>421</v>
      </c>
      <c r="DI55" s="38" t="s">
        <v>20</v>
      </c>
      <c r="DJ55" s="39">
        <f t="shared" ref="DJ55:DV55" si="187">SUM(DJ51:DJ54)</f>
        <v>318</v>
      </c>
      <c r="DK55" s="40">
        <f t="shared" si="187"/>
        <v>46</v>
      </c>
      <c r="DL55" s="40">
        <f t="shared" si="187"/>
        <v>7</v>
      </c>
      <c r="DM55" s="40">
        <f t="shared" si="187"/>
        <v>0</v>
      </c>
      <c r="DN55" s="40">
        <f t="shared" si="187"/>
        <v>2</v>
      </c>
      <c r="DO55" s="40">
        <f t="shared" si="187"/>
        <v>0</v>
      </c>
      <c r="DP55" s="40">
        <f t="shared" si="187"/>
        <v>0</v>
      </c>
      <c r="DQ55" s="40">
        <f t="shared" si="187"/>
        <v>0</v>
      </c>
      <c r="DR55" s="40">
        <f t="shared" si="187"/>
        <v>63</v>
      </c>
      <c r="DS55" s="40">
        <f t="shared" si="187"/>
        <v>5</v>
      </c>
      <c r="DT55" s="41">
        <f t="shared" si="187"/>
        <v>26</v>
      </c>
      <c r="DU55" s="42">
        <f t="shared" si="187"/>
        <v>467</v>
      </c>
      <c r="DV55" s="42">
        <f t="shared" si="187"/>
        <v>454.9</v>
      </c>
      <c r="DW55" s="38" t="s">
        <v>20</v>
      </c>
      <c r="DX55" s="39">
        <f t="shared" ref="DX55:EJ55" si="188">SUM(DX51:DX54)</f>
        <v>217</v>
      </c>
      <c r="DY55" s="40">
        <f t="shared" si="188"/>
        <v>42</v>
      </c>
      <c r="DZ55" s="40">
        <f t="shared" si="188"/>
        <v>5</v>
      </c>
      <c r="EA55" s="40">
        <f t="shared" si="188"/>
        <v>0</v>
      </c>
      <c r="EB55" s="40">
        <f t="shared" si="188"/>
        <v>1</v>
      </c>
      <c r="EC55" s="40">
        <f t="shared" si="188"/>
        <v>0</v>
      </c>
      <c r="ED55" s="40">
        <f t="shared" si="188"/>
        <v>0</v>
      </c>
      <c r="EE55" s="40">
        <f t="shared" si="188"/>
        <v>0</v>
      </c>
      <c r="EF55" s="40">
        <f t="shared" si="188"/>
        <v>24</v>
      </c>
      <c r="EG55" s="40">
        <f t="shared" si="188"/>
        <v>5</v>
      </c>
      <c r="EH55" s="41">
        <f t="shared" si="188"/>
        <v>24</v>
      </c>
      <c r="EI55" s="42">
        <f t="shared" si="188"/>
        <v>318</v>
      </c>
      <c r="EJ55" s="42">
        <f t="shared" si="188"/>
        <v>303.60000000000002</v>
      </c>
      <c r="EK55" s="38" t="s">
        <v>20</v>
      </c>
      <c r="EL55" s="39">
        <f t="shared" ref="EL55:EX55" si="189">SUM(EL51:EL54)</f>
        <v>214</v>
      </c>
      <c r="EM55" s="40">
        <f t="shared" si="189"/>
        <v>46</v>
      </c>
      <c r="EN55" s="40">
        <f t="shared" si="189"/>
        <v>6</v>
      </c>
      <c r="EO55" s="40">
        <f t="shared" si="189"/>
        <v>0</v>
      </c>
      <c r="EP55" s="40">
        <f t="shared" si="189"/>
        <v>0</v>
      </c>
      <c r="EQ55" s="40">
        <f t="shared" si="189"/>
        <v>0</v>
      </c>
      <c r="ER55" s="40">
        <f t="shared" si="189"/>
        <v>0</v>
      </c>
      <c r="ES55" s="40">
        <f t="shared" si="189"/>
        <v>2</v>
      </c>
      <c r="ET55" s="40">
        <f t="shared" si="189"/>
        <v>27</v>
      </c>
      <c r="EU55" s="40">
        <f t="shared" si="189"/>
        <v>6</v>
      </c>
      <c r="EV55" s="41">
        <f t="shared" si="189"/>
        <v>14</v>
      </c>
      <c r="EW55" s="42">
        <f t="shared" si="189"/>
        <v>315</v>
      </c>
      <c r="EX55" s="42">
        <f t="shared" si="189"/>
        <v>310</v>
      </c>
      <c r="EY55" s="38" t="s">
        <v>20</v>
      </c>
      <c r="EZ55" s="39">
        <f t="shared" ref="EZ55:FL55" si="190">SUM(EZ51:EZ54)</f>
        <v>358</v>
      </c>
      <c r="FA55" s="40">
        <f t="shared" si="190"/>
        <v>47</v>
      </c>
      <c r="FB55" s="40">
        <f t="shared" si="190"/>
        <v>8</v>
      </c>
      <c r="FC55" s="40">
        <f t="shared" si="190"/>
        <v>0</v>
      </c>
      <c r="FD55" s="40">
        <f t="shared" si="190"/>
        <v>1</v>
      </c>
      <c r="FE55" s="40">
        <f t="shared" si="190"/>
        <v>0</v>
      </c>
      <c r="FF55" s="40">
        <f t="shared" si="190"/>
        <v>0</v>
      </c>
      <c r="FG55" s="40">
        <f t="shared" si="190"/>
        <v>1</v>
      </c>
      <c r="FH55" s="40">
        <f t="shared" si="190"/>
        <v>49</v>
      </c>
      <c r="FI55" s="40">
        <f t="shared" si="190"/>
        <v>3</v>
      </c>
      <c r="FJ55" s="41">
        <f t="shared" si="190"/>
        <v>22</v>
      </c>
      <c r="FK55" s="42">
        <f t="shared" si="190"/>
        <v>489</v>
      </c>
      <c r="FL55" s="42">
        <f t="shared" si="190"/>
        <v>482.3</v>
      </c>
      <c r="FM55" s="38" t="s">
        <v>20</v>
      </c>
      <c r="FN55" s="39">
        <f t="shared" ref="FN55:FZ55" si="191">SUM(FN51:FN54)</f>
        <v>298</v>
      </c>
      <c r="FO55" s="40">
        <f t="shared" si="191"/>
        <v>50</v>
      </c>
      <c r="FP55" s="40">
        <f t="shared" si="191"/>
        <v>5</v>
      </c>
      <c r="FQ55" s="40">
        <f t="shared" si="191"/>
        <v>0</v>
      </c>
      <c r="FR55" s="40">
        <f t="shared" si="191"/>
        <v>0</v>
      </c>
      <c r="FS55" s="40">
        <f t="shared" si="191"/>
        <v>0</v>
      </c>
      <c r="FT55" s="40">
        <f t="shared" si="191"/>
        <v>0</v>
      </c>
      <c r="FU55" s="40">
        <f t="shared" si="191"/>
        <v>2</v>
      </c>
      <c r="FV55" s="40">
        <f t="shared" si="191"/>
        <v>58</v>
      </c>
      <c r="FW55" s="40">
        <f t="shared" si="191"/>
        <v>15</v>
      </c>
      <c r="FX55" s="41">
        <f t="shared" si="191"/>
        <v>14</v>
      </c>
      <c r="FY55" s="42">
        <f t="shared" si="191"/>
        <v>442</v>
      </c>
      <c r="FZ55" s="42">
        <f t="shared" si="191"/>
        <v>430.29999999999995</v>
      </c>
      <c r="GA55" s="38" t="s">
        <v>20</v>
      </c>
      <c r="GB55" s="39">
        <f t="shared" ref="GB55:GN55" si="192">SUM(GB51:GB54)</f>
        <v>56</v>
      </c>
      <c r="GC55" s="40">
        <f t="shared" si="192"/>
        <v>5</v>
      </c>
      <c r="GD55" s="40">
        <f t="shared" si="192"/>
        <v>1</v>
      </c>
      <c r="GE55" s="40">
        <f t="shared" si="192"/>
        <v>0</v>
      </c>
      <c r="GF55" s="40">
        <f t="shared" si="192"/>
        <v>0</v>
      </c>
      <c r="GG55" s="40">
        <f t="shared" si="192"/>
        <v>0</v>
      </c>
      <c r="GH55" s="40">
        <f t="shared" si="192"/>
        <v>0</v>
      </c>
      <c r="GI55" s="40">
        <f t="shared" si="192"/>
        <v>0</v>
      </c>
      <c r="GJ55" s="40">
        <f t="shared" si="192"/>
        <v>4</v>
      </c>
      <c r="GK55" s="40">
        <f t="shared" si="192"/>
        <v>3</v>
      </c>
      <c r="GL55" s="41">
        <f t="shared" si="192"/>
        <v>14</v>
      </c>
      <c r="GM55" s="42">
        <f t="shared" si="192"/>
        <v>83</v>
      </c>
      <c r="GN55" s="42">
        <f t="shared" si="192"/>
        <v>71.3</v>
      </c>
      <c r="GO55" s="38" t="s">
        <v>20</v>
      </c>
      <c r="GP55" s="39">
        <f t="shared" ref="GP55:HB55" si="193">SUM(GP51:GP54)</f>
        <v>105</v>
      </c>
      <c r="GQ55" s="40">
        <f t="shared" si="193"/>
        <v>14</v>
      </c>
      <c r="GR55" s="40">
        <f t="shared" si="193"/>
        <v>2</v>
      </c>
      <c r="GS55" s="40">
        <f t="shared" si="193"/>
        <v>0</v>
      </c>
      <c r="GT55" s="40">
        <f t="shared" si="193"/>
        <v>0</v>
      </c>
      <c r="GU55" s="40">
        <f t="shared" si="193"/>
        <v>0</v>
      </c>
      <c r="GV55" s="40">
        <f t="shared" si="193"/>
        <v>0</v>
      </c>
      <c r="GW55" s="40">
        <f t="shared" si="193"/>
        <v>0</v>
      </c>
      <c r="GX55" s="40">
        <f t="shared" si="193"/>
        <v>8</v>
      </c>
      <c r="GY55" s="40">
        <f t="shared" si="193"/>
        <v>1</v>
      </c>
      <c r="GZ55" s="41">
        <f t="shared" si="193"/>
        <v>15</v>
      </c>
      <c r="HA55" s="42">
        <f t="shared" si="193"/>
        <v>145</v>
      </c>
      <c r="HB55" s="42">
        <f t="shared" si="193"/>
        <v>135</v>
      </c>
      <c r="HC55" s="38" t="s">
        <v>20</v>
      </c>
      <c r="HD55" s="39">
        <f t="shared" ref="HD55:HP55" si="194">SUM(HD51:HD54)</f>
        <v>199</v>
      </c>
      <c r="HE55" s="40">
        <f t="shared" si="194"/>
        <v>46</v>
      </c>
      <c r="HF55" s="40">
        <f t="shared" si="194"/>
        <v>5</v>
      </c>
      <c r="HG55" s="40">
        <f t="shared" si="194"/>
        <v>0</v>
      </c>
      <c r="HH55" s="40">
        <f t="shared" si="194"/>
        <v>0</v>
      </c>
      <c r="HI55" s="40">
        <f t="shared" si="194"/>
        <v>0</v>
      </c>
      <c r="HJ55" s="40">
        <f t="shared" si="194"/>
        <v>0</v>
      </c>
      <c r="HK55" s="40">
        <f t="shared" si="194"/>
        <v>1</v>
      </c>
      <c r="HL55" s="40">
        <f t="shared" si="194"/>
        <v>24</v>
      </c>
      <c r="HM55" s="40">
        <f t="shared" si="194"/>
        <v>3</v>
      </c>
      <c r="HN55" s="41">
        <f t="shared" si="194"/>
        <v>9</v>
      </c>
      <c r="HO55" s="42">
        <f t="shared" si="194"/>
        <v>287</v>
      </c>
      <c r="HP55" s="42">
        <f t="shared" si="194"/>
        <v>285.5</v>
      </c>
      <c r="HQ55" s="38" t="s">
        <v>20</v>
      </c>
      <c r="HR55" s="39">
        <f t="shared" ref="HR55:ID55" si="195">SUM(HR51:HR54)</f>
        <v>174</v>
      </c>
      <c r="HS55" s="40">
        <f t="shared" si="195"/>
        <v>36</v>
      </c>
      <c r="HT55" s="40">
        <f t="shared" si="195"/>
        <v>3</v>
      </c>
      <c r="HU55" s="40">
        <f t="shared" si="195"/>
        <v>0</v>
      </c>
      <c r="HV55" s="40">
        <f t="shared" si="195"/>
        <v>0</v>
      </c>
      <c r="HW55" s="40">
        <f t="shared" si="195"/>
        <v>0</v>
      </c>
      <c r="HX55" s="40">
        <f t="shared" si="195"/>
        <v>0</v>
      </c>
      <c r="HY55" s="40">
        <f t="shared" si="195"/>
        <v>0</v>
      </c>
      <c r="HZ55" s="40">
        <f t="shared" si="195"/>
        <v>13</v>
      </c>
      <c r="IA55" s="40">
        <f t="shared" si="195"/>
        <v>2</v>
      </c>
      <c r="IB55" s="41">
        <f t="shared" si="195"/>
        <v>14</v>
      </c>
      <c r="IC55" s="42">
        <f t="shared" si="195"/>
        <v>242</v>
      </c>
      <c r="ID55" s="42">
        <f t="shared" si="195"/>
        <v>233.5</v>
      </c>
      <c r="IE55" s="74"/>
      <c r="IF55" s="74"/>
      <c r="IG55" s="38"/>
    </row>
    <row r="56" spans="1:241" s="47" customFormat="1" ht="12" customHeight="1" x14ac:dyDescent="0.4">
      <c r="A56" s="38" t="s">
        <v>21</v>
      </c>
      <c r="B56" s="39">
        <f t="shared" ref="B56:N56" si="196">SUM(B45,B50,B55)</f>
        <v>61</v>
      </c>
      <c r="C56" s="40">
        <f t="shared" si="196"/>
        <v>12</v>
      </c>
      <c r="D56" s="40">
        <f t="shared" si="196"/>
        <v>2</v>
      </c>
      <c r="E56" s="40">
        <f t="shared" si="196"/>
        <v>0</v>
      </c>
      <c r="F56" s="40">
        <f t="shared" si="196"/>
        <v>0</v>
      </c>
      <c r="G56" s="40">
        <f t="shared" si="196"/>
        <v>0</v>
      </c>
      <c r="H56" s="40">
        <f t="shared" si="196"/>
        <v>0</v>
      </c>
      <c r="I56" s="40">
        <f t="shared" si="196"/>
        <v>0</v>
      </c>
      <c r="J56" s="40">
        <f t="shared" si="196"/>
        <v>9</v>
      </c>
      <c r="K56" s="40">
        <f t="shared" si="196"/>
        <v>2</v>
      </c>
      <c r="L56" s="41">
        <f t="shared" si="196"/>
        <v>0</v>
      </c>
      <c r="M56" s="42">
        <f t="shared" si="196"/>
        <v>86</v>
      </c>
      <c r="N56" s="42">
        <f t="shared" si="196"/>
        <v>87.4</v>
      </c>
      <c r="O56" s="38" t="s">
        <v>21</v>
      </c>
      <c r="P56" s="43">
        <f t="shared" ref="P56:AB56" si="197">SUM(P45,P50,P55)</f>
        <v>0</v>
      </c>
      <c r="Q56" s="44">
        <f t="shared" si="197"/>
        <v>0</v>
      </c>
      <c r="R56" s="44">
        <f t="shared" si="197"/>
        <v>0</v>
      </c>
      <c r="S56" s="44">
        <f t="shared" si="197"/>
        <v>0</v>
      </c>
      <c r="T56" s="44">
        <f t="shared" si="197"/>
        <v>0</v>
      </c>
      <c r="U56" s="44">
        <f t="shared" si="197"/>
        <v>0</v>
      </c>
      <c r="V56" s="44">
        <f t="shared" si="197"/>
        <v>0</v>
      </c>
      <c r="W56" s="44">
        <f t="shared" si="197"/>
        <v>0</v>
      </c>
      <c r="X56" s="44">
        <f t="shared" si="197"/>
        <v>0</v>
      </c>
      <c r="Y56" s="44">
        <f t="shared" si="197"/>
        <v>0</v>
      </c>
      <c r="Z56" s="45">
        <f t="shared" si="197"/>
        <v>0</v>
      </c>
      <c r="AA56" s="46">
        <f t="shared" si="197"/>
        <v>0</v>
      </c>
      <c r="AB56" s="46">
        <f t="shared" si="197"/>
        <v>0</v>
      </c>
      <c r="AC56" s="38" t="s">
        <v>21</v>
      </c>
      <c r="AD56" s="39">
        <f t="shared" ref="AD56:AP56" si="198">SUM(AD45,AD50,AD55)</f>
        <v>5</v>
      </c>
      <c r="AE56" s="40">
        <f t="shared" si="198"/>
        <v>0</v>
      </c>
      <c r="AF56" s="40">
        <f t="shared" si="198"/>
        <v>0</v>
      </c>
      <c r="AG56" s="40">
        <f t="shared" si="198"/>
        <v>0</v>
      </c>
      <c r="AH56" s="40">
        <f t="shared" si="198"/>
        <v>0</v>
      </c>
      <c r="AI56" s="40">
        <f t="shared" si="198"/>
        <v>0</v>
      </c>
      <c r="AJ56" s="40">
        <f t="shared" si="198"/>
        <v>0</v>
      </c>
      <c r="AK56" s="40">
        <f t="shared" si="198"/>
        <v>0</v>
      </c>
      <c r="AL56" s="40">
        <f t="shared" si="198"/>
        <v>0</v>
      </c>
      <c r="AM56" s="40">
        <f t="shared" si="198"/>
        <v>0</v>
      </c>
      <c r="AN56" s="41">
        <f t="shared" si="198"/>
        <v>0</v>
      </c>
      <c r="AO56" s="42">
        <f t="shared" si="198"/>
        <v>5</v>
      </c>
      <c r="AP56" s="42">
        <f t="shared" si="198"/>
        <v>5</v>
      </c>
      <c r="AQ56" s="38" t="s">
        <v>21</v>
      </c>
      <c r="AR56" s="39">
        <f t="shared" ref="AR56:BD56" si="199">SUM(AR45,AR50,AR55)</f>
        <v>112</v>
      </c>
      <c r="AS56" s="40">
        <f t="shared" si="199"/>
        <v>25</v>
      </c>
      <c r="AT56" s="40">
        <f t="shared" si="199"/>
        <v>1</v>
      </c>
      <c r="AU56" s="40">
        <f t="shared" si="199"/>
        <v>0</v>
      </c>
      <c r="AV56" s="40">
        <f t="shared" si="199"/>
        <v>0</v>
      </c>
      <c r="AW56" s="40">
        <f t="shared" si="199"/>
        <v>0</v>
      </c>
      <c r="AX56" s="40">
        <f t="shared" si="199"/>
        <v>0</v>
      </c>
      <c r="AY56" s="40">
        <f t="shared" si="199"/>
        <v>0</v>
      </c>
      <c r="AZ56" s="40">
        <f t="shared" si="199"/>
        <v>10</v>
      </c>
      <c r="BA56" s="40">
        <f t="shared" si="199"/>
        <v>2</v>
      </c>
      <c r="BB56" s="41">
        <f t="shared" si="199"/>
        <v>9</v>
      </c>
      <c r="BC56" s="42">
        <f t="shared" si="199"/>
        <v>159</v>
      </c>
      <c r="BD56" s="42">
        <f t="shared" si="199"/>
        <v>151.89999999999998</v>
      </c>
      <c r="BE56" s="38" t="s">
        <v>21</v>
      </c>
      <c r="BF56" s="39">
        <f t="shared" ref="BF56:BR56" si="200">SUM(BF45,BF50,BF55)</f>
        <v>367</v>
      </c>
      <c r="BG56" s="40">
        <f t="shared" si="200"/>
        <v>60</v>
      </c>
      <c r="BH56" s="40">
        <f t="shared" si="200"/>
        <v>8</v>
      </c>
      <c r="BI56" s="40">
        <f t="shared" si="200"/>
        <v>0</v>
      </c>
      <c r="BJ56" s="40">
        <f t="shared" si="200"/>
        <v>0</v>
      </c>
      <c r="BK56" s="40">
        <f t="shared" si="200"/>
        <v>0</v>
      </c>
      <c r="BL56" s="40">
        <f t="shared" si="200"/>
        <v>0</v>
      </c>
      <c r="BM56" s="40">
        <f t="shared" si="200"/>
        <v>0</v>
      </c>
      <c r="BN56" s="40">
        <f t="shared" si="200"/>
        <v>33</v>
      </c>
      <c r="BO56" s="40">
        <f t="shared" si="200"/>
        <v>8</v>
      </c>
      <c r="BP56" s="41">
        <f t="shared" si="200"/>
        <v>30</v>
      </c>
      <c r="BQ56" s="42">
        <f t="shared" si="200"/>
        <v>506</v>
      </c>
      <c r="BR56" s="42">
        <f t="shared" si="200"/>
        <v>487.59999999999997</v>
      </c>
      <c r="BS56" s="38" t="s">
        <v>21</v>
      </c>
      <c r="BT56" s="39">
        <f t="shared" ref="BT56:CF56" si="201">SUM(BT45,BT50,BT55)</f>
        <v>25</v>
      </c>
      <c r="BU56" s="40">
        <f t="shared" si="201"/>
        <v>2</v>
      </c>
      <c r="BV56" s="40">
        <f t="shared" si="201"/>
        <v>0</v>
      </c>
      <c r="BW56" s="40">
        <f t="shared" si="201"/>
        <v>0</v>
      </c>
      <c r="BX56" s="40">
        <f t="shared" si="201"/>
        <v>0</v>
      </c>
      <c r="BY56" s="40">
        <f t="shared" si="201"/>
        <v>0</v>
      </c>
      <c r="BZ56" s="40">
        <f t="shared" si="201"/>
        <v>0</v>
      </c>
      <c r="CA56" s="40">
        <f t="shared" si="201"/>
        <v>0</v>
      </c>
      <c r="CB56" s="40">
        <f t="shared" si="201"/>
        <v>2</v>
      </c>
      <c r="CC56" s="40">
        <f t="shared" si="201"/>
        <v>0</v>
      </c>
      <c r="CD56" s="41">
        <f t="shared" si="201"/>
        <v>6</v>
      </c>
      <c r="CE56" s="42">
        <f t="shared" si="201"/>
        <v>35</v>
      </c>
      <c r="CF56" s="42">
        <f t="shared" si="201"/>
        <v>30.2</v>
      </c>
      <c r="CG56" s="38" t="s">
        <v>21</v>
      </c>
      <c r="CH56" s="43">
        <f t="shared" ref="CH56:CT56" si="202">SUM(CH45,CH50,CH55)</f>
        <v>0</v>
      </c>
      <c r="CI56" s="44">
        <f t="shared" si="202"/>
        <v>0</v>
      </c>
      <c r="CJ56" s="44">
        <f t="shared" si="202"/>
        <v>0</v>
      </c>
      <c r="CK56" s="44">
        <f t="shared" si="202"/>
        <v>0</v>
      </c>
      <c r="CL56" s="44">
        <f t="shared" si="202"/>
        <v>0</v>
      </c>
      <c r="CM56" s="44">
        <f t="shared" si="202"/>
        <v>0</v>
      </c>
      <c r="CN56" s="44">
        <f t="shared" si="202"/>
        <v>0</v>
      </c>
      <c r="CO56" s="44">
        <f t="shared" si="202"/>
        <v>0</v>
      </c>
      <c r="CP56" s="44">
        <f t="shared" si="202"/>
        <v>0</v>
      </c>
      <c r="CQ56" s="44">
        <f t="shared" si="202"/>
        <v>0</v>
      </c>
      <c r="CR56" s="45">
        <f t="shared" si="202"/>
        <v>0</v>
      </c>
      <c r="CS56" s="46">
        <f t="shared" si="202"/>
        <v>0</v>
      </c>
      <c r="CT56" s="46">
        <f t="shared" si="202"/>
        <v>0</v>
      </c>
      <c r="CU56" s="38" t="s">
        <v>21</v>
      </c>
      <c r="CV56" s="39">
        <f t="shared" ref="CV56:DH56" si="203">SUM(CV45,CV50,CV55)</f>
        <v>822</v>
      </c>
      <c r="CW56" s="40">
        <f t="shared" si="203"/>
        <v>139</v>
      </c>
      <c r="CX56" s="40">
        <f t="shared" si="203"/>
        <v>26</v>
      </c>
      <c r="CY56" s="40">
        <f t="shared" si="203"/>
        <v>3</v>
      </c>
      <c r="CZ56" s="40">
        <f t="shared" si="203"/>
        <v>2</v>
      </c>
      <c r="DA56" s="40">
        <f t="shared" si="203"/>
        <v>0</v>
      </c>
      <c r="DB56" s="40">
        <f t="shared" si="203"/>
        <v>0</v>
      </c>
      <c r="DC56" s="40">
        <f t="shared" si="203"/>
        <v>3</v>
      </c>
      <c r="DD56" s="40">
        <f t="shared" si="203"/>
        <v>184</v>
      </c>
      <c r="DE56" s="40">
        <f t="shared" si="203"/>
        <v>23</v>
      </c>
      <c r="DF56" s="41">
        <f t="shared" si="203"/>
        <v>53</v>
      </c>
      <c r="DG56" s="42">
        <f t="shared" si="203"/>
        <v>1255</v>
      </c>
      <c r="DH56" s="42">
        <f t="shared" si="203"/>
        <v>1242.0999999999999</v>
      </c>
      <c r="DI56" s="38" t="s">
        <v>21</v>
      </c>
      <c r="DJ56" s="39">
        <f t="shared" ref="DJ56:DV56" si="204">SUM(DJ45,DJ50,DJ55)</f>
        <v>1014</v>
      </c>
      <c r="DK56" s="40">
        <f t="shared" si="204"/>
        <v>147</v>
      </c>
      <c r="DL56" s="40">
        <f t="shared" si="204"/>
        <v>21</v>
      </c>
      <c r="DM56" s="40">
        <f t="shared" si="204"/>
        <v>1</v>
      </c>
      <c r="DN56" s="40">
        <f t="shared" si="204"/>
        <v>3</v>
      </c>
      <c r="DO56" s="40">
        <f t="shared" si="204"/>
        <v>0</v>
      </c>
      <c r="DP56" s="40">
        <f t="shared" si="204"/>
        <v>0</v>
      </c>
      <c r="DQ56" s="40">
        <f t="shared" si="204"/>
        <v>1</v>
      </c>
      <c r="DR56" s="40">
        <f t="shared" si="204"/>
        <v>207</v>
      </c>
      <c r="DS56" s="40">
        <f t="shared" si="204"/>
        <v>17</v>
      </c>
      <c r="DT56" s="41">
        <f t="shared" si="204"/>
        <v>55</v>
      </c>
      <c r="DU56" s="42">
        <f t="shared" si="204"/>
        <v>1466</v>
      </c>
      <c r="DV56" s="42">
        <f t="shared" si="204"/>
        <v>1445.3000000000002</v>
      </c>
      <c r="DW56" s="38" t="s">
        <v>21</v>
      </c>
      <c r="DX56" s="39">
        <f t="shared" ref="DX56:EJ56" si="205">SUM(DX45,DX50,DX55)</f>
        <v>637</v>
      </c>
      <c r="DY56" s="40">
        <f t="shared" si="205"/>
        <v>115</v>
      </c>
      <c r="DZ56" s="40">
        <f t="shared" si="205"/>
        <v>19</v>
      </c>
      <c r="EA56" s="40">
        <f t="shared" si="205"/>
        <v>0</v>
      </c>
      <c r="EB56" s="40">
        <f t="shared" si="205"/>
        <v>2</v>
      </c>
      <c r="EC56" s="40">
        <f t="shared" si="205"/>
        <v>0</v>
      </c>
      <c r="ED56" s="40">
        <f t="shared" si="205"/>
        <v>0</v>
      </c>
      <c r="EE56" s="40">
        <f t="shared" si="205"/>
        <v>0</v>
      </c>
      <c r="EF56" s="40">
        <f t="shared" si="205"/>
        <v>78</v>
      </c>
      <c r="EG56" s="40">
        <f t="shared" si="205"/>
        <v>15</v>
      </c>
      <c r="EH56" s="41">
        <f t="shared" si="205"/>
        <v>66</v>
      </c>
      <c r="EI56" s="42">
        <f t="shared" si="205"/>
        <v>932</v>
      </c>
      <c r="EJ56" s="42">
        <f t="shared" si="205"/>
        <v>897.5</v>
      </c>
      <c r="EK56" s="38" t="s">
        <v>21</v>
      </c>
      <c r="EL56" s="39">
        <f t="shared" ref="EL56:EX56" si="206">SUM(EL45,EL50,EL55)</f>
        <v>601</v>
      </c>
      <c r="EM56" s="40">
        <f t="shared" si="206"/>
        <v>111</v>
      </c>
      <c r="EN56" s="40">
        <f t="shared" si="206"/>
        <v>18</v>
      </c>
      <c r="EO56" s="40">
        <f t="shared" si="206"/>
        <v>4</v>
      </c>
      <c r="EP56" s="40">
        <f t="shared" si="206"/>
        <v>1</v>
      </c>
      <c r="EQ56" s="40">
        <f t="shared" si="206"/>
        <v>0</v>
      </c>
      <c r="ER56" s="40">
        <f t="shared" si="206"/>
        <v>1</v>
      </c>
      <c r="ES56" s="40">
        <f t="shared" si="206"/>
        <v>5</v>
      </c>
      <c r="ET56" s="40">
        <f t="shared" si="206"/>
        <v>81</v>
      </c>
      <c r="EU56" s="40">
        <f t="shared" si="206"/>
        <v>20</v>
      </c>
      <c r="EV56" s="41">
        <f t="shared" si="206"/>
        <v>51</v>
      </c>
      <c r="EW56" s="42">
        <f t="shared" si="206"/>
        <v>893</v>
      </c>
      <c r="EX56" s="42">
        <f t="shared" si="206"/>
        <v>876.1</v>
      </c>
      <c r="EY56" s="38" t="s">
        <v>21</v>
      </c>
      <c r="EZ56" s="39">
        <f t="shared" ref="EZ56:FL56" si="207">SUM(EZ45,EZ50,EZ55)</f>
        <v>1076</v>
      </c>
      <c r="FA56" s="40">
        <f t="shared" si="207"/>
        <v>141</v>
      </c>
      <c r="FB56" s="40">
        <f t="shared" si="207"/>
        <v>22</v>
      </c>
      <c r="FC56" s="40">
        <f t="shared" si="207"/>
        <v>3</v>
      </c>
      <c r="FD56" s="40">
        <f t="shared" si="207"/>
        <v>1</v>
      </c>
      <c r="FE56" s="40">
        <f t="shared" si="207"/>
        <v>0</v>
      </c>
      <c r="FF56" s="40">
        <f t="shared" si="207"/>
        <v>0</v>
      </c>
      <c r="FG56" s="40">
        <f t="shared" si="207"/>
        <v>2</v>
      </c>
      <c r="FH56" s="40">
        <f t="shared" si="207"/>
        <v>158</v>
      </c>
      <c r="FI56" s="40">
        <f t="shared" si="207"/>
        <v>15</v>
      </c>
      <c r="FJ56" s="41">
        <f t="shared" si="207"/>
        <v>54</v>
      </c>
      <c r="FK56" s="42">
        <f t="shared" si="207"/>
        <v>1472</v>
      </c>
      <c r="FL56" s="42">
        <f t="shared" si="207"/>
        <v>1455.6000000000001</v>
      </c>
      <c r="FM56" s="38" t="s">
        <v>21</v>
      </c>
      <c r="FN56" s="39">
        <f t="shared" ref="FN56:FZ56" si="208">SUM(FN45,FN50,FN55)</f>
        <v>855</v>
      </c>
      <c r="FO56" s="40">
        <f t="shared" si="208"/>
        <v>147</v>
      </c>
      <c r="FP56" s="40">
        <f t="shared" si="208"/>
        <v>22</v>
      </c>
      <c r="FQ56" s="40">
        <f t="shared" si="208"/>
        <v>2</v>
      </c>
      <c r="FR56" s="40">
        <f t="shared" si="208"/>
        <v>1</v>
      </c>
      <c r="FS56" s="40">
        <f t="shared" si="208"/>
        <v>0</v>
      </c>
      <c r="FT56" s="40">
        <f t="shared" si="208"/>
        <v>0</v>
      </c>
      <c r="FU56" s="40">
        <f t="shared" si="208"/>
        <v>3</v>
      </c>
      <c r="FV56" s="40">
        <f t="shared" si="208"/>
        <v>163</v>
      </c>
      <c r="FW56" s="40">
        <f t="shared" si="208"/>
        <v>22</v>
      </c>
      <c r="FX56" s="41">
        <f t="shared" si="208"/>
        <v>54</v>
      </c>
      <c r="FY56" s="42">
        <f t="shared" si="208"/>
        <v>1269</v>
      </c>
      <c r="FZ56" s="42">
        <f t="shared" si="208"/>
        <v>1248.0999999999999</v>
      </c>
      <c r="GA56" s="38" t="s">
        <v>21</v>
      </c>
      <c r="GB56" s="39">
        <f t="shared" ref="GB56:GN56" si="209">SUM(GB45,GB50,GB55)</f>
        <v>191</v>
      </c>
      <c r="GC56" s="40">
        <f t="shared" si="209"/>
        <v>28</v>
      </c>
      <c r="GD56" s="40">
        <f t="shared" si="209"/>
        <v>2</v>
      </c>
      <c r="GE56" s="40">
        <f t="shared" si="209"/>
        <v>2</v>
      </c>
      <c r="GF56" s="40">
        <f t="shared" si="209"/>
        <v>0</v>
      </c>
      <c r="GG56" s="40">
        <f t="shared" si="209"/>
        <v>0</v>
      </c>
      <c r="GH56" s="40">
        <f t="shared" si="209"/>
        <v>0</v>
      </c>
      <c r="GI56" s="40">
        <f t="shared" si="209"/>
        <v>0</v>
      </c>
      <c r="GJ56" s="40">
        <f t="shared" si="209"/>
        <v>13</v>
      </c>
      <c r="GK56" s="40">
        <f t="shared" si="209"/>
        <v>5</v>
      </c>
      <c r="GL56" s="41">
        <f t="shared" si="209"/>
        <v>35</v>
      </c>
      <c r="GM56" s="42">
        <f t="shared" si="209"/>
        <v>276</v>
      </c>
      <c r="GN56" s="42">
        <f t="shared" si="209"/>
        <v>250.2</v>
      </c>
      <c r="GO56" s="38" t="s">
        <v>21</v>
      </c>
      <c r="GP56" s="39">
        <f t="shared" ref="GP56:HB56" si="210">SUM(GP45,GP50,GP55)</f>
        <v>310</v>
      </c>
      <c r="GQ56" s="40">
        <f t="shared" si="210"/>
        <v>44</v>
      </c>
      <c r="GR56" s="40">
        <f t="shared" si="210"/>
        <v>8</v>
      </c>
      <c r="GS56" s="40">
        <f t="shared" si="210"/>
        <v>1</v>
      </c>
      <c r="GT56" s="40">
        <f t="shared" si="210"/>
        <v>0</v>
      </c>
      <c r="GU56" s="40">
        <f t="shared" si="210"/>
        <v>0</v>
      </c>
      <c r="GV56" s="40">
        <f t="shared" si="210"/>
        <v>0</v>
      </c>
      <c r="GW56" s="40">
        <f t="shared" si="210"/>
        <v>0</v>
      </c>
      <c r="GX56" s="40">
        <f t="shared" si="210"/>
        <v>23</v>
      </c>
      <c r="GY56" s="40">
        <f t="shared" si="210"/>
        <v>4</v>
      </c>
      <c r="GZ56" s="41">
        <f t="shared" si="210"/>
        <v>34</v>
      </c>
      <c r="HA56" s="42">
        <f t="shared" si="210"/>
        <v>424</v>
      </c>
      <c r="HB56" s="42">
        <f t="shared" si="210"/>
        <v>406.09999999999997</v>
      </c>
      <c r="HC56" s="38" t="s">
        <v>21</v>
      </c>
      <c r="HD56" s="39">
        <f t="shared" ref="HD56:HP56" si="211">SUM(HD45,HD50,HD55)</f>
        <v>563</v>
      </c>
      <c r="HE56" s="40">
        <f t="shared" si="211"/>
        <v>113</v>
      </c>
      <c r="HF56" s="40">
        <f t="shared" si="211"/>
        <v>9</v>
      </c>
      <c r="HG56" s="40">
        <f t="shared" si="211"/>
        <v>0</v>
      </c>
      <c r="HH56" s="40">
        <f t="shared" si="211"/>
        <v>0</v>
      </c>
      <c r="HI56" s="40">
        <f t="shared" si="211"/>
        <v>0</v>
      </c>
      <c r="HJ56" s="40">
        <f t="shared" si="211"/>
        <v>1</v>
      </c>
      <c r="HK56" s="40">
        <f t="shared" si="211"/>
        <v>4</v>
      </c>
      <c r="HL56" s="40">
        <f t="shared" si="211"/>
        <v>86</v>
      </c>
      <c r="HM56" s="40">
        <f t="shared" si="211"/>
        <v>15</v>
      </c>
      <c r="HN56" s="41">
        <f t="shared" si="211"/>
        <v>31</v>
      </c>
      <c r="HO56" s="42">
        <f t="shared" si="211"/>
        <v>822</v>
      </c>
      <c r="HP56" s="42">
        <f t="shared" si="211"/>
        <v>804.9</v>
      </c>
      <c r="HQ56" s="38" t="s">
        <v>21</v>
      </c>
      <c r="HR56" s="39">
        <f t="shared" ref="HR56:ID56" si="212">SUM(HR45,HR50,HR55)</f>
        <v>509</v>
      </c>
      <c r="HS56" s="40">
        <f t="shared" si="212"/>
        <v>87</v>
      </c>
      <c r="HT56" s="40">
        <f t="shared" si="212"/>
        <v>9</v>
      </c>
      <c r="HU56" s="40">
        <f t="shared" si="212"/>
        <v>0</v>
      </c>
      <c r="HV56" s="40">
        <f t="shared" si="212"/>
        <v>0</v>
      </c>
      <c r="HW56" s="40">
        <f t="shared" si="212"/>
        <v>0</v>
      </c>
      <c r="HX56" s="40">
        <f t="shared" si="212"/>
        <v>0</v>
      </c>
      <c r="HY56" s="40">
        <f t="shared" si="212"/>
        <v>0</v>
      </c>
      <c r="HZ56" s="40">
        <f t="shared" si="212"/>
        <v>45</v>
      </c>
      <c r="IA56" s="40">
        <f t="shared" si="212"/>
        <v>10</v>
      </c>
      <c r="IB56" s="41">
        <f t="shared" si="212"/>
        <v>45</v>
      </c>
      <c r="IC56" s="42">
        <f t="shared" si="212"/>
        <v>705</v>
      </c>
      <c r="ID56" s="42">
        <f t="shared" si="212"/>
        <v>674.7</v>
      </c>
      <c r="IE56" s="74"/>
      <c r="IF56" s="74"/>
      <c r="IG56" s="38"/>
    </row>
    <row r="57" spans="1:241" ht="13.5" customHeight="1" x14ac:dyDescent="0.25">
      <c r="A57" s="13">
        <f>A54+"00:15"</f>
        <v>0.66666666666666641</v>
      </c>
      <c r="B57" s="9">
        <v>2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1">
        <v>0</v>
      </c>
      <c r="M57" s="12">
        <f>SUM(B57:L57)</f>
        <v>2</v>
      </c>
      <c r="N57" s="12">
        <f>SUM(B57,C57,2.3*D57,2.3*E57,2.3*F57,2.3*G57,2*H57,2*I57,J57,0.4*K57,0.2*L57)</f>
        <v>2</v>
      </c>
      <c r="O57" s="13">
        <f>O54+"00:15"</f>
        <v>0.66666666666666641</v>
      </c>
      <c r="P57" s="14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6">
        <v>0</v>
      </c>
      <c r="AA57" s="17">
        <f>SUM(P57:Z57)</f>
        <v>0</v>
      </c>
      <c r="AB57" s="17">
        <f>SUM(P57,Q57,2.3*R57,2.3*S57,2.3*T57,2.3*U57,2*V57,2*W57,X57,0.4*Y57,0.2*Z57)</f>
        <v>0</v>
      </c>
      <c r="AC57" s="13">
        <f>AC54+"00:15"</f>
        <v>0.66666666666666641</v>
      </c>
      <c r="AD57" s="9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1">
        <v>0</v>
      </c>
      <c r="AO57" s="12">
        <f>SUM(AD57:AN57)</f>
        <v>0</v>
      </c>
      <c r="AP57" s="12">
        <f>SUM(AD57,AE57,2.3*AF57,2.3*AG57,2.3*AH57,2.3*AI57,2*AJ57,2*AK57,AL57,0.4*AM57,0.2*AN57)</f>
        <v>0</v>
      </c>
      <c r="AQ57" s="13">
        <f>AQ54+"00:15"</f>
        <v>0.66666666666666641</v>
      </c>
      <c r="AR57" s="9">
        <v>13</v>
      </c>
      <c r="AS57" s="10">
        <v>3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1">
        <v>0</v>
      </c>
      <c r="BC57" s="12">
        <f>SUM(AR57:BB57)</f>
        <v>16</v>
      </c>
      <c r="BD57" s="12">
        <f>SUM(AR57,AS57,2.3*AT57,2.3*AU57,2.3*AV57,2.3*AW57,2*AX57,2*AY57,AZ57,0.4*BA57,0.2*BB57)</f>
        <v>16</v>
      </c>
      <c r="BE57" s="13">
        <f>BE54+"00:15"</f>
        <v>0.66666666666666641</v>
      </c>
      <c r="BF57" s="9">
        <v>41</v>
      </c>
      <c r="BG57" s="10">
        <v>3</v>
      </c>
      <c r="BH57" s="10">
        <v>0</v>
      </c>
      <c r="BI57" s="10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2</v>
      </c>
      <c r="BO57" s="10">
        <v>0</v>
      </c>
      <c r="BP57" s="11">
        <v>1</v>
      </c>
      <c r="BQ57" s="12">
        <f>SUM(BF57:BP57)</f>
        <v>47</v>
      </c>
      <c r="BR57" s="12">
        <f>SUM(BF57,BG57,2.3*BH57,2.3*BI57,2.3*BJ57,2.3*BK57,2*BL57,2*BM57,BN57,0.4*BO57,0.2*BP57)</f>
        <v>46.2</v>
      </c>
      <c r="BS57" s="13">
        <f>BS54+"00:15"</f>
        <v>0.66666666666666641</v>
      </c>
      <c r="BT57" s="9">
        <v>2</v>
      </c>
      <c r="BU57" s="10">
        <v>1</v>
      </c>
      <c r="BV57" s="10">
        <v>0</v>
      </c>
      <c r="BW57" s="10">
        <v>0</v>
      </c>
      <c r="BX57" s="10">
        <v>0</v>
      </c>
      <c r="BY57" s="10">
        <v>0</v>
      </c>
      <c r="BZ57" s="10">
        <v>0</v>
      </c>
      <c r="CA57" s="10">
        <v>0</v>
      </c>
      <c r="CB57" s="10">
        <v>0</v>
      </c>
      <c r="CC57" s="10">
        <v>1</v>
      </c>
      <c r="CD57" s="11">
        <v>0</v>
      </c>
      <c r="CE57" s="12">
        <f>SUM(BT57:CD57)</f>
        <v>4</v>
      </c>
      <c r="CF57" s="12">
        <f>SUM(BT57,BU57,2.3*BV57,2.3*BW57,2.3*BX57,2.3*BY57,2*BZ57,2*CA57,CB57,0.4*CC57,0.2*CD57)</f>
        <v>3.4</v>
      </c>
      <c r="CG57" s="13">
        <f>CG54+"00:15"</f>
        <v>0.66666666666666641</v>
      </c>
      <c r="CH57" s="14">
        <v>0</v>
      </c>
      <c r="CI57" s="15">
        <v>0</v>
      </c>
      <c r="CJ57" s="15">
        <v>0</v>
      </c>
      <c r="CK57" s="15">
        <v>0</v>
      </c>
      <c r="CL57" s="15">
        <v>0</v>
      </c>
      <c r="CM57" s="15">
        <v>0</v>
      </c>
      <c r="CN57" s="15">
        <v>0</v>
      </c>
      <c r="CO57" s="15">
        <v>0</v>
      </c>
      <c r="CP57" s="15">
        <v>0</v>
      </c>
      <c r="CQ57" s="15">
        <v>0</v>
      </c>
      <c r="CR57" s="16">
        <v>0</v>
      </c>
      <c r="CS57" s="17">
        <f>SUM(CH57:CR57)</f>
        <v>0</v>
      </c>
      <c r="CT57" s="17">
        <f>SUM(CH57,CI57,2.3*CJ57,2.3*CK57,2.3*CL57,2.3*CM57,2*CN57,2*CO57,CP57,0.4*CQ57,0.2*CR57)</f>
        <v>0</v>
      </c>
      <c r="CU57" s="13">
        <f>'Site 49 - Data'!$A57</f>
        <v>0.66666666666666641</v>
      </c>
      <c r="CV57" s="62">
        <f>SUM('Site 49 - Data'!BF57,'Site 49 - Data'!BT57,'Site 49 - Data'!EZ57,'Site 49 - Data'!IF57,'Site 49 - ARMS'!BT57)</f>
        <v>80</v>
      </c>
      <c r="CW57" s="63">
        <f>SUM('Site 49 - Data'!BG57,'Site 49 - Data'!BU57,'Site 49 - Data'!FA57,'Site 49 - Data'!IG57,'Site 49 - ARMS'!BU57)</f>
        <v>14</v>
      </c>
      <c r="CX57" s="63">
        <f>SUM('Site 49 - Data'!BH57,'Site 49 - Data'!BV57,'Site 49 - Data'!FB57,'Site 49 - Data'!IH57,'Site 49 - ARMS'!BV57)</f>
        <v>3</v>
      </c>
      <c r="CY57" s="63">
        <f>SUM('Site 49 - Data'!BI57,'Site 49 - Data'!BW57,'Site 49 - Data'!FC57,'Site 49 - Data'!II57,'Site 49 - ARMS'!BW57)</f>
        <v>0</v>
      </c>
      <c r="CZ57" s="63">
        <f>SUM('Site 49 - Data'!BJ57,'Site 49 - Data'!BX57,'Site 49 - Data'!FD57,'Site 49 - Data'!IJ57,'Site 49 - ARMS'!BX57)</f>
        <v>0</v>
      </c>
      <c r="DA57" s="63">
        <f>SUM('Site 49 - Data'!BK57,'Site 49 - Data'!BY57,'Site 49 - Data'!FE57,'Site 49 - Data'!IK57,'Site 49 - ARMS'!BY57)</f>
        <v>0</v>
      </c>
      <c r="DB57" s="63">
        <f>SUM('Site 49 - Data'!BL57,'Site 49 - Data'!BZ57,'Site 49 - Data'!FF57,'Site 49 - Data'!IL57,'Site 49 - ARMS'!BZ57)</f>
        <v>0</v>
      </c>
      <c r="DC57" s="63">
        <f>SUM('Site 49 - Data'!BM57,'Site 49 - Data'!CA57,'Site 49 - Data'!FG57,'Site 49 - Data'!IM57,'Site 49 - ARMS'!CA57)</f>
        <v>0</v>
      </c>
      <c r="DD57" s="63">
        <f>SUM('Site 49 - Data'!BN57,'Site 49 - Data'!CB57,'Site 49 - Data'!FH57,'Site 49 - Data'!IN57,'Site 49 - ARMS'!CB57)</f>
        <v>18</v>
      </c>
      <c r="DE57" s="63">
        <f>SUM('Site 49 - Data'!BO57,'Site 49 - Data'!CC57,'Site 49 - Data'!FI57,'Site 49 - Data'!IO57,'Site 49 - ARMS'!CC57)</f>
        <v>3</v>
      </c>
      <c r="DF57" s="64">
        <f>SUM('Site 49 - Data'!BP57,'Site 49 - Data'!CD57,'Site 49 - Data'!FJ57,'Site 49 - Data'!IP57,'Site 49 - ARMS'!CD57)</f>
        <v>8</v>
      </c>
      <c r="DG57" s="12">
        <f>SUM(CV57:DF57)</f>
        <v>126</v>
      </c>
      <c r="DH57" s="12">
        <f>SUM(CV57,CW57,2.3*CX57,2.3*CY57,2.3*CZ57,2.3*DA57,2*DB57,2*DC57,DD57,0.4*DE57,0.2*DF57)</f>
        <v>121.7</v>
      </c>
      <c r="DI57" s="13">
        <f>'Site 49 - Data'!$A57</f>
        <v>0.66666666666666641</v>
      </c>
      <c r="DJ57" s="62">
        <f>SUM('Site 49 - Data'!B57,'Site 49 - Data'!P57,'Site 49 - Data'!AD57,'Site 49 - Data'!AR57,'Site 49 - Data'!BF57)</f>
        <v>111</v>
      </c>
      <c r="DK57" s="63">
        <f>SUM('Site 49 - Data'!C57,'Site 49 - Data'!Q57,'Site 49 - Data'!AE57,'Site 49 - Data'!AS57,'Site 49 - Data'!BG57)</f>
        <v>14</v>
      </c>
      <c r="DL57" s="63">
        <f>SUM('Site 49 - Data'!D57,'Site 49 - Data'!R57,'Site 49 - Data'!AF57,'Site 49 - Data'!AT57,'Site 49 - Data'!BH57)</f>
        <v>1</v>
      </c>
      <c r="DM57" s="63">
        <f>SUM('Site 49 - Data'!E57,'Site 49 - Data'!S57,'Site 49 - Data'!AG57,'Site 49 - Data'!AU57,'Site 49 - Data'!BI57)</f>
        <v>0</v>
      </c>
      <c r="DN57" s="63">
        <f>SUM('Site 49 - Data'!F57,'Site 49 - Data'!T57,'Site 49 - Data'!AH57,'Site 49 - Data'!AV57,'Site 49 - Data'!BJ57)</f>
        <v>0</v>
      </c>
      <c r="DO57" s="63">
        <f>SUM('Site 49 - Data'!G57,'Site 49 - Data'!U57,'Site 49 - Data'!AI57,'Site 49 - Data'!AW57,'Site 49 - Data'!BK57)</f>
        <v>0</v>
      </c>
      <c r="DP57" s="63">
        <f>SUM('Site 49 - Data'!H57,'Site 49 - Data'!V57,'Site 49 - Data'!AJ57,'Site 49 - Data'!AX57,'Site 49 - Data'!BL57)</f>
        <v>0</v>
      </c>
      <c r="DQ57" s="63">
        <f>SUM('Site 49 - Data'!I57,'Site 49 - Data'!W57,'Site 49 - Data'!AK57,'Site 49 - Data'!AY57,'Site 49 - Data'!BM57)</f>
        <v>0</v>
      </c>
      <c r="DR57" s="63">
        <f>SUM('Site 49 - Data'!J57,'Site 49 - Data'!X57,'Site 49 - Data'!AL57,'Site 49 - Data'!AZ57,'Site 49 - Data'!BN57)</f>
        <v>21</v>
      </c>
      <c r="DS57" s="63">
        <f>SUM('Site 49 - Data'!K57,'Site 49 - Data'!Y57,'Site 49 - Data'!AM57,'Site 49 - Data'!BA57,'Site 49 - Data'!BO57)</f>
        <v>2</v>
      </c>
      <c r="DT57" s="64">
        <f>SUM('Site 49 - Data'!L57,'Site 49 - Data'!Z57,'Site 49 - Data'!AN57,'Site 49 - Data'!BB57,'Site 49 - Data'!BP57)</f>
        <v>4</v>
      </c>
      <c r="DU57" s="12">
        <f>SUM(DJ57:DT57)</f>
        <v>153</v>
      </c>
      <c r="DV57" s="12">
        <f>SUM(DJ57,DK57,2.3*DL57,2.3*DM57,2.3*DN57,2.3*DO57,2*DP57,2*DQ57,DR57,0.4*DS57,0.2*DT57)</f>
        <v>149.90000000000003</v>
      </c>
      <c r="DW57" s="13">
        <f>'Site 49 - Data'!$A57</f>
        <v>0.66666666666666641</v>
      </c>
      <c r="DX57" s="62">
        <f>SUM('Site 49 - Data'!AR57,'Site 49 - Data'!DX57,'Site 49 - Data'!EL57,'Site 49 - Data'!HR57,'Site 49 - ARMS'!BF57)</f>
        <v>71</v>
      </c>
      <c r="DY57" s="63">
        <f>SUM('Site 49 - Data'!AS57,'Site 49 - Data'!DY57,'Site 49 - Data'!EM57,'Site 49 - Data'!HS57,'Site 49 - ARMS'!BG57)</f>
        <v>8</v>
      </c>
      <c r="DZ57" s="63">
        <f>SUM('Site 49 - Data'!AT57,'Site 49 - Data'!DZ57,'Site 49 - Data'!EN57,'Site 49 - Data'!HT57,'Site 49 - ARMS'!BH57)</f>
        <v>1</v>
      </c>
      <c r="EA57" s="63">
        <f>SUM('Site 49 - Data'!AU57,'Site 49 - Data'!EA57,'Site 49 - Data'!EO57,'Site 49 - Data'!HU57,'Site 49 - ARMS'!BI57)</f>
        <v>0</v>
      </c>
      <c r="EB57" s="63">
        <f>SUM('Site 49 - Data'!AV57,'Site 49 - Data'!EB57,'Site 49 - Data'!EP57,'Site 49 - Data'!HV57,'Site 49 - ARMS'!BJ57)</f>
        <v>0</v>
      </c>
      <c r="EC57" s="63">
        <f>SUM('Site 49 - Data'!AW57,'Site 49 - Data'!EC57,'Site 49 - Data'!EQ57,'Site 49 - Data'!HW57,'Site 49 - ARMS'!BK57)</f>
        <v>0</v>
      </c>
      <c r="ED57" s="63">
        <f>SUM('Site 49 - Data'!AX57,'Site 49 - Data'!ED57,'Site 49 - Data'!ER57,'Site 49 - Data'!HX57,'Site 49 - ARMS'!BL57)</f>
        <v>0</v>
      </c>
      <c r="EE57" s="63">
        <f>SUM('Site 49 - Data'!AY57,'Site 49 - Data'!EE57,'Site 49 - Data'!ES57,'Site 49 - Data'!HY57,'Site 49 - ARMS'!BM57)</f>
        <v>0</v>
      </c>
      <c r="EF57" s="63">
        <f>SUM('Site 49 - Data'!AZ57,'Site 49 - Data'!EF57,'Site 49 - Data'!ET57,'Site 49 - Data'!HZ57,'Site 49 - ARMS'!BN57)</f>
        <v>5</v>
      </c>
      <c r="EG57" s="63">
        <f>SUM('Site 49 - Data'!BA57,'Site 49 - Data'!EG57,'Site 49 - Data'!EU57,'Site 49 - Data'!IA57,'Site 49 - ARMS'!BO57)</f>
        <v>0</v>
      </c>
      <c r="EH57" s="64">
        <f>SUM('Site 49 - Data'!BB57,'Site 49 - Data'!EH57,'Site 49 - Data'!EV57,'Site 49 - Data'!IB57,'Site 49 - ARMS'!BP57)</f>
        <v>2</v>
      </c>
      <c r="EI57" s="12">
        <f>SUM(DX57:EH57)</f>
        <v>87</v>
      </c>
      <c r="EJ57" s="12">
        <f>SUM(DX57,DY57,2.3*DZ57,2.3*EA57,2.3*EB57,2.3*EC57,2*ED57,2*EE57,EF57,0.4*EG57,0.2*EH57)</f>
        <v>86.7</v>
      </c>
      <c r="EK57" s="13">
        <f>'Site 49 - Data'!$A57</f>
        <v>0.66666666666666641</v>
      </c>
      <c r="EL57" s="62">
        <f>SUM('Site 49 - Data'!BT57,'Site 49 - Data'!CH57,'Site 49 - Data'!CV57,'Site 49 - Data'!DJ57,'Site 49 - Data'!DX57)</f>
        <v>47</v>
      </c>
      <c r="EM57" s="63">
        <f>SUM('Site 49 - Data'!BU57,'Site 49 - Data'!CI57,'Site 49 - Data'!CW57,'Site 49 - Data'!DK57,'Site 49 - Data'!DY57)</f>
        <v>4</v>
      </c>
      <c r="EN57" s="63">
        <f>SUM('Site 49 - Data'!BV57,'Site 49 - Data'!CJ57,'Site 49 - Data'!CX57,'Site 49 - Data'!DL57,'Site 49 - Data'!DZ57)</f>
        <v>2</v>
      </c>
      <c r="EO57" s="63">
        <f>SUM('Site 49 - Data'!BW57,'Site 49 - Data'!CK57,'Site 49 - Data'!CY57,'Site 49 - Data'!DM57,'Site 49 - Data'!EA57)</f>
        <v>0</v>
      </c>
      <c r="EP57" s="63">
        <f>SUM('Site 49 - Data'!BX57,'Site 49 - Data'!CL57,'Site 49 - Data'!CZ57,'Site 49 - Data'!DN57,'Site 49 - Data'!EB57)</f>
        <v>0</v>
      </c>
      <c r="EQ57" s="63">
        <f>SUM('Site 49 - Data'!BY57,'Site 49 - Data'!CM57,'Site 49 - Data'!DA57,'Site 49 - Data'!DO57,'Site 49 - Data'!EC57)</f>
        <v>0</v>
      </c>
      <c r="ER57" s="63">
        <f>SUM('Site 49 - Data'!BZ57,'Site 49 - Data'!CN57,'Site 49 - Data'!DB57,'Site 49 - Data'!DP57,'Site 49 - Data'!ED57)</f>
        <v>0</v>
      </c>
      <c r="ES57" s="63">
        <f>SUM('Site 49 - Data'!CA57,'Site 49 - Data'!CO57,'Site 49 - Data'!DC57,'Site 49 - Data'!DQ57,'Site 49 - Data'!EE57)</f>
        <v>0</v>
      </c>
      <c r="ET57" s="63">
        <f>SUM('Site 49 - Data'!CB57,'Site 49 - Data'!CP57,'Site 49 - Data'!DD57,'Site 49 - Data'!DR57,'Site 49 - Data'!EF57)</f>
        <v>8</v>
      </c>
      <c r="EU57" s="63">
        <f>SUM('Site 49 - Data'!CC57,'Site 49 - Data'!CQ57,'Site 49 - Data'!DE57,'Site 49 - Data'!DS57,'Site 49 - Data'!EG57)</f>
        <v>3</v>
      </c>
      <c r="EV57" s="64">
        <f>SUM('Site 49 - Data'!CD57,'Site 49 - Data'!CR57,'Site 49 - Data'!DF57,'Site 49 - Data'!DT57,'Site 49 - Data'!EH57)</f>
        <v>5</v>
      </c>
      <c r="EW57" s="12">
        <f>SUM(EL57:EV57)</f>
        <v>69</v>
      </c>
      <c r="EX57" s="12">
        <f>SUM(EL57,EM57,2.3*EN57,2.3*EO57,2.3*EP57,2.3*EQ57,2*ER57,2*ES57,ET57,0.4*EU57,0.2*EV57)</f>
        <v>65.8</v>
      </c>
      <c r="EY57" s="13">
        <f>'Site 49 - Data'!$A57</f>
        <v>0.66666666666666641</v>
      </c>
      <c r="EZ57" s="62">
        <f>SUM('Site 49 - Data'!AD57,'Site 49 - Data'!DJ57,'Site 49 - Data'!GP57,'Site 49 - Data'!HD57,'Site 49 - ARMS'!AR57)</f>
        <v>106</v>
      </c>
      <c r="FA57" s="63">
        <f>SUM('Site 49 - Data'!AE57,'Site 49 - Data'!DK57,'Site 49 - Data'!GQ57,'Site 49 - Data'!HE57,'Site 49 - ARMS'!AS57)</f>
        <v>13</v>
      </c>
      <c r="FB57" s="63">
        <f>SUM('Site 49 - Data'!AF57,'Site 49 - Data'!DL57,'Site 49 - Data'!GR57,'Site 49 - Data'!HF57,'Site 49 - ARMS'!AT57)</f>
        <v>1</v>
      </c>
      <c r="FC57" s="63">
        <f>SUM('Site 49 - Data'!AG57,'Site 49 - Data'!DM57,'Site 49 - Data'!GS57,'Site 49 - Data'!HG57,'Site 49 - ARMS'!AU57)</f>
        <v>0</v>
      </c>
      <c r="FD57" s="63">
        <f>SUM('Site 49 - Data'!AH57,'Site 49 - Data'!DN57,'Site 49 - Data'!GT57,'Site 49 - Data'!HH57,'Site 49 - ARMS'!AV57)</f>
        <v>0</v>
      </c>
      <c r="FE57" s="63">
        <f>SUM('Site 49 - Data'!AI57,'Site 49 - Data'!DO57,'Site 49 - Data'!GU57,'Site 49 - Data'!HI57,'Site 49 - ARMS'!AW57)</f>
        <v>0</v>
      </c>
      <c r="FF57" s="63">
        <f>SUM('Site 49 - Data'!AJ57,'Site 49 - Data'!DP57,'Site 49 - Data'!GV57,'Site 49 - Data'!HJ57,'Site 49 - ARMS'!AX57)</f>
        <v>0</v>
      </c>
      <c r="FG57" s="63">
        <f>SUM('Site 49 - Data'!AK57,'Site 49 - Data'!DQ57,'Site 49 - Data'!GW57,'Site 49 - Data'!HK57,'Site 49 - ARMS'!AY57)</f>
        <v>0</v>
      </c>
      <c r="FH57" s="63">
        <f>SUM('Site 49 - Data'!AL57,'Site 49 - Data'!DR57,'Site 49 - Data'!GX57,'Site 49 - Data'!HL57,'Site 49 - ARMS'!AZ57)</f>
        <v>14</v>
      </c>
      <c r="FI57" s="63">
        <f>SUM('Site 49 - Data'!AM57,'Site 49 - Data'!DS57,'Site 49 - Data'!GY57,'Site 49 - Data'!HM57,'Site 49 - ARMS'!BA57)</f>
        <v>2</v>
      </c>
      <c r="FJ57" s="64">
        <f>SUM('Site 49 - Data'!AN57,'Site 49 - Data'!DT57,'Site 49 - Data'!GZ57,'Site 49 - Data'!HN57,'Site 49 - ARMS'!BB57)</f>
        <v>2</v>
      </c>
      <c r="FK57" s="12">
        <f>SUM(EZ57:FJ57)</f>
        <v>138</v>
      </c>
      <c r="FL57" s="12">
        <f>SUM(EZ57,FA57,2.3*FB57,2.3*FC57,2.3*FD57,2.3*FE57,2*FF57,2*FG57,FH57,0.4*FI57,0.2*FJ57)</f>
        <v>136.50000000000003</v>
      </c>
      <c r="FM57" s="13">
        <f>'Site 49 - Data'!$A57</f>
        <v>0.66666666666666641</v>
      </c>
      <c r="FN57" s="62">
        <f>SUM('Site 49 - Data'!EL57,'Site 49 - Data'!EZ57,'Site 49 - Data'!FN57,'Site 49 - Data'!GB57,'Site 49 - Data'!GP57)</f>
        <v>92</v>
      </c>
      <c r="FO57" s="63">
        <f>SUM('Site 49 - Data'!EM57,'Site 49 - Data'!FA57,'Site 49 - Data'!FO57,'Site 49 - Data'!GC57,'Site 49 - Data'!GQ57)</f>
        <v>17</v>
      </c>
      <c r="FP57" s="63">
        <f>SUM('Site 49 - Data'!EN57,'Site 49 - Data'!FB57,'Site 49 - Data'!FP57,'Site 49 - Data'!GD57,'Site 49 - Data'!GR57)</f>
        <v>2</v>
      </c>
      <c r="FQ57" s="63">
        <f>SUM('Site 49 - Data'!EO57,'Site 49 - Data'!FC57,'Site 49 - Data'!FQ57,'Site 49 - Data'!GE57,'Site 49 - Data'!GS57)</f>
        <v>0</v>
      </c>
      <c r="FR57" s="63">
        <f>SUM('Site 49 - Data'!EP57,'Site 49 - Data'!FD57,'Site 49 - Data'!FR57,'Site 49 - Data'!GF57,'Site 49 - Data'!GT57)</f>
        <v>0</v>
      </c>
      <c r="FS57" s="63">
        <f>SUM('Site 49 - Data'!EQ57,'Site 49 - Data'!FE57,'Site 49 - Data'!FS57,'Site 49 - Data'!GG57,'Site 49 - Data'!GU57)</f>
        <v>0</v>
      </c>
      <c r="FT57" s="63">
        <f>SUM('Site 49 - Data'!ER57,'Site 49 - Data'!FF57,'Site 49 - Data'!FT57,'Site 49 - Data'!GH57,'Site 49 - Data'!GV57)</f>
        <v>0</v>
      </c>
      <c r="FU57" s="63">
        <f>SUM('Site 49 - Data'!ES57,'Site 49 - Data'!FG57,'Site 49 - Data'!FU57,'Site 49 - Data'!GI57,'Site 49 - Data'!GW57)</f>
        <v>1</v>
      </c>
      <c r="FV57" s="63">
        <f>SUM('Site 49 - Data'!ET57,'Site 49 - Data'!FH57,'Site 49 - Data'!FV57,'Site 49 - Data'!GJ57,'Site 49 - Data'!GX57)</f>
        <v>17</v>
      </c>
      <c r="FW57" s="63">
        <f>SUM('Site 49 - Data'!EU57,'Site 49 - Data'!FI57,'Site 49 - Data'!FW57,'Site 49 - Data'!GK57,'Site 49 - Data'!GY57)</f>
        <v>3</v>
      </c>
      <c r="FX57" s="64">
        <f>SUM('Site 49 - Data'!EV57,'Site 49 - Data'!FJ57,'Site 49 - Data'!FX57,'Site 49 - Data'!GL57,'Site 49 - Data'!GZ57)</f>
        <v>5</v>
      </c>
      <c r="FY57" s="12">
        <f>SUM(FN57:FX57)</f>
        <v>137</v>
      </c>
      <c r="FZ57" s="12">
        <f>SUM(FN57,FO57,2.3*FP57,2.3*FQ57,2.3*FR57,2.3*FS57,2*FT57,2*FU57,FV57,0.4*FW57,0.2*FX57)</f>
        <v>134.79999999999998</v>
      </c>
      <c r="GA57" s="13">
        <f>'Site 49 - Data'!$A57</f>
        <v>0.66666666666666641</v>
      </c>
      <c r="GB57" s="62">
        <f>SUM('Site 49 - Data'!P57,'Site 49 - Data'!CV57,'Site 49 - Data'!GB57,'Site 49 - ARMS'!P57,'Site 49 - ARMS'!AD57)</f>
        <v>18</v>
      </c>
      <c r="GC57" s="63">
        <f>SUM('Site 49 - Data'!Q57,'Site 49 - Data'!CW57,'Site 49 - Data'!GC57,'Site 49 - ARMS'!Q57,'Site 49 - ARMS'!AE57)</f>
        <v>3</v>
      </c>
      <c r="GD57" s="63">
        <f>SUM('Site 49 - Data'!R57,'Site 49 - Data'!CX57,'Site 49 - Data'!GD57,'Site 49 - ARMS'!R57,'Site 49 - ARMS'!AF57)</f>
        <v>0</v>
      </c>
      <c r="GE57" s="63">
        <f>SUM('Site 49 - Data'!S57,'Site 49 - Data'!CY57,'Site 49 - Data'!GE57,'Site 49 - ARMS'!S57,'Site 49 - ARMS'!AG57)</f>
        <v>0</v>
      </c>
      <c r="GF57" s="63">
        <f>SUM('Site 49 - Data'!T57,'Site 49 - Data'!CZ57,'Site 49 - Data'!GF57,'Site 49 - ARMS'!T57,'Site 49 - ARMS'!AH57)</f>
        <v>0</v>
      </c>
      <c r="GG57" s="63">
        <f>SUM('Site 49 - Data'!U57,'Site 49 - Data'!DA57,'Site 49 - Data'!GG57,'Site 49 - ARMS'!U57,'Site 49 - ARMS'!AI57)</f>
        <v>0</v>
      </c>
      <c r="GH57" s="63">
        <f>SUM('Site 49 - Data'!V57,'Site 49 - Data'!DB57,'Site 49 - Data'!GH57,'Site 49 - ARMS'!V57,'Site 49 - ARMS'!AJ57)</f>
        <v>0</v>
      </c>
      <c r="GI57" s="63">
        <f>SUM('Site 49 - Data'!W57,'Site 49 - Data'!DC57,'Site 49 - Data'!GI57,'Site 49 - ARMS'!W57,'Site 49 - ARMS'!AK57)</f>
        <v>1</v>
      </c>
      <c r="GJ57" s="63">
        <f>SUM('Site 49 - Data'!X57,'Site 49 - Data'!DD57,'Site 49 - Data'!GJ57,'Site 49 - ARMS'!X57,'Site 49 - ARMS'!AL57)</f>
        <v>2</v>
      </c>
      <c r="GK57" s="63">
        <f>SUM('Site 49 - Data'!Y57,'Site 49 - Data'!DE57,'Site 49 - Data'!GK57,'Site 49 - ARMS'!Y57,'Site 49 - ARMS'!AM57)</f>
        <v>1</v>
      </c>
      <c r="GL57" s="64">
        <f>SUM('Site 49 - Data'!Z57,'Site 49 - Data'!DF57,'Site 49 - Data'!GL57,'Site 49 - ARMS'!Z57,'Site 49 - ARMS'!AN57)</f>
        <v>3</v>
      </c>
      <c r="GM57" s="12">
        <f>SUM(GB57:GL57)</f>
        <v>28</v>
      </c>
      <c r="GN57" s="12">
        <f>SUM(GB57,GC57,2.3*GD57,2.3*GE57,2.3*GF57,2.3*GG57,2*GH57,2*GI57,GJ57,0.4*GK57,0.2*GL57)</f>
        <v>26</v>
      </c>
      <c r="GO57" s="13">
        <f>'Site 49 - Data'!$A57</f>
        <v>0.66666666666666641</v>
      </c>
      <c r="GP57" s="62">
        <f>SUM('Site 49 - Data'!HD57,'Site 49 - Data'!HR57,'Site 49 - Data'!IF57,'Site 49 - ARMS'!B57,'Site 49 - ARMS'!P57)</f>
        <v>15</v>
      </c>
      <c r="GQ57" s="63">
        <f>SUM('Site 49 - Data'!HE57,'Site 49 - Data'!HS57,'Site 49 - Data'!IG57,'Site 49 - ARMS'!C57,'Site 49 - ARMS'!Q57)</f>
        <v>1</v>
      </c>
      <c r="GR57" s="63">
        <f>SUM('Site 49 - Data'!HF57,'Site 49 - Data'!HT57,'Site 49 - Data'!IH57,'Site 49 - ARMS'!D57,'Site 49 - ARMS'!R57)</f>
        <v>0</v>
      </c>
      <c r="GS57" s="63">
        <f>SUM('Site 49 - Data'!HG57,'Site 49 - Data'!HU57,'Site 49 - Data'!II57,'Site 49 - ARMS'!E57,'Site 49 - ARMS'!S57)</f>
        <v>0</v>
      </c>
      <c r="GT57" s="63">
        <f>SUM('Site 49 - Data'!HH57,'Site 49 - Data'!HV57,'Site 49 - Data'!IJ57,'Site 49 - ARMS'!F57,'Site 49 - ARMS'!T57)</f>
        <v>0</v>
      </c>
      <c r="GU57" s="63">
        <f>SUM('Site 49 - Data'!HI57,'Site 49 - Data'!HW57,'Site 49 - Data'!IK57,'Site 49 - ARMS'!G57,'Site 49 - ARMS'!U57)</f>
        <v>0</v>
      </c>
      <c r="GV57" s="63">
        <f>SUM('Site 49 - Data'!HJ57,'Site 49 - Data'!HX57,'Site 49 - Data'!IL57,'Site 49 - ARMS'!H57,'Site 49 - ARMS'!V57)</f>
        <v>0</v>
      </c>
      <c r="GW57" s="63">
        <f>SUM('Site 49 - Data'!HK57,'Site 49 - Data'!HY57,'Site 49 - Data'!IM57,'Site 49 - ARMS'!I57,'Site 49 - ARMS'!W57)</f>
        <v>0</v>
      </c>
      <c r="GX57" s="63">
        <f>SUM('Site 49 - Data'!HL57,'Site 49 - Data'!HZ57,'Site 49 - Data'!IN57,'Site 49 - ARMS'!J57,'Site 49 - ARMS'!X57)</f>
        <v>0</v>
      </c>
      <c r="GY57" s="63">
        <f>SUM('Site 49 - Data'!HM57,'Site 49 - Data'!IA57,'Site 49 - Data'!IO57,'Site 49 - ARMS'!K57,'Site 49 - ARMS'!Y57)</f>
        <v>0</v>
      </c>
      <c r="GZ57" s="64">
        <f>SUM('Site 49 - Data'!HN57,'Site 49 - Data'!IB57,'Site 49 - Data'!IP57,'Site 49 - ARMS'!L57,'Site 49 - ARMS'!Z57)</f>
        <v>2</v>
      </c>
      <c r="HA57" s="12">
        <f>SUM(GP57:GZ57)</f>
        <v>18</v>
      </c>
      <c r="HB57" s="12">
        <f>SUM(GP57,GQ57,2.3*GR57,2.3*GS57,2.3*GT57,2.3*GU57,2*GV57,2*GW57,GX57,0.4*GY57,0.2*GZ57)</f>
        <v>16.399999999999999</v>
      </c>
      <c r="HC57" s="13">
        <f>'Site 49 - Data'!$A57</f>
        <v>0.66666666666666641</v>
      </c>
      <c r="HD57" s="62">
        <f>SUM('Site 49 - Data'!B57,'Site 49 - Data'!CH57,'Site 49 - Data'!FN57,'Site 49 - ARMS'!B57,'Site 49 - ARMS'!CH57)</f>
        <v>46</v>
      </c>
      <c r="HE57" s="63">
        <f>SUM('Site 49 - Data'!C57,'Site 49 - Data'!CI57,'Site 49 - Data'!FO57,'Site 49 - ARMS'!C57,'Site 49 - ARMS'!CI57)</f>
        <v>5</v>
      </c>
      <c r="HF57" s="63">
        <f>SUM('Site 49 - Data'!D57,'Site 49 - Data'!CJ57,'Site 49 - Data'!FP57,'Site 49 - ARMS'!D57,'Site 49 - ARMS'!CJ57)</f>
        <v>0</v>
      </c>
      <c r="HG57" s="63">
        <f>SUM('Site 49 - Data'!E57,'Site 49 - Data'!CK57,'Site 49 - Data'!FQ57,'Site 49 - ARMS'!E57,'Site 49 - ARMS'!CK57)</f>
        <v>0</v>
      </c>
      <c r="HH57" s="63">
        <f>SUM('Site 49 - Data'!F57,'Site 49 - Data'!CL57,'Site 49 - Data'!FR57,'Site 49 - ARMS'!F57,'Site 49 - ARMS'!CL57)</f>
        <v>0</v>
      </c>
      <c r="HI57" s="63">
        <f>SUM('Site 49 - Data'!G57,'Site 49 - Data'!CM57,'Site 49 - Data'!FS57,'Site 49 - ARMS'!G57,'Site 49 - ARMS'!CM57)</f>
        <v>0</v>
      </c>
      <c r="HJ57" s="63">
        <f>SUM('Site 49 - Data'!H57,'Site 49 - Data'!CN57,'Site 49 - Data'!FT57,'Site 49 - ARMS'!H57,'Site 49 - ARMS'!CN57)</f>
        <v>0</v>
      </c>
      <c r="HK57" s="63">
        <f>SUM('Site 49 - Data'!I57,'Site 49 - Data'!CO57,'Site 49 - Data'!FU57,'Site 49 - ARMS'!I57,'Site 49 - ARMS'!CO57)</f>
        <v>0</v>
      </c>
      <c r="HL57" s="63">
        <f>SUM('Site 49 - Data'!J57,'Site 49 - Data'!CP57,'Site 49 - Data'!FV57,'Site 49 - ARMS'!J57,'Site 49 - ARMS'!CP57)</f>
        <v>9</v>
      </c>
      <c r="HM57" s="63">
        <f>SUM('Site 49 - Data'!K57,'Site 49 - Data'!CQ57,'Site 49 - Data'!FW57,'Site 49 - ARMS'!K57,'Site 49 - ARMS'!CQ57)</f>
        <v>3</v>
      </c>
      <c r="HN57" s="64">
        <f>SUM('Site 49 - Data'!L57,'Site 49 - Data'!CR57,'Site 49 - Data'!FX57,'Site 49 - ARMS'!L57,'Site 49 - ARMS'!CR57)</f>
        <v>2</v>
      </c>
      <c r="HO57" s="12">
        <f>SUM(HD57:HN57)</f>
        <v>65</v>
      </c>
      <c r="HP57" s="12">
        <f>SUM(HD57,HE57,2.3*HF57,2.3*HG57,2.3*HH57,2.3*HI57,2*HJ57,2*HK57,HL57,0.4*HM57,0.2*HN57)</f>
        <v>61.6</v>
      </c>
      <c r="HQ57" s="13">
        <f>'Site 49 - Data'!$A57</f>
        <v>0.66666666666666641</v>
      </c>
      <c r="HR57" s="62">
        <f t="shared" ref="HR57:IB60" si="213">SUM(AD57,AR57,BF57,BT57,CH57)</f>
        <v>56</v>
      </c>
      <c r="HS57" s="63">
        <f t="shared" si="213"/>
        <v>7</v>
      </c>
      <c r="HT57" s="63">
        <f t="shared" si="213"/>
        <v>0</v>
      </c>
      <c r="HU57" s="63">
        <f t="shared" si="213"/>
        <v>0</v>
      </c>
      <c r="HV57" s="63">
        <f t="shared" si="213"/>
        <v>0</v>
      </c>
      <c r="HW57" s="63">
        <f t="shared" si="213"/>
        <v>0</v>
      </c>
      <c r="HX57" s="63">
        <f t="shared" si="213"/>
        <v>0</v>
      </c>
      <c r="HY57" s="63">
        <f t="shared" si="213"/>
        <v>0</v>
      </c>
      <c r="HZ57" s="63">
        <f t="shared" si="213"/>
        <v>2</v>
      </c>
      <c r="IA57" s="63">
        <f t="shared" si="213"/>
        <v>1</v>
      </c>
      <c r="IB57" s="64">
        <f t="shared" si="213"/>
        <v>1</v>
      </c>
      <c r="IC57" s="12">
        <f>SUM(HR57:IB57)</f>
        <v>67</v>
      </c>
      <c r="ID57" s="12">
        <f>SUM(HR57,HS57,2.3*HT57,2.3*HU57,2.3*HV57,2.3*HW57,2*HX57,2*HY57,HZ57,0.4*IA57,0.2*IB57)</f>
        <v>65.600000000000009</v>
      </c>
      <c r="IE57" s="65">
        <f>SUM(EI57,FK57,GM57,HO57)</f>
        <v>318</v>
      </c>
      <c r="IF57" s="65">
        <f>SUM(IE57:IE60)</f>
        <v>1355</v>
      </c>
      <c r="IG57" s="13">
        <v>0.66666666666666641</v>
      </c>
    </row>
    <row r="58" spans="1:241" ht="13.5" customHeight="1" x14ac:dyDescent="0.25">
      <c r="A58" s="19">
        <f>A57+"00:15"</f>
        <v>0.67708333333333304</v>
      </c>
      <c r="B58" s="20">
        <v>8</v>
      </c>
      <c r="C58" s="21">
        <v>0</v>
      </c>
      <c r="D58" s="21">
        <v>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2">
        <v>0</v>
      </c>
      <c r="M58" s="23">
        <f>SUM(B58:L58)</f>
        <v>8</v>
      </c>
      <c r="N58" s="23">
        <f>SUM(B58,C58,2.3*D58,2.3*E58,2.3*F58,2.3*G58,2*H58,2*I58,J58,0.4*K58,0.2*L58)</f>
        <v>8</v>
      </c>
      <c r="O58" s="19">
        <f>O57+"00:15"</f>
        <v>0.67708333333333304</v>
      </c>
      <c r="P58" s="24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6">
        <v>0</v>
      </c>
      <c r="AA58" s="27">
        <f>SUM(P58:Z58)</f>
        <v>0</v>
      </c>
      <c r="AB58" s="27">
        <f>SUM(P58,Q58,2.3*R58,2.3*S58,2.3*T58,2.3*U58,2*V58,2*W58,X58,0.4*Y58,0.2*Z58)</f>
        <v>0</v>
      </c>
      <c r="AC58" s="19">
        <f>AC57+"00:15"</f>
        <v>0.67708333333333304</v>
      </c>
      <c r="AD58" s="20">
        <v>1</v>
      </c>
      <c r="AE58" s="21">
        <v>0</v>
      </c>
      <c r="AF58" s="21">
        <v>0</v>
      </c>
      <c r="AG58" s="21">
        <v>0</v>
      </c>
      <c r="AH58" s="21">
        <v>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22">
        <v>0</v>
      </c>
      <c r="AO58" s="23">
        <f>SUM(AD58:AN58)</f>
        <v>1</v>
      </c>
      <c r="AP58" s="23">
        <f>SUM(AD58,AE58,2.3*AF58,2.3*AG58,2.3*AH58,2.3*AI58,2*AJ58,2*AK58,AL58,0.4*AM58,0.2*AN58)</f>
        <v>1</v>
      </c>
      <c r="AQ58" s="19">
        <f>AQ57+"00:15"</f>
        <v>0.67708333333333304</v>
      </c>
      <c r="AR58" s="20">
        <v>14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21">
        <v>0</v>
      </c>
      <c r="AY58" s="21">
        <v>0</v>
      </c>
      <c r="AZ58" s="21">
        <v>0</v>
      </c>
      <c r="BA58" s="21">
        <v>0</v>
      </c>
      <c r="BB58" s="22">
        <v>0</v>
      </c>
      <c r="BC58" s="23">
        <f>SUM(AR58:BB58)</f>
        <v>14</v>
      </c>
      <c r="BD58" s="23">
        <f>SUM(AR58,AS58,2.3*AT58,2.3*AU58,2.3*AV58,2.3*AW58,2*AX58,2*AY58,AZ58,0.4*BA58,0.2*BB58)</f>
        <v>14</v>
      </c>
      <c r="BE58" s="19">
        <f>BE57+"00:15"</f>
        <v>0.67708333333333304</v>
      </c>
      <c r="BF58" s="20">
        <v>24</v>
      </c>
      <c r="BG58" s="21">
        <v>2</v>
      </c>
      <c r="BH58" s="21">
        <v>0</v>
      </c>
      <c r="BI58" s="21">
        <v>0</v>
      </c>
      <c r="BJ58" s="21">
        <v>0</v>
      </c>
      <c r="BK58" s="21">
        <v>0</v>
      </c>
      <c r="BL58" s="21">
        <v>0</v>
      </c>
      <c r="BM58" s="21">
        <v>0</v>
      </c>
      <c r="BN58" s="21">
        <v>3</v>
      </c>
      <c r="BO58" s="21">
        <v>0</v>
      </c>
      <c r="BP58" s="22">
        <v>3</v>
      </c>
      <c r="BQ58" s="23">
        <f>SUM(BF58:BP58)</f>
        <v>32</v>
      </c>
      <c r="BR58" s="23">
        <f>SUM(BF58,BG58,2.3*BH58,2.3*BI58,2.3*BJ58,2.3*BK58,2*BL58,2*BM58,BN58,0.4*BO58,0.2*BP58)</f>
        <v>29.6</v>
      </c>
      <c r="BS58" s="19">
        <f>BS57+"00:15"</f>
        <v>0.67708333333333304</v>
      </c>
      <c r="BT58" s="20">
        <v>2</v>
      </c>
      <c r="BU58" s="21">
        <v>1</v>
      </c>
      <c r="BV58" s="21">
        <v>0</v>
      </c>
      <c r="BW58" s="21">
        <v>0</v>
      </c>
      <c r="BX58" s="21">
        <v>0</v>
      </c>
      <c r="BY58" s="21">
        <v>0</v>
      </c>
      <c r="BZ58" s="21">
        <v>0</v>
      </c>
      <c r="CA58" s="21">
        <v>0</v>
      </c>
      <c r="CB58" s="21">
        <v>0</v>
      </c>
      <c r="CC58" s="21">
        <v>1</v>
      </c>
      <c r="CD58" s="22">
        <v>0</v>
      </c>
      <c r="CE58" s="23">
        <f>SUM(BT58:CD58)</f>
        <v>4</v>
      </c>
      <c r="CF58" s="23">
        <f>SUM(BT58,BU58,2.3*BV58,2.3*BW58,2.3*BX58,2.3*BY58,2*BZ58,2*CA58,CB58,0.4*CC58,0.2*CD58)</f>
        <v>3.4</v>
      </c>
      <c r="CG58" s="19">
        <f>CG57+"00:15"</f>
        <v>0.67708333333333304</v>
      </c>
      <c r="CH58" s="24">
        <v>0</v>
      </c>
      <c r="CI58" s="25">
        <v>0</v>
      </c>
      <c r="CJ58" s="25">
        <v>0</v>
      </c>
      <c r="CK58" s="25">
        <v>0</v>
      </c>
      <c r="CL58" s="25">
        <v>0</v>
      </c>
      <c r="CM58" s="25">
        <v>0</v>
      </c>
      <c r="CN58" s="25">
        <v>0</v>
      </c>
      <c r="CO58" s="25">
        <v>0</v>
      </c>
      <c r="CP58" s="25">
        <v>0</v>
      </c>
      <c r="CQ58" s="25">
        <v>0</v>
      </c>
      <c r="CR58" s="26">
        <v>0</v>
      </c>
      <c r="CS58" s="27">
        <f>SUM(CH58:CR58)</f>
        <v>0</v>
      </c>
      <c r="CT58" s="27">
        <f>SUM(CH58,CI58,2.3*CJ58,2.3*CK58,2.3*CL58,2.3*CM58,2*CN58,2*CO58,CP58,0.4*CQ58,0.2*CR58)</f>
        <v>0</v>
      </c>
      <c r="CU58" s="13">
        <f>'Site 49 - Data'!$A58</f>
        <v>0.67708333333333304</v>
      </c>
      <c r="CV58" s="67">
        <f>SUM('Site 49 - Data'!BF58,'Site 49 - Data'!BT58,'Site 49 - Data'!EZ58,'Site 49 - Data'!IF58,'Site 49 - ARMS'!BT58)</f>
        <v>84</v>
      </c>
      <c r="CW58" s="68">
        <f>SUM('Site 49 - Data'!BG58,'Site 49 - Data'!BU58,'Site 49 - Data'!FA58,'Site 49 - Data'!IG58,'Site 49 - ARMS'!BU58)</f>
        <v>14</v>
      </c>
      <c r="CX58" s="68">
        <f>SUM('Site 49 - Data'!BH58,'Site 49 - Data'!BV58,'Site 49 - Data'!FB58,'Site 49 - Data'!IH58,'Site 49 - ARMS'!BV58)</f>
        <v>3</v>
      </c>
      <c r="CY58" s="68">
        <f>SUM('Site 49 - Data'!BI58,'Site 49 - Data'!BW58,'Site 49 - Data'!FC58,'Site 49 - Data'!II58,'Site 49 - ARMS'!BW58)</f>
        <v>0</v>
      </c>
      <c r="CZ58" s="68">
        <f>SUM('Site 49 - Data'!BJ58,'Site 49 - Data'!BX58,'Site 49 - Data'!FD58,'Site 49 - Data'!IJ58,'Site 49 - ARMS'!BX58)</f>
        <v>0</v>
      </c>
      <c r="DA58" s="68">
        <f>SUM('Site 49 - Data'!BK58,'Site 49 - Data'!BY58,'Site 49 - Data'!FE58,'Site 49 - Data'!IK58,'Site 49 - ARMS'!BY58)</f>
        <v>0</v>
      </c>
      <c r="DB58" s="68">
        <f>SUM('Site 49 - Data'!BL58,'Site 49 - Data'!BZ58,'Site 49 - Data'!FF58,'Site 49 - Data'!IL58,'Site 49 - ARMS'!BZ58)</f>
        <v>0</v>
      </c>
      <c r="DC58" s="68">
        <f>SUM('Site 49 - Data'!BM58,'Site 49 - Data'!CA58,'Site 49 - Data'!FG58,'Site 49 - Data'!IM58,'Site 49 - ARMS'!CA58)</f>
        <v>0</v>
      </c>
      <c r="DD58" s="68">
        <f>SUM('Site 49 - Data'!BN58,'Site 49 - Data'!CB58,'Site 49 - Data'!FH58,'Site 49 - Data'!IN58,'Site 49 - ARMS'!CB58)</f>
        <v>13</v>
      </c>
      <c r="DE58" s="68">
        <f>SUM('Site 49 - Data'!BO58,'Site 49 - Data'!CC58,'Site 49 - Data'!FI58,'Site 49 - Data'!IO58,'Site 49 - ARMS'!CC58)</f>
        <v>2</v>
      </c>
      <c r="DF58" s="69">
        <f>SUM('Site 49 - Data'!BP58,'Site 49 - Data'!CD58,'Site 49 - Data'!FJ58,'Site 49 - Data'!IP58,'Site 49 - ARMS'!CD58)</f>
        <v>5</v>
      </c>
      <c r="DG58" s="23">
        <f>SUM(CV58:DF58)</f>
        <v>121</v>
      </c>
      <c r="DH58" s="23">
        <f>SUM(CV58,CW58,2.3*CX58,2.3*CY58,2.3*CZ58,2.3*DA58,2*DB58,2*DC58,DD58,0.4*DE58,0.2*DF58)</f>
        <v>119.7</v>
      </c>
      <c r="DI58" s="13">
        <f>'Site 49 - Data'!$A58</f>
        <v>0.67708333333333304</v>
      </c>
      <c r="DJ58" s="67">
        <f>SUM('Site 49 - Data'!B58,'Site 49 - Data'!P58,'Site 49 - Data'!AD58,'Site 49 - Data'!AR58,'Site 49 - Data'!BF58)</f>
        <v>126</v>
      </c>
      <c r="DK58" s="68">
        <f>SUM('Site 49 - Data'!C58,'Site 49 - Data'!Q58,'Site 49 - Data'!AE58,'Site 49 - Data'!AS58,'Site 49 - Data'!BG58)</f>
        <v>10</v>
      </c>
      <c r="DL58" s="68">
        <f>SUM('Site 49 - Data'!D58,'Site 49 - Data'!R58,'Site 49 - Data'!AF58,'Site 49 - Data'!AT58,'Site 49 - Data'!BH58)</f>
        <v>1</v>
      </c>
      <c r="DM58" s="68">
        <f>SUM('Site 49 - Data'!E58,'Site 49 - Data'!S58,'Site 49 - Data'!AG58,'Site 49 - Data'!AU58,'Site 49 - Data'!BI58)</f>
        <v>1</v>
      </c>
      <c r="DN58" s="68">
        <f>SUM('Site 49 - Data'!F58,'Site 49 - Data'!T58,'Site 49 - Data'!AH58,'Site 49 - Data'!AV58,'Site 49 - Data'!BJ58)</f>
        <v>0</v>
      </c>
      <c r="DO58" s="68">
        <f>SUM('Site 49 - Data'!G58,'Site 49 - Data'!U58,'Site 49 - Data'!AI58,'Site 49 - Data'!AW58,'Site 49 - Data'!BK58)</f>
        <v>0</v>
      </c>
      <c r="DP58" s="68">
        <f>SUM('Site 49 - Data'!H58,'Site 49 - Data'!V58,'Site 49 - Data'!AJ58,'Site 49 - Data'!AX58,'Site 49 - Data'!BL58)</f>
        <v>0</v>
      </c>
      <c r="DQ58" s="68">
        <f>SUM('Site 49 - Data'!I58,'Site 49 - Data'!W58,'Site 49 - Data'!AK58,'Site 49 - Data'!AY58,'Site 49 - Data'!BM58)</f>
        <v>0</v>
      </c>
      <c r="DR58" s="68">
        <f>SUM('Site 49 - Data'!J58,'Site 49 - Data'!X58,'Site 49 - Data'!AL58,'Site 49 - Data'!AZ58,'Site 49 - Data'!BN58)</f>
        <v>23</v>
      </c>
      <c r="DS58" s="68">
        <f>SUM('Site 49 - Data'!K58,'Site 49 - Data'!Y58,'Site 49 - Data'!AM58,'Site 49 - Data'!BA58,'Site 49 - Data'!BO58)</f>
        <v>1</v>
      </c>
      <c r="DT58" s="69">
        <f>SUM('Site 49 - Data'!L58,'Site 49 - Data'!Z58,'Site 49 - Data'!AN58,'Site 49 - Data'!BB58,'Site 49 - Data'!BP58)</f>
        <v>8</v>
      </c>
      <c r="DU58" s="23">
        <f>SUM(DJ58:DT58)</f>
        <v>170</v>
      </c>
      <c r="DV58" s="23">
        <f>SUM(DJ58,DK58,2.3*DL58,2.3*DM58,2.3*DN58,2.3*DO58,2*DP58,2*DQ58,DR58,0.4*DS58,0.2*DT58)</f>
        <v>165.60000000000002</v>
      </c>
      <c r="DW58" s="13">
        <f>'Site 49 - Data'!$A58</f>
        <v>0.67708333333333304</v>
      </c>
      <c r="DX58" s="67">
        <f>SUM('Site 49 - Data'!AR58,'Site 49 - Data'!DX58,'Site 49 - Data'!EL58,'Site 49 - Data'!HR58,'Site 49 - ARMS'!BF58)</f>
        <v>57</v>
      </c>
      <c r="DY58" s="68">
        <f>SUM('Site 49 - Data'!AS58,'Site 49 - Data'!DY58,'Site 49 - Data'!EM58,'Site 49 - Data'!HS58,'Site 49 - ARMS'!BG58)</f>
        <v>9</v>
      </c>
      <c r="DZ58" s="68">
        <f>SUM('Site 49 - Data'!AT58,'Site 49 - Data'!DZ58,'Site 49 - Data'!EN58,'Site 49 - Data'!HT58,'Site 49 - ARMS'!BH58)</f>
        <v>1</v>
      </c>
      <c r="EA58" s="68">
        <f>SUM('Site 49 - Data'!AU58,'Site 49 - Data'!EA58,'Site 49 - Data'!EO58,'Site 49 - Data'!HU58,'Site 49 - ARMS'!BI58)</f>
        <v>1</v>
      </c>
      <c r="EB58" s="68">
        <f>SUM('Site 49 - Data'!AV58,'Site 49 - Data'!EB58,'Site 49 - Data'!EP58,'Site 49 - Data'!HV58,'Site 49 - ARMS'!BJ58)</f>
        <v>0</v>
      </c>
      <c r="EC58" s="68">
        <f>SUM('Site 49 - Data'!AW58,'Site 49 - Data'!EC58,'Site 49 - Data'!EQ58,'Site 49 - Data'!HW58,'Site 49 - ARMS'!BK58)</f>
        <v>0</v>
      </c>
      <c r="ED58" s="68">
        <f>SUM('Site 49 - Data'!AX58,'Site 49 - Data'!ED58,'Site 49 - Data'!ER58,'Site 49 - Data'!HX58,'Site 49 - ARMS'!BL58)</f>
        <v>0</v>
      </c>
      <c r="EE58" s="68">
        <f>SUM('Site 49 - Data'!AY58,'Site 49 - Data'!EE58,'Site 49 - Data'!ES58,'Site 49 - Data'!HY58,'Site 49 - ARMS'!BM58)</f>
        <v>0</v>
      </c>
      <c r="EF58" s="68">
        <f>SUM('Site 49 - Data'!AZ58,'Site 49 - Data'!EF58,'Site 49 - Data'!ET58,'Site 49 - Data'!HZ58,'Site 49 - ARMS'!BN58)</f>
        <v>9</v>
      </c>
      <c r="EG58" s="68">
        <f>SUM('Site 49 - Data'!BA58,'Site 49 - Data'!EG58,'Site 49 - Data'!EU58,'Site 49 - Data'!IA58,'Site 49 - ARMS'!BO58)</f>
        <v>0</v>
      </c>
      <c r="EH58" s="69">
        <f>SUM('Site 49 - Data'!BB58,'Site 49 - Data'!EH58,'Site 49 - Data'!EV58,'Site 49 - Data'!IB58,'Site 49 - ARMS'!BP58)</f>
        <v>4</v>
      </c>
      <c r="EI58" s="23">
        <f>SUM(DX58:EH58)</f>
        <v>81</v>
      </c>
      <c r="EJ58" s="23">
        <f>SUM(DX58,DY58,2.3*DZ58,2.3*EA58,2.3*EB58,2.3*EC58,2*ED58,2*EE58,EF58,0.4*EG58,0.2*EH58)</f>
        <v>80.399999999999991</v>
      </c>
      <c r="EK58" s="13">
        <f>'Site 49 - Data'!$A58</f>
        <v>0.67708333333333304</v>
      </c>
      <c r="EL58" s="67">
        <f>SUM('Site 49 - Data'!BT58,'Site 49 - Data'!CH58,'Site 49 - Data'!CV58,'Site 49 - Data'!DJ58,'Site 49 - Data'!DX58)</f>
        <v>47</v>
      </c>
      <c r="EM58" s="68">
        <f>SUM('Site 49 - Data'!BU58,'Site 49 - Data'!CI58,'Site 49 - Data'!CW58,'Site 49 - Data'!DK58,'Site 49 - Data'!DY58)</f>
        <v>6</v>
      </c>
      <c r="EN58" s="68">
        <f>SUM('Site 49 - Data'!BV58,'Site 49 - Data'!CJ58,'Site 49 - Data'!CX58,'Site 49 - Data'!DL58,'Site 49 - Data'!DZ58)</f>
        <v>2</v>
      </c>
      <c r="EO58" s="68">
        <f>SUM('Site 49 - Data'!BW58,'Site 49 - Data'!CK58,'Site 49 - Data'!CY58,'Site 49 - Data'!DM58,'Site 49 - Data'!EA58)</f>
        <v>0</v>
      </c>
      <c r="EP58" s="68">
        <f>SUM('Site 49 - Data'!BX58,'Site 49 - Data'!CL58,'Site 49 - Data'!CZ58,'Site 49 - Data'!DN58,'Site 49 - Data'!EB58)</f>
        <v>0</v>
      </c>
      <c r="EQ58" s="68">
        <f>SUM('Site 49 - Data'!BY58,'Site 49 - Data'!CM58,'Site 49 - Data'!DA58,'Site 49 - Data'!DO58,'Site 49 - Data'!EC58)</f>
        <v>0</v>
      </c>
      <c r="ER58" s="68">
        <f>SUM('Site 49 - Data'!BZ58,'Site 49 - Data'!CN58,'Site 49 - Data'!DB58,'Site 49 - Data'!DP58,'Site 49 - Data'!ED58)</f>
        <v>0</v>
      </c>
      <c r="ES58" s="68">
        <f>SUM('Site 49 - Data'!CA58,'Site 49 - Data'!CO58,'Site 49 - Data'!DC58,'Site 49 - Data'!DQ58,'Site 49 - Data'!EE58)</f>
        <v>0</v>
      </c>
      <c r="ET58" s="68">
        <f>SUM('Site 49 - Data'!CB58,'Site 49 - Data'!CP58,'Site 49 - Data'!DD58,'Site 49 - Data'!DR58,'Site 49 - Data'!EF58)</f>
        <v>10</v>
      </c>
      <c r="EU58" s="68">
        <f>SUM('Site 49 - Data'!CC58,'Site 49 - Data'!CQ58,'Site 49 - Data'!DE58,'Site 49 - Data'!DS58,'Site 49 - Data'!EG58)</f>
        <v>0</v>
      </c>
      <c r="EV58" s="69">
        <f>SUM('Site 49 - Data'!CD58,'Site 49 - Data'!CR58,'Site 49 - Data'!DF58,'Site 49 - Data'!DT58,'Site 49 - Data'!EH58)</f>
        <v>8</v>
      </c>
      <c r="EW58" s="23">
        <f>SUM(EL58:EV58)</f>
        <v>73</v>
      </c>
      <c r="EX58" s="23">
        <f>SUM(EL58,EM58,2.3*EN58,2.3*EO58,2.3*EP58,2.3*EQ58,2*ER58,2*ES58,ET58,0.4*EU58,0.2*EV58)</f>
        <v>69.199999999999989</v>
      </c>
      <c r="EY58" s="13">
        <f>'Site 49 - Data'!$A58</f>
        <v>0.67708333333333304</v>
      </c>
      <c r="EZ58" s="67">
        <f>SUM('Site 49 - Data'!AD58,'Site 49 - Data'!DJ58,'Site 49 - Data'!GP58,'Site 49 - Data'!HD58,'Site 49 - ARMS'!AR58)</f>
        <v>116</v>
      </c>
      <c r="FA58" s="68">
        <f>SUM('Site 49 - Data'!AE58,'Site 49 - Data'!DK58,'Site 49 - Data'!GQ58,'Site 49 - Data'!HE58,'Site 49 - ARMS'!AS58)</f>
        <v>4</v>
      </c>
      <c r="FB58" s="68">
        <f>SUM('Site 49 - Data'!AF58,'Site 49 - Data'!DL58,'Site 49 - Data'!GR58,'Site 49 - Data'!HF58,'Site 49 - ARMS'!AT58)</f>
        <v>0</v>
      </c>
      <c r="FC58" s="68">
        <f>SUM('Site 49 - Data'!AG58,'Site 49 - Data'!DM58,'Site 49 - Data'!GS58,'Site 49 - Data'!HG58,'Site 49 - ARMS'!AU58)</f>
        <v>0</v>
      </c>
      <c r="FD58" s="68">
        <f>SUM('Site 49 - Data'!AH58,'Site 49 - Data'!DN58,'Site 49 - Data'!GT58,'Site 49 - Data'!HH58,'Site 49 - ARMS'!AV58)</f>
        <v>0</v>
      </c>
      <c r="FE58" s="68">
        <f>SUM('Site 49 - Data'!AI58,'Site 49 - Data'!DO58,'Site 49 - Data'!GU58,'Site 49 - Data'!HI58,'Site 49 - ARMS'!AW58)</f>
        <v>0</v>
      </c>
      <c r="FF58" s="68">
        <f>SUM('Site 49 - Data'!AJ58,'Site 49 - Data'!DP58,'Site 49 - Data'!GV58,'Site 49 - Data'!HJ58,'Site 49 - ARMS'!AX58)</f>
        <v>0</v>
      </c>
      <c r="FG58" s="68">
        <f>SUM('Site 49 - Data'!AK58,'Site 49 - Data'!DQ58,'Site 49 - Data'!GW58,'Site 49 - Data'!HK58,'Site 49 - ARMS'!AY58)</f>
        <v>0</v>
      </c>
      <c r="FH58" s="68">
        <f>SUM('Site 49 - Data'!AL58,'Site 49 - Data'!DR58,'Site 49 - Data'!GX58,'Site 49 - Data'!HL58,'Site 49 - ARMS'!AZ58)</f>
        <v>16</v>
      </c>
      <c r="FI58" s="68">
        <f>SUM('Site 49 - Data'!AM58,'Site 49 - Data'!DS58,'Site 49 - Data'!GY58,'Site 49 - Data'!HM58,'Site 49 - ARMS'!BA58)</f>
        <v>0</v>
      </c>
      <c r="FJ58" s="69">
        <f>SUM('Site 49 - Data'!AN58,'Site 49 - Data'!DT58,'Site 49 - Data'!GZ58,'Site 49 - Data'!HN58,'Site 49 - ARMS'!BB58)</f>
        <v>8</v>
      </c>
      <c r="FK58" s="23">
        <f>SUM(EZ58:FJ58)</f>
        <v>144</v>
      </c>
      <c r="FL58" s="23">
        <f>SUM(EZ58,FA58,2.3*FB58,2.3*FC58,2.3*FD58,2.3*FE58,2*FF58,2*FG58,FH58,0.4*FI58,0.2*FJ58)</f>
        <v>137.6</v>
      </c>
      <c r="FM58" s="13">
        <f>'Site 49 - Data'!$A58</f>
        <v>0.67708333333333304</v>
      </c>
      <c r="FN58" s="67">
        <f>SUM('Site 49 - Data'!EL58,'Site 49 - Data'!EZ58,'Site 49 - Data'!FN58,'Site 49 - Data'!GB58,'Site 49 - Data'!GP58)</f>
        <v>103</v>
      </c>
      <c r="FO58" s="68">
        <f>SUM('Site 49 - Data'!EM58,'Site 49 - Data'!FA58,'Site 49 - Data'!FO58,'Site 49 - Data'!GC58,'Site 49 - Data'!GQ58)</f>
        <v>15</v>
      </c>
      <c r="FP58" s="68">
        <f>SUM('Site 49 - Data'!EN58,'Site 49 - Data'!FB58,'Site 49 - Data'!FP58,'Site 49 - Data'!GD58,'Site 49 - Data'!GR58)</f>
        <v>1</v>
      </c>
      <c r="FQ58" s="68">
        <f>SUM('Site 49 - Data'!EO58,'Site 49 - Data'!FC58,'Site 49 - Data'!FQ58,'Site 49 - Data'!GE58,'Site 49 - Data'!GS58)</f>
        <v>0</v>
      </c>
      <c r="FR58" s="68">
        <f>SUM('Site 49 - Data'!EP58,'Site 49 - Data'!FD58,'Site 49 - Data'!FR58,'Site 49 - Data'!GF58,'Site 49 - Data'!GT58)</f>
        <v>0</v>
      </c>
      <c r="FS58" s="68">
        <f>SUM('Site 49 - Data'!EQ58,'Site 49 - Data'!FE58,'Site 49 - Data'!FS58,'Site 49 - Data'!GG58,'Site 49 - Data'!GU58)</f>
        <v>0</v>
      </c>
      <c r="FT58" s="68">
        <f>SUM('Site 49 - Data'!ER58,'Site 49 - Data'!FF58,'Site 49 - Data'!FT58,'Site 49 - Data'!GH58,'Site 49 - Data'!GV58)</f>
        <v>0</v>
      </c>
      <c r="FU58" s="68">
        <f>SUM('Site 49 - Data'!ES58,'Site 49 - Data'!FG58,'Site 49 - Data'!FU58,'Site 49 - Data'!GI58,'Site 49 - Data'!GW58)</f>
        <v>1</v>
      </c>
      <c r="FV58" s="68">
        <f>SUM('Site 49 - Data'!ET58,'Site 49 - Data'!FH58,'Site 49 - Data'!FV58,'Site 49 - Data'!GJ58,'Site 49 - Data'!GX58)</f>
        <v>10</v>
      </c>
      <c r="FW58" s="68">
        <f>SUM('Site 49 - Data'!EU58,'Site 49 - Data'!FI58,'Site 49 - Data'!FW58,'Site 49 - Data'!GK58,'Site 49 - Data'!GY58)</f>
        <v>2</v>
      </c>
      <c r="FX58" s="69">
        <f>SUM('Site 49 - Data'!EV58,'Site 49 - Data'!FJ58,'Site 49 - Data'!FX58,'Site 49 - Data'!GL58,'Site 49 - Data'!GZ58)</f>
        <v>4</v>
      </c>
      <c r="FY58" s="23">
        <f>SUM(FN58:FX58)</f>
        <v>136</v>
      </c>
      <c r="FZ58" s="23">
        <f>SUM(FN58,FO58,2.3*FP58,2.3*FQ58,2.3*FR58,2.3*FS58,2*FT58,2*FU58,FV58,0.4*FW58,0.2*FX58)</f>
        <v>133.90000000000003</v>
      </c>
      <c r="GA58" s="13">
        <f>'Site 49 - Data'!$A58</f>
        <v>0.67708333333333304</v>
      </c>
      <c r="GB58" s="67">
        <f>SUM('Site 49 - Data'!P58,'Site 49 - Data'!CV58,'Site 49 - Data'!GB58,'Site 49 - ARMS'!P58,'Site 49 - ARMS'!AD58)</f>
        <v>32</v>
      </c>
      <c r="GC58" s="68">
        <f>SUM('Site 49 - Data'!Q58,'Site 49 - Data'!CW58,'Site 49 - Data'!GC58,'Site 49 - ARMS'!Q58,'Site 49 - ARMS'!AE58)</f>
        <v>4</v>
      </c>
      <c r="GD58" s="68">
        <f>SUM('Site 49 - Data'!R58,'Site 49 - Data'!CX58,'Site 49 - Data'!GD58,'Site 49 - ARMS'!R58,'Site 49 - ARMS'!AF58)</f>
        <v>0</v>
      </c>
      <c r="GE58" s="68">
        <f>SUM('Site 49 - Data'!S58,'Site 49 - Data'!CY58,'Site 49 - Data'!GE58,'Site 49 - ARMS'!S58,'Site 49 - ARMS'!AG58)</f>
        <v>0</v>
      </c>
      <c r="GF58" s="68">
        <f>SUM('Site 49 - Data'!T58,'Site 49 - Data'!CZ58,'Site 49 - Data'!GF58,'Site 49 - ARMS'!T58,'Site 49 - ARMS'!AH58)</f>
        <v>0</v>
      </c>
      <c r="GG58" s="68">
        <f>SUM('Site 49 - Data'!U58,'Site 49 - Data'!DA58,'Site 49 - Data'!GG58,'Site 49 - ARMS'!U58,'Site 49 - ARMS'!AI58)</f>
        <v>0</v>
      </c>
      <c r="GH58" s="68">
        <f>SUM('Site 49 - Data'!V58,'Site 49 - Data'!DB58,'Site 49 - Data'!GH58,'Site 49 - ARMS'!V58,'Site 49 - ARMS'!AJ58)</f>
        <v>0</v>
      </c>
      <c r="GI58" s="68">
        <f>SUM('Site 49 - Data'!W58,'Site 49 - Data'!DC58,'Site 49 - Data'!GI58,'Site 49 - ARMS'!W58,'Site 49 - ARMS'!AK58)</f>
        <v>0</v>
      </c>
      <c r="GJ58" s="68">
        <f>SUM('Site 49 - Data'!X58,'Site 49 - Data'!DD58,'Site 49 - Data'!GJ58,'Site 49 - ARMS'!X58,'Site 49 - ARMS'!AL58)</f>
        <v>0</v>
      </c>
      <c r="GK58" s="68">
        <f>SUM('Site 49 - Data'!Y58,'Site 49 - Data'!DE58,'Site 49 - Data'!GK58,'Site 49 - ARMS'!Y58,'Site 49 - ARMS'!AM58)</f>
        <v>0</v>
      </c>
      <c r="GL58" s="69">
        <f>SUM('Site 49 - Data'!Z58,'Site 49 - Data'!DF58,'Site 49 - Data'!GL58,'Site 49 - ARMS'!Z58,'Site 49 - ARMS'!AN58)</f>
        <v>3</v>
      </c>
      <c r="GM58" s="23">
        <f>SUM(GB58:GL58)</f>
        <v>39</v>
      </c>
      <c r="GN58" s="23">
        <f>SUM(GB58,GC58,2.3*GD58,2.3*GE58,2.3*GF58,2.3*GG58,2*GH58,2*GI58,GJ58,0.4*GK58,0.2*GL58)</f>
        <v>36.6</v>
      </c>
      <c r="GO58" s="13">
        <f>'Site 49 - Data'!$A58</f>
        <v>0.67708333333333304</v>
      </c>
      <c r="GP58" s="67">
        <f>SUM('Site 49 - Data'!HD58,'Site 49 - Data'!HR58,'Site 49 - Data'!IF58,'Site 49 - ARMS'!B58,'Site 49 - ARMS'!P58)</f>
        <v>22</v>
      </c>
      <c r="GQ58" s="68">
        <f>SUM('Site 49 - Data'!HE58,'Site 49 - Data'!HS58,'Site 49 - Data'!IG58,'Site 49 - ARMS'!C58,'Site 49 - ARMS'!Q58)</f>
        <v>2</v>
      </c>
      <c r="GR58" s="68">
        <f>SUM('Site 49 - Data'!HF58,'Site 49 - Data'!HT58,'Site 49 - Data'!IH58,'Site 49 - ARMS'!D58,'Site 49 - ARMS'!R58)</f>
        <v>0</v>
      </c>
      <c r="GS58" s="68">
        <f>SUM('Site 49 - Data'!HG58,'Site 49 - Data'!HU58,'Site 49 - Data'!II58,'Site 49 - ARMS'!E58,'Site 49 - ARMS'!S58)</f>
        <v>0</v>
      </c>
      <c r="GT58" s="68">
        <f>SUM('Site 49 - Data'!HH58,'Site 49 - Data'!HV58,'Site 49 - Data'!IJ58,'Site 49 - ARMS'!F58,'Site 49 - ARMS'!T58)</f>
        <v>0</v>
      </c>
      <c r="GU58" s="68">
        <f>SUM('Site 49 - Data'!HI58,'Site 49 - Data'!HW58,'Site 49 - Data'!IK58,'Site 49 - ARMS'!G58,'Site 49 - ARMS'!U58)</f>
        <v>0</v>
      </c>
      <c r="GV58" s="68">
        <f>SUM('Site 49 - Data'!HJ58,'Site 49 - Data'!HX58,'Site 49 - Data'!IL58,'Site 49 - ARMS'!H58,'Site 49 - ARMS'!V58)</f>
        <v>0</v>
      </c>
      <c r="GW58" s="68">
        <f>SUM('Site 49 - Data'!HK58,'Site 49 - Data'!HY58,'Site 49 - Data'!IM58,'Site 49 - ARMS'!I58,'Site 49 - ARMS'!W58)</f>
        <v>0</v>
      </c>
      <c r="GX58" s="68">
        <f>SUM('Site 49 - Data'!HL58,'Site 49 - Data'!HZ58,'Site 49 - Data'!IN58,'Site 49 - ARMS'!J58,'Site 49 - ARMS'!X58)</f>
        <v>3</v>
      </c>
      <c r="GY58" s="68">
        <f>SUM('Site 49 - Data'!HM58,'Site 49 - Data'!IA58,'Site 49 - Data'!IO58,'Site 49 - ARMS'!K58,'Site 49 - ARMS'!Y58)</f>
        <v>0</v>
      </c>
      <c r="GZ58" s="69">
        <f>SUM('Site 49 - Data'!HN58,'Site 49 - Data'!IB58,'Site 49 - Data'!IP58,'Site 49 - ARMS'!L58,'Site 49 - ARMS'!Z58)</f>
        <v>2</v>
      </c>
      <c r="HA58" s="23">
        <f>SUM(GP58:GZ58)</f>
        <v>29</v>
      </c>
      <c r="HB58" s="23">
        <f>SUM(GP58,GQ58,2.3*GR58,2.3*GS58,2.3*GT58,2.3*GU58,2*GV58,2*GW58,GX58,0.4*GY58,0.2*GZ58)</f>
        <v>27.4</v>
      </c>
      <c r="HC58" s="13">
        <f>'Site 49 - Data'!$A58</f>
        <v>0.67708333333333304</v>
      </c>
      <c r="HD58" s="67">
        <f>SUM('Site 49 - Data'!B58,'Site 49 - Data'!CH58,'Site 49 - Data'!FN58,'Site 49 - ARMS'!B58,'Site 49 - ARMS'!CH58)</f>
        <v>50</v>
      </c>
      <c r="HE58" s="68">
        <f>SUM('Site 49 - Data'!C58,'Site 49 - Data'!CI58,'Site 49 - Data'!FO58,'Site 49 - ARMS'!C58,'Site 49 - ARMS'!CI58)</f>
        <v>5</v>
      </c>
      <c r="HF58" s="68">
        <f>SUM('Site 49 - Data'!D58,'Site 49 - Data'!CJ58,'Site 49 - Data'!FP58,'Site 49 - ARMS'!D58,'Site 49 - ARMS'!CJ58)</f>
        <v>0</v>
      </c>
      <c r="HG58" s="68">
        <f>SUM('Site 49 - Data'!E58,'Site 49 - Data'!CK58,'Site 49 - Data'!FQ58,'Site 49 - ARMS'!E58,'Site 49 - ARMS'!CK58)</f>
        <v>0</v>
      </c>
      <c r="HH58" s="68">
        <f>SUM('Site 49 - Data'!F58,'Site 49 - Data'!CL58,'Site 49 - Data'!FR58,'Site 49 - ARMS'!F58,'Site 49 - ARMS'!CL58)</f>
        <v>0</v>
      </c>
      <c r="HI58" s="68">
        <f>SUM('Site 49 - Data'!G58,'Site 49 - Data'!CM58,'Site 49 - Data'!FS58,'Site 49 - ARMS'!G58,'Site 49 - ARMS'!CM58)</f>
        <v>0</v>
      </c>
      <c r="HJ58" s="68">
        <f>SUM('Site 49 - Data'!H58,'Site 49 - Data'!CN58,'Site 49 - Data'!FT58,'Site 49 - ARMS'!H58,'Site 49 - ARMS'!CN58)</f>
        <v>0</v>
      </c>
      <c r="HK58" s="68">
        <f>SUM('Site 49 - Data'!I58,'Site 49 - Data'!CO58,'Site 49 - Data'!FU58,'Site 49 - ARMS'!I58,'Site 49 - ARMS'!CO58)</f>
        <v>1</v>
      </c>
      <c r="HL58" s="68">
        <f>SUM('Site 49 - Data'!J58,'Site 49 - Data'!CP58,'Site 49 - Data'!FV58,'Site 49 - ARMS'!J58,'Site 49 - ARMS'!CP58)</f>
        <v>11</v>
      </c>
      <c r="HM58" s="68">
        <f>SUM('Site 49 - Data'!K58,'Site 49 - Data'!CQ58,'Site 49 - Data'!FW58,'Site 49 - ARMS'!K58,'Site 49 - ARMS'!CQ58)</f>
        <v>2</v>
      </c>
      <c r="HN58" s="69">
        <f>SUM('Site 49 - Data'!L58,'Site 49 - Data'!CR58,'Site 49 - Data'!FX58,'Site 49 - ARMS'!L58,'Site 49 - ARMS'!CR58)</f>
        <v>5</v>
      </c>
      <c r="HO58" s="23">
        <f>SUM(HD58:HN58)</f>
        <v>74</v>
      </c>
      <c r="HP58" s="23">
        <f>SUM(HD58,HE58,2.3*HF58,2.3*HG58,2.3*HH58,2.3*HI58,2*HJ58,2*HK58,HL58,0.4*HM58,0.2*HN58)</f>
        <v>69.8</v>
      </c>
      <c r="HQ58" s="13">
        <f>'Site 49 - Data'!$A58</f>
        <v>0.67708333333333304</v>
      </c>
      <c r="HR58" s="67">
        <f t="shared" si="213"/>
        <v>41</v>
      </c>
      <c r="HS58" s="68">
        <f t="shared" si="213"/>
        <v>3</v>
      </c>
      <c r="HT58" s="68">
        <f t="shared" si="213"/>
        <v>0</v>
      </c>
      <c r="HU58" s="68">
        <f t="shared" si="213"/>
        <v>0</v>
      </c>
      <c r="HV58" s="68">
        <f t="shared" si="213"/>
        <v>0</v>
      </c>
      <c r="HW58" s="68">
        <f t="shared" si="213"/>
        <v>0</v>
      </c>
      <c r="HX58" s="68">
        <f t="shared" si="213"/>
        <v>0</v>
      </c>
      <c r="HY58" s="68">
        <f t="shared" si="213"/>
        <v>0</v>
      </c>
      <c r="HZ58" s="68">
        <f t="shared" si="213"/>
        <v>3</v>
      </c>
      <c r="IA58" s="68">
        <f t="shared" si="213"/>
        <v>1</v>
      </c>
      <c r="IB58" s="69">
        <f t="shared" si="213"/>
        <v>3</v>
      </c>
      <c r="IC58" s="23">
        <f>SUM(HR58:IB58)</f>
        <v>51</v>
      </c>
      <c r="ID58" s="23">
        <f>SUM(HR58,HS58,2.3*HT58,2.3*HU58,2.3*HV58,2.3*HW58,2*HX58,2*HY58,HZ58,0.4*IA58,0.2*IB58)</f>
        <v>48</v>
      </c>
      <c r="IE58" s="65">
        <f>SUM(EI58,FK58,GM58,HO58)</f>
        <v>338</v>
      </c>
      <c r="IF58" s="65">
        <f>SUM(IE58:IE62)</f>
        <v>1437</v>
      </c>
      <c r="IG58" s="13">
        <v>0.67708333333333304</v>
      </c>
    </row>
    <row r="59" spans="1:241" ht="13.5" customHeight="1" x14ac:dyDescent="0.25">
      <c r="A59" s="19">
        <f>A58+"00:15"</f>
        <v>0.68749999999999967</v>
      </c>
      <c r="B59" s="20">
        <v>4</v>
      </c>
      <c r="C59" s="21">
        <v>0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2">
        <v>0</v>
      </c>
      <c r="M59" s="23">
        <f>SUM(B59:L59)</f>
        <v>4</v>
      </c>
      <c r="N59" s="23">
        <f>SUM(B59,C59,2.3*D59,2.3*E59,2.3*F59,2.3*G59,2*H59,2*I59,J59,0.4*K59,0.2*L59)</f>
        <v>4</v>
      </c>
      <c r="O59" s="19">
        <f>O58+"00:15"</f>
        <v>0.68749999999999967</v>
      </c>
      <c r="P59" s="24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6">
        <v>0</v>
      </c>
      <c r="AA59" s="27">
        <f>SUM(P59:Z59)</f>
        <v>0</v>
      </c>
      <c r="AB59" s="27">
        <f>SUM(P59,Q59,2.3*R59,2.3*S59,2.3*T59,2.3*U59,2*V59,2*W59,X59,0.4*Y59,0.2*Z59)</f>
        <v>0</v>
      </c>
      <c r="AC59" s="19">
        <f>AC58+"00:15"</f>
        <v>0.68749999999999967</v>
      </c>
      <c r="AD59" s="20">
        <v>1</v>
      </c>
      <c r="AE59" s="21">
        <v>0</v>
      </c>
      <c r="AF59" s="21">
        <v>0</v>
      </c>
      <c r="AG59" s="21">
        <v>0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22">
        <v>0</v>
      </c>
      <c r="AO59" s="23">
        <f>SUM(AD59:AN59)</f>
        <v>1</v>
      </c>
      <c r="AP59" s="23">
        <f>SUM(AD59,AE59,2.3*AF59,2.3*AG59,2.3*AH59,2.3*AI59,2*AJ59,2*AK59,AL59,0.4*AM59,0.2*AN59)</f>
        <v>1</v>
      </c>
      <c r="AQ59" s="19">
        <f>AQ58+"00:15"</f>
        <v>0.68749999999999967</v>
      </c>
      <c r="AR59" s="20">
        <v>18</v>
      </c>
      <c r="AS59" s="21">
        <v>1</v>
      </c>
      <c r="AT59" s="21">
        <v>0</v>
      </c>
      <c r="AU59" s="21">
        <v>0</v>
      </c>
      <c r="AV59" s="21">
        <v>0</v>
      </c>
      <c r="AW59" s="21">
        <v>0</v>
      </c>
      <c r="AX59" s="21">
        <v>0</v>
      </c>
      <c r="AY59" s="21">
        <v>0</v>
      </c>
      <c r="AZ59" s="21">
        <v>1</v>
      </c>
      <c r="BA59" s="21">
        <v>0</v>
      </c>
      <c r="BB59" s="22">
        <v>1</v>
      </c>
      <c r="BC59" s="23">
        <f>SUM(AR59:BB59)</f>
        <v>21</v>
      </c>
      <c r="BD59" s="23">
        <f>SUM(AR59,AS59,2.3*AT59,2.3*AU59,2.3*AV59,2.3*AW59,2*AX59,2*AY59,AZ59,0.4*BA59,0.2*BB59)</f>
        <v>20.2</v>
      </c>
      <c r="BE59" s="19">
        <f>BE58+"00:15"</f>
        <v>0.68749999999999967</v>
      </c>
      <c r="BF59" s="20">
        <v>41</v>
      </c>
      <c r="BG59" s="21">
        <v>5</v>
      </c>
      <c r="BH59" s="21">
        <v>0</v>
      </c>
      <c r="BI59" s="21">
        <v>0</v>
      </c>
      <c r="BJ59" s="21">
        <v>0</v>
      </c>
      <c r="BK59" s="21">
        <v>0</v>
      </c>
      <c r="BL59" s="21">
        <v>0</v>
      </c>
      <c r="BM59" s="21">
        <v>0</v>
      </c>
      <c r="BN59" s="21">
        <v>2</v>
      </c>
      <c r="BO59" s="21">
        <v>1</v>
      </c>
      <c r="BP59" s="22">
        <v>4</v>
      </c>
      <c r="BQ59" s="23">
        <f>SUM(BF59:BP59)</f>
        <v>53</v>
      </c>
      <c r="BR59" s="23">
        <f>SUM(BF59,BG59,2.3*BH59,2.3*BI59,2.3*BJ59,2.3*BK59,2*BL59,2*BM59,BN59,0.4*BO59,0.2*BP59)</f>
        <v>49.199999999999996</v>
      </c>
      <c r="BS59" s="19">
        <f>BS58+"00:15"</f>
        <v>0.68749999999999967</v>
      </c>
      <c r="BT59" s="20">
        <v>2</v>
      </c>
      <c r="BU59" s="21">
        <v>1</v>
      </c>
      <c r="BV59" s="21">
        <v>0</v>
      </c>
      <c r="BW59" s="21">
        <v>0</v>
      </c>
      <c r="BX59" s="21">
        <v>0</v>
      </c>
      <c r="BY59" s="21">
        <v>0</v>
      </c>
      <c r="BZ59" s="21">
        <v>0</v>
      </c>
      <c r="CA59" s="21">
        <v>0</v>
      </c>
      <c r="CB59" s="21">
        <v>0</v>
      </c>
      <c r="CC59" s="21">
        <v>0</v>
      </c>
      <c r="CD59" s="22">
        <v>0</v>
      </c>
      <c r="CE59" s="23">
        <f>SUM(BT59:CD59)</f>
        <v>3</v>
      </c>
      <c r="CF59" s="23">
        <f>SUM(BT59,BU59,2.3*BV59,2.3*BW59,2.3*BX59,2.3*BY59,2*BZ59,2*CA59,CB59,0.4*CC59,0.2*CD59)</f>
        <v>3</v>
      </c>
      <c r="CG59" s="19">
        <f>CG58+"00:15"</f>
        <v>0.68749999999999967</v>
      </c>
      <c r="CH59" s="24">
        <v>0</v>
      </c>
      <c r="CI59" s="25">
        <v>0</v>
      </c>
      <c r="CJ59" s="25">
        <v>0</v>
      </c>
      <c r="CK59" s="25">
        <v>0</v>
      </c>
      <c r="CL59" s="25">
        <v>0</v>
      </c>
      <c r="CM59" s="25">
        <v>0</v>
      </c>
      <c r="CN59" s="25">
        <v>0</v>
      </c>
      <c r="CO59" s="25">
        <v>0</v>
      </c>
      <c r="CP59" s="25">
        <v>0</v>
      </c>
      <c r="CQ59" s="25">
        <v>0</v>
      </c>
      <c r="CR59" s="26">
        <v>0</v>
      </c>
      <c r="CS59" s="27">
        <f>SUM(CH59:CR59)</f>
        <v>0</v>
      </c>
      <c r="CT59" s="27">
        <f>SUM(CH59,CI59,2.3*CJ59,2.3*CK59,2.3*CL59,2.3*CM59,2*CN59,2*CO59,CP59,0.4*CQ59,0.2*CR59)</f>
        <v>0</v>
      </c>
      <c r="CU59" s="13">
        <f>'Site 49 - Data'!$A59</f>
        <v>0.68749999999999967</v>
      </c>
      <c r="CV59" s="67">
        <f>SUM('Site 49 - Data'!BF59,'Site 49 - Data'!BT59,'Site 49 - Data'!EZ59,'Site 49 - Data'!IF59,'Site 49 - ARMS'!BT59)</f>
        <v>94</v>
      </c>
      <c r="CW59" s="68">
        <f>SUM('Site 49 - Data'!BG59,'Site 49 - Data'!BU59,'Site 49 - Data'!FA59,'Site 49 - Data'!IG59,'Site 49 - ARMS'!BU59)</f>
        <v>15</v>
      </c>
      <c r="CX59" s="68">
        <f>SUM('Site 49 - Data'!BH59,'Site 49 - Data'!BV59,'Site 49 - Data'!FB59,'Site 49 - Data'!IH59,'Site 49 - ARMS'!BV59)</f>
        <v>0</v>
      </c>
      <c r="CY59" s="68">
        <f>SUM('Site 49 - Data'!BI59,'Site 49 - Data'!BW59,'Site 49 - Data'!FC59,'Site 49 - Data'!II59,'Site 49 - ARMS'!BW59)</f>
        <v>0</v>
      </c>
      <c r="CZ59" s="68">
        <f>SUM('Site 49 - Data'!BJ59,'Site 49 - Data'!BX59,'Site 49 - Data'!FD59,'Site 49 - Data'!IJ59,'Site 49 - ARMS'!BX59)</f>
        <v>0</v>
      </c>
      <c r="DA59" s="68">
        <f>SUM('Site 49 - Data'!BK59,'Site 49 - Data'!BY59,'Site 49 - Data'!FE59,'Site 49 - Data'!IK59,'Site 49 - ARMS'!BY59)</f>
        <v>0</v>
      </c>
      <c r="DB59" s="68">
        <f>SUM('Site 49 - Data'!BL59,'Site 49 - Data'!BZ59,'Site 49 - Data'!FF59,'Site 49 - Data'!IL59,'Site 49 - ARMS'!BZ59)</f>
        <v>0</v>
      </c>
      <c r="DC59" s="68">
        <f>SUM('Site 49 - Data'!BM59,'Site 49 - Data'!CA59,'Site 49 - Data'!FG59,'Site 49 - Data'!IM59,'Site 49 - ARMS'!CA59)</f>
        <v>0</v>
      </c>
      <c r="DD59" s="68">
        <f>SUM('Site 49 - Data'!BN59,'Site 49 - Data'!CB59,'Site 49 - Data'!FH59,'Site 49 - Data'!IN59,'Site 49 - ARMS'!CB59)</f>
        <v>10</v>
      </c>
      <c r="DE59" s="68">
        <f>SUM('Site 49 - Data'!BO59,'Site 49 - Data'!CC59,'Site 49 - Data'!FI59,'Site 49 - Data'!IO59,'Site 49 - ARMS'!CC59)</f>
        <v>3</v>
      </c>
      <c r="DF59" s="69">
        <f>SUM('Site 49 - Data'!BP59,'Site 49 - Data'!CD59,'Site 49 - Data'!FJ59,'Site 49 - Data'!IP59,'Site 49 - ARMS'!CD59)</f>
        <v>7</v>
      </c>
      <c r="DG59" s="23">
        <f>SUM(CV59:DF59)</f>
        <v>129</v>
      </c>
      <c r="DH59" s="23">
        <f>SUM(CV59,CW59,2.3*CX59,2.3*CY59,2.3*CZ59,2.3*DA59,2*DB59,2*DC59,DD59,0.4*DE59,0.2*DF59)</f>
        <v>121.60000000000001</v>
      </c>
      <c r="DI59" s="13">
        <f>'Site 49 - Data'!$A59</f>
        <v>0.68749999999999967</v>
      </c>
      <c r="DJ59" s="67">
        <f>SUM('Site 49 - Data'!B59,'Site 49 - Data'!P59,'Site 49 - Data'!AD59,'Site 49 - Data'!AR59,'Site 49 - Data'!BF59)</f>
        <v>122</v>
      </c>
      <c r="DK59" s="68">
        <f>SUM('Site 49 - Data'!C59,'Site 49 - Data'!Q59,'Site 49 - Data'!AE59,'Site 49 - Data'!AS59,'Site 49 - Data'!BG59)</f>
        <v>9</v>
      </c>
      <c r="DL59" s="68">
        <f>SUM('Site 49 - Data'!D59,'Site 49 - Data'!R59,'Site 49 - Data'!AF59,'Site 49 - Data'!AT59,'Site 49 - Data'!BH59)</f>
        <v>0</v>
      </c>
      <c r="DM59" s="68">
        <f>SUM('Site 49 - Data'!E59,'Site 49 - Data'!S59,'Site 49 - Data'!AG59,'Site 49 - Data'!AU59,'Site 49 - Data'!BI59)</f>
        <v>0</v>
      </c>
      <c r="DN59" s="68">
        <f>SUM('Site 49 - Data'!F59,'Site 49 - Data'!T59,'Site 49 - Data'!AH59,'Site 49 - Data'!AV59,'Site 49 - Data'!BJ59)</f>
        <v>0</v>
      </c>
      <c r="DO59" s="68">
        <f>SUM('Site 49 - Data'!G59,'Site 49 - Data'!U59,'Site 49 - Data'!AI59,'Site 49 - Data'!AW59,'Site 49 - Data'!BK59)</f>
        <v>0</v>
      </c>
      <c r="DP59" s="68">
        <f>SUM('Site 49 - Data'!H59,'Site 49 - Data'!V59,'Site 49 - Data'!AJ59,'Site 49 - Data'!AX59,'Site 49 - Data'!BL59)</f>
        <v>0</v>
      </c>
      <c r="DQ59" s="68">
        <f>SUM('Site 49 - Data'!I59,'Site 49 - Data'!W59,'Site 49 - Data'!AK59,'Site 49 - Data'!AY59,'Site 49 - Data'!BM59)</f>
        <v>2</v>
      </c>
      <c r="DR59" s="68">
        <f>SUM('Site 49 - Data'!J59,'Site 49 - Data'!X59,'Site 49 - Data'!AL59,'Site 49 - Data'!AZ59,'Site 49 - Data'!BN59)</f>
        <v>14</v>
      </c>
      <c r="DS59" s="68">
        <f>SUM('Site 49 - Data'!K59,'Site 49 - Data'!Y59,'Site 49 - Data'!AM59,'Site 49 - Data'!BA59,'Site 49 - Data'!BO59)</f>
        <v>4</v>
      </c>
      <c r="DT59" s="69">
        <f>SUM('Site 49 - Data'!L59,'Site 49 - Data'!Z59,'Site 49 - Data'!AN59,'Site 49 - Data'!BB59,'Site 49 - Data'!BP59)</f>
        <v>9</v>
      </c>
      <c r="DU59" s="23">
        <f>SUM(DJ59:DT59)</f>
        <v>160</v>
      </c>
      <c r="DV59" s="23">
        <f>SUM(DJ59,DK59,2.3*DL59,2.3*DM59,2.3*DN59,2.3*DO59,2*DP59,2*DQ59,DR59,0.4*DS59,0.2*DT59)</f>
        <v>152.4</v>
      </c>
      <c r="DW59" s="13">
        <f>'Site 49 - Data'!$A59</f>
        <v>0.68749999999999967</v>
      </c>
      <c r="DX59" s="67">
        <f>SUM('Site 49 - Data'!AR59,'Site 49 - Data'!DX59,'Site 49 - Data'!EL59,'Site 49 - Data'!HR59,'Site 49 - ARMS'!BF59)</f>
        <v>65</v>
      </c>
      <c r="DY59" s="68">
        <f>SUM('Site 49 - Data'!AS59,'Site 49 - Data'!DY59,'Site 49 - Data'!EM59,'Site 49 - Data'!HS59,'Site 49 - ARMS'!BG59)</f>
        <v>9</v>
      </c>
      <c r="DZ59" s="68">
        <f>SUM('Site 49 - Data'!AT59,'Site 49 - Data'!DZ59,'Site 49 - Data'!EN59,'Site 49 - Data'!HT59,'Site 49 - ARMS'!BH59)</f>
        <v>0</v>
      </c>
      <c r="EA59" s="68">
        <f>SUM('Site 49 - Data'!AU59,'Site 49 - Data'!EA59,'Site 49 - Data'!EO59,'Site 49 - Data'!HU59,'Site 49 - ARMS'!BI59)</f>
        <v>0</v>
      </c>
      <c r="EB59" s="68">
        <f>SUM('Site 49 - Data'!AV59,'Site 49 - Data'!EB59,'Site 49 - Data'!EP59,'Site 49 - Data'!HV59,'Site 49 - ARMS'!BJ59)</f>
        <v>0</v>
      </c>
      <c r="EC59" s="68">
        <f>SUM('Site 49 - Data'!AW59,'Site 49 - Data'!EC59,'Site 49 - Data'!EQ59,'Site 49 - Data'!HW59,'Site 49 - ARMS'!BK59)</f>
        <v>0</v>
      </c>
      <c r="ED59" s="68">
        <f>SUM('Site 49 - Data'!AX59,'Site 49 - Data'!ED59,'Site 49 - Data'!ER59,'Site 49 - Data'!HX59,'Site 49 - ARMS'!BL59)</f>
        <v>0</v>
      </c>
      <c r="EE59" s="68">
        <f>SUM('Site 49 - Data'!AY59,'Site 49 - Data'!EE59,'Site 49 - Data'!ES59,'Site 49 - Data'!HY59,'Site 49 - ARMS'!BM59)</f>
        <v>2</v>
      </c>
      <c r="EF59" s="68">
        <f>SUM('Site 49 - Data'!AZ59,'Site 49 - Data'!EF59,'Site 49 - Data'!ET59,'Site 49 - Data'!HZ59,'Site 49 - ARMS'!BN59)</f>
        <v>7</v>
      </c>
      <c r="EG59" s="68">
        <f>SUM('Site 49 - Data'!BA59,'Site 49 - Data'!EG59,'Site 49 - Data'!EU59,'Site 49 - Data'!IA59,'Site 49 - ARMS'!BO59)</f>
        <v>2</v>
      </c>
      <c r="EH59" s="69">
        <f>SUM('Site 49 - Data'!BB59,'Site 49 - Data'!EH59,'Site 49 - Data'!EV59,'Site 49 - Data'!IB59,'Site 49 - ARMS'!BP59)</f>
        <v>7</v>
      </c>
      <c r="EI59" s="23">
        <f>SUM(DX59:EH59)</f>
        <v>92</v>
      </c>
      <c r="EJ59" s="23">
        <f>SUM(DX59,DY59,2.3*DZ59,2.3*EA59,2.3*EB59,2.3*EC59,2*ED59,2*EE59,EF59,0.4*EG59,0.2*EH59)</f>
        <v>87.2</v>
      </c>
      <c r="EK59" s="13">
        <f>'Site 49 - Data'!$A59</f>
        <v>0.68749999999999967</v>
      </c>
      <c r="EL59" s="67">
        <f>SUM('Site 49 - Data'!BT59,'Site 49 - Data'!CH59,'Site 49 - Data'!CV59,'Site 49 - Data'!DJ59,'Site 49 - Data'!DX59)</f>
        <v>65</v>
      </c>
      <c r="EM59" s="68">
        <f>SUM('Site 49 - Data'!BU59,'Site 49 - Data'!CI59,'Site 49 - Data'!CW59,'Site 49 - Data'!DK59,'Site 49 - Data'!DY59)</f>
        <v>3</v>
      </c>
      <c r="EN59" s="68">
        <f>SUM('Site 49 - Data'!BV59,'Site 49 - Data'!CJ59,'Site 49 - Data'!CX59,'Site 49 - Data'!DL59,'Site 49 - Data'!DZ59)</f>
        <v>0</v>
      </c>
      <c r="EO59" s="68">
        <f>SUM('Site 49 - Data'!BW59,'Site 49 - Data'!CK59,'Site 49 - Data'!CY59,'Site 49 - Data'!DM59,'Site 49 - Data'!EA59)</f>
        <v>0</v>
      </c>
      <c r="EP59" s="68">
        <f>SUM('Site 49 - Data'!BX59,'Site 49 - Data'!CL59,'Site 49 - Data'!CZ59,'Site 49 - Data'!DN59,'Site 49 - Data'!EB59)</f>
        <v>0</v>
      </c>
      <c r="EQ59" s="68">
        <f>SUM('Site 49 - Data'!BY59,'Site 49 - Data'!CM59,'Site 49 - Data'!DA59,'Site 49 - Data'!DO59,'Site 49 - Data'!EC59)</f>
        <v>0</v>
      </c>
      <c r="ER59" s="68">
        <f>SUM('Site 49 - Data'!BZ59,'Site 49 - Data'!CN59,'Site 49 - Data'!DB59,'Site 49 - Data'!DP59,'Site 49 - Data'!ED59)</f>
        <v>0</v>
      </c>
      <c r="ES59" s="68">
        <f>SUM('Site 49 - Data'!CA59,'Site 49 - Data'!CO59,'Site 49 - Data'!DC59,'Site 49 - Data'!DQ59,'Site 49 - Data'!EE59)</f>
        <v>1</v>
      </c>
      <c r="ET59" s="68">
        <f>SUM('Site 49 - Data'!CB59,'Site 49 - Data'!CP59,'Site 49 - Data'!DD59,'Site 49 - Data'!DR59,'Site 49 - Data'!EF59)</f>
        <v>6</v>
      </c>
      <c r="EU59" s="68">
        <f>SUM('Site 49 - Data'!CC59,'Site 49 - Data'!CQ59,'Site 49 - Data'!DE59,'Site 49 - Data'!DS59,'Site 49 - Data'!EG59)</f>
        <v>3</v>
      </c>
      <c r="EV59" s="69">
        <f>SUM('Site 49 - Data'!CD59,'Site 49 - Data'!CR59,'Site 49 - Data'!DF59,'Site 49 - Data'!DT59,'Site 49 - Data'!EH59)</f>
        <v>8</v>
      </c>
      <c r="EW59" s="23">
        <f>SUM(EL59:EV59)</f>
        <v>86</v>
      </c>
      <c r="EX59" s="23">
        <f>SUM(EL59,EM59,2.3*EN59,2.3*EO59,2.3*EP59,2.3*EQ59,2*ER59,2*ES59,ET59,0.4*EU59,0.2*EV59)</f>
        <v>78.8</v>
      </c>
      <c r="EY59" s="13">
        <f>'Site 49 - Data'!$A59</f>
        <v>0.68749999999999967</v>
      </c>
      <c r="EZ59" s="67">
        <f>SUM('Site 49 - Data'!AD59,'Site 49 - Data'!DJ59,'Site 49 - Data'!GP59,'Site 49 - Data'!HD59,'Site 49 - ARMS'!AR59)</f>
        <v>127</v>
      </c>
      <c r="FA59" s="68">
        <f>SUM('Site 49 - Data'!AE59,'Site 49 - Data'!DK59,'Site 49 - Data'!GQ59,'Site 49 - Data'!HE59,'Site 49 - ARMS'!AS59)</f>
        <v>6</v>
      </c>
      <c r="FB59" s="68">
        <f>SUM('Site 49 - Data'!AF59,'Site 49 - Data'!DL59,'Site 49 - Data'!GR59,'Site 49 - Data'!HF59,'Site 49 - ARMS'!AT59)</f>
        <v>0</v>
      </c>
      <c r="FC59" s="68">
        <f>SUM('Site 49 - Data'!AG59,'Site 49 - Data'!DM59,'Site 49 - Data'!GS59,'Site 49 - Data'!HG59,'Site 49 - ARMS'!AU59)</f>
        <v>0</v>
      </c>
      <c r="FD59" s="68">
        <f>SUM('Site 49 - Data'!AH59,'Site 49 - Data'!DN59,'Site 49 - Data'!GT59,'Site 49 - Data'!HH59,'Site 49 - ARMS'!AV59)</f>
        <v>0</v>
      </c>
      <c r="FE59" s="68">
        <f>SUM('Site 49 - Data'!AI59,'Site 49 - Data'!DO59,'Site 49 - Data'!GU59,'Site 49 - Data'!HI59,'Site 49 - ARMS'!AW59)</f>
        <v>0</v>
      </c>
      <c r="FF59" s="68">
        <f>SUM('Site 49 - Data'!AJ59,'Site 49 - Data'!DP59,'Site 49 - Data'!GV59,'Site 49 - Data'!HJ59,'Site 49 - ARMS'!AX59)</f>
        <v>0</v>
      </c>
      <c r="FG59" s="68">
        <f>SUM('Site 49 - Data'!AK59,'Site 49 - Data'!DQ59,'Site 49 - Data'!GW59,'Site 49 - Data'!HK59,'Site 49 - ARMS'!AY59)</f>
        <v>1</v>
      </c>
      <c r="FH59" s="68">
        <f>SUM('Site 49 - Data'!AL59,'Site 49 - Data'!DR59,'Site 49 - Data'!GX59,'Site 49 - Data'!HL59,'Site 49 - ARMS'!AZ59)</f>
        <v>11</v>
      </c>
      <c r="FI59" s="68">
        <f>SUM('Site 49 - Data'!AM59,'Site 49 - Data'!DS59,'Site 49 - Data'!GY59,'Site 49 - Data'!HM59,'Site 49 - ARMS'!BA59)</f>
        <v>2</v>
      </c>
      <c r="FJ59" s="69">
        <f>SUM('Site 49 - Data'!AN59,'Site 49 - Data'!DT59,'Site 49 - Data'!GZ59,'Site 49 - Data'!HN59,'Site 49 - ARMS'!BB59)</f>
        <v>5</v>
      </c>
      <c r="FK59" s="23">
        <f>SUM(EZ59:FJ59)</f>
        <v>152</v>
      </c>
      <c r="FL59" s="23">
        <f>SUM(EZ59,FA59,2.3*FB59,2.3*FC59,2.3*FD59,2.3*FE59,2*FF59,2*FG59,FH59,0.4*FI59,0.2*FJ59)</f>
        <v>147.80000000000001</v>
      </c>
      <c r="FM59" s="13">
        <f>'Site 49 - Data'!$A59</f>
        <v>0.68749999999999967</v>
      </c>
      <c r="FN59" s="67">
        <f>SUM('Site 49 - Data'!EL59,'Site 49 - Data'!EZ59,'Site 49 - Data'!FN59,'Site 49 - Data'!GB59,'Site 49 - Data'!GP59)</f>
        <v>84</v>
      </c>
      <c r="FO59" s="68">
        <f>SUM('Site 49 - Data'!EM59,'Site 49 - Data'!FA59,'Site 49 - Data'!FO59,'Site 49 - Data'!GC59,'Site 49 - Data'!GQ59)</f>
        <v>13</v>
      </c>
      <c r="FP59" s="68">
        <f>SUM('Site 49 - Data'!EN59,'Site 49 - Data'!FB59,'Site 49 - Data'!FP59,'Site 49 - Data'!GD59,'Site 49 - Data'!GR59)</f>
        <v>0</v>
      </c>
      <c r="FQ59" s="68">
        <f>SUM('Site 49 - Data'!EO59,'Site 49 - Data'!FC59,'Site 49 - Data'!FQ59,'Site 49 - Data'!GE59,'Site 49 - Data'!GS59)</f>
        <v>0</v>
      </c>
      <c r="FR59" s="68">
        <f>SUM('Site 49 - Data'!EP59,'Site 49 - Data'!FD59,'Site 49 - Data'!FR59,'Site 49 - Data'!GF59,'Site 49 - Data'!GT59)</f>
        <v>0</v>
      </c>
      <c r="FS59" s="68">
        <f>SUM('Site 49 - Data'!EQ59,'Site 49 - Data'!FE59,'Site 49 - Data'!FS59,'Site 49 - Data'!GG59,'Site 49 - Data'!GU59)</f>
        <v>0</v>
      </c>
      <c r="FT59" s="68">
        <f>SUM('Site 49 - Data'!ER59,'Site 49 - Data'!FF59,'Site 49 - Data'!FT59,'Site 49 - Data'!GH59,'Site 49 - Data'!GV59)</f>
        <v>0</v>
      </c>
      <c r="FU59" s="68">
        <f>SUM('Site 49 - Data'!ES59,'Site 49 - Data'!FG59,'Site 49 - Data'!FU59,'Site 49 - Data'!GI59,'Site 49 - Data'!GW59)</f>
        <v>0</v>
      </c>
      <c r="FV59" s="68">
        <f>SUM('Site 49 - Data'!ET59,'Site 49 - Data'!FH59,'Site 49 - Data'!FV59,'Site 49 - Data'!GJ59,'Site 49 - Data'!GX59)</f>
        <v>11</v>
      </c>
      <c r="FW59" s="68">
        <f>SUM('Site 49 - Data'!EU59,'Site 49 - Data'!FI59,'Site 49 - Data'!FW59,'Site 49 - Data'!GK59,'Site 49 - Data'!GY59)</f>
        <v>3</v>
      </c>
      <c r="FX59" s="69">
        <f>SUM('Site 49 - Data'!EV59,'Site 49 - Data'!FJ59,'Site 49 - Data'!FX59,'Site 49 - Data'!GL59,'Site 49 - Data'!GZ59)</f>
        <v>7</v>
      </c>
      <c r="FY59" s="23">
        <f>SUM(FN59:FX59)</f>
        <v>118</v>
      </c>
      <c r="FZ59" s="23">
        <f>SUM(FN59,FO59,2.3*FP59,2.3*FQ59,2.3*FR59,2.3*FS59,2*FT59,2*FU59,FV59,0.4*FW59,0.2*FX59)</f>
        <v>110.60000000000001</v>
      </c>
      <c r="GA59" s="13">
        <f>'Site 49 - Data'!$A59</f>
        <v>0.68749999999999967</v>
      </c>
      <c r="GB59" s="67">
        <f>SUM('Site 49 - Data'!P59,'Site 49 - Data'!CV59,'Site 49 - Data'!GB59,'Site 49 - ARMS'!P59,'Site 49 - ARMS'!AD59)</f>
        <v>22</v>
      </c>
      <c r="GC59" s="68">
        <f>SUM('Site 49 - Data'!Q59,'Site 49 - Data'!CW59,'Site 49 - Data'!GC59,'Site 49 - ARMS'!Q59,'Site 49 - ARMS'!AE59)</f>
        <v>3</v>
      </c>
      <c r="GD59" s="68">
        <f>SUM('Site 49 - Data'!R59,'Site 49 - Data'!CX59,'Site 49 - Data'!GD59,'Site 49 - ARMS'!R59,'Site 49 - ARMS'!AF59)</f>
        <v>0</v>
      </c>
      <c r="GE59" s="68">
        <f>SUM('Site 49 - Data'!S59,'Site 49 - Data'!CY59,'Site 49 - Data'!GE59,'Site 49 - ARMS'!S59,'Site 49 - ARMS'!AG59)</f>
        <v>0</v>
      </c>
      <c r="GF59" s="68">
        <f>SUM('Site 49 - Data'!T59,'Site 49 - Data'!CZ59,'Site 49 - Data'!GF59,'Site 49 - ARMS'!T59,'Site 49 - ARMS'!AH59)</f>
        <v>0</v>
      </c>
      <c r="GG59" s="68">
        <f>SUM('Site 49 - Data'!U59,'Site 49 - Data'!DA59,'Site 49 - Data'!GG59,'Site 49 - ARMS'!U59,'Site 49 - ARMS'!AI59)</f>
        <v>0</v>
      </c>
      <c r="GH59" s="68">
        <f>SUM('Site 49 - Data'!V59,'Site 49 - Data'!DB59,'Site 49 - Data'!GH59,'Site 49 - ARMS'!V59,'Site 49 - ARMS'!AJ59)</f>
        <v>0</v>
      </c>
      <c r="GI59" s="68">
        <f>SUM('Site 49 - Data'!W59,'Site 49 - Data'!DC59,'Site 49 - Data'!GI59,'Site 49 - ARMS'!W59,'Site 49 - ARMS'!AK59)</f>
        <v>0</v>
      </c>
      <c r="GJ59" s="68">
        <f>SUM('Site 49 - Data'!X59,'Site 49 - Data'!DD59,'Site 49 - Data'!GJ59,'Site 49 - ARMS'!X59,'Site 49 - ARMS'!AL59)</f>
        <v>3</v>
      </c>
      <c r="GK59" s="68">
        <f>SUM('Site 49 - Data'!Y59,'Site 49 - Data'!DE59,'Site 49 - Data'!GK59,'Site 49 - ARMS'!Y59,'Site 49 - ARMS'!AM59)</f>
        <v>1</v>
      </c>
      <c r="GL59" s="69">
        <f>SUM('Site 49 - Data'!Z59,'Site 49 - Data'!DF59,'Site 49 - Data'!GL59,'Site 49 - ARMS'!Z59,'Site 49 - ARMS'!AN59)</f>
        <v>5</v>
      </c>
      <c r="GM59" s="23">
        <f>SUM(GB59:GL59)</f>
        <v>34</v>
      </c>
      <c r="GN59" s="23">
        <f>SUM(GB59,GC59,2.3*GD59,2.3*GE59,2.3*GF59,2.3*GG59,2*GH59,2*GI59,GJ59,0.4*GK59,0.2*GL59)</f>
        <v>29.4</v>
      </c>
      <c r="GO59" s="13">
        <f>'Site 49 - Data'!$A59</f>
        <v>0.68749999999999967</v>
      </c>
      <c r="GP59" s="67">
        <f>SUM('Site 49 - Data'!HD59,'Site 49 - Data'!HR59,'Site 49 - Data'!IF59,'Site 49 - ARMS'!B59,'Site 49 - ARMS'!P59)</f>
        <v>26</v>
      </c>
      <c r="GQ59" s="68">
        <f>SUM('Site 49 - Data'!HE59,'Site 49 - Data'!HS59,'Site 49 - Data'!IG59,'Site 49 - ARMS'!C59,'Site 49 - ARMS'!Q59)</f>
        <v>3</v>
      </c>
      <c r="GR59" s="68">
        <f>SUM('Site 49 - Data'!HF59,'Site 49 - Data'!HT59,'Site 49 - Data'!IH59,'Site 49 - ARMS'!D59,'Site 49 - ARMS'!R59)</f>
        <v>0</v>
      </c>
      <c r="GS59" s="68">
        <f>SUM('Site 49 - Data'!HG59,'Site 49 - Data'!HU59,'Site 49 - Data'!II59,'Site 49 - ARMS'!E59,'Site 49 - ARMS'!S59)</f>
        <v>0</v>
      </c>
      <c r="GT59" s="68">
        <f>SUM('Site 49 - Data'!HH59,'Site 49 - Data'!HV59,'Site 49 - Data'!IJ59,'Site 49 - ARMS'!F59,'Site 49 - ARMS'!T59)</f>
        <v>0</v>
      </c>
      <c r="GU59" s="68">
        <f>SUM('Site 49 - Data'!HI59,'Site 49 - Data'!HW59,'Site 49 - Data'!IK59,'Site 49 - ARMS'!G59,'Site 49 - ARMS'!U59)</f>
        <v>0</v>
      </c>
      <c r="GV59" s="68">
        <f>SUM('Site 49 - Data'!HJ59,'Site 49 - Data'!HX59,'Site 49 - Data'!IL59,'Site 49 - ARMS'!H59,'Site 49 - ARMS'!V59)</f>
        <v>0</v>
      </c>
      <c r="GW59" s="68">
        <f>SUM('Site 49 - Data'!HK59,'Site 49 - Data'!HY59,'Site 49 - Data'!IM59,'Site 49 - ARMS'!I59,'Site 49 - ARMS'!W59)</f>
        <v>0</v>
      </c>
      <c r="GX59" s="68">
        <f>SUM('Site 49 - Data'!HL59,'Site 49 - Data'!HZ59,'Site 49 - Data'!IN59,'Site 49 - ARMS'!J59,'Site 49 - ARMS'!X59)</f>
        <v>2</v>
      </c>
      <c r="GY59" s="68">
        <f>SUM('Site 49 - Data'!HM59,'Site 49 - Data'!IA59,'Site 49 - Data'!IO59,'Site 49 - ARMS'!K59,'Site 49 - ARMS'!Y59)</f>
        <v>0</v>
      </c>
      <c r="GZ59" s="69">
        <f>SUM('Site 49 - Data'!HN59,'Site 49 - Data'!IB59,'Site 49 - Data'!IP59,'Site 49 - ARMS'!L59,'Site 49 - ARMS'!Z59)</f>
        <v>3</v>
      </c>
      <c r="HA59" s="23">
        <f>SUM(GP59:GZ59)</f>
        <v>34</v>
      </c>
      <c r="HB59" s="23">
        <f>SUM(GP59,GQ59,2.3*GR59,2.3*GS59,2.3*GT59,2.3*GU59,2*GV59,2*GW59,GX59,0.4*GY59,0.2*GZ59)</f>
        <v>31.6</v>
      </c>
      <c r="HC59" s="13">
        <f>'Site 49 - Data'!$A59</f>
        <v>0.68749999999999967</v>
      </c>
      <c r="HD59" s="67">
        <f>SUM('Site 49 - Data'!B59,'Site 49 - Data'!CH59,'Site 49 - Data'!FN59,'Site 49 - ARMS'!B59,'Site 49 - ARMS'!CH59)</f>
        <v>51</v>
      </c>
      <c r="HE59" s="68">
        <f>SUM('Site 49 - Data'!C59,'Site 49 - Data'!CI59,'Site 49 - Data'!FO59,'Site 49 - ARMS'!C59,'Site 49 - ARMS'!CI59)</f>
        <v>2</v>
      </c>
      <c r="HF59" s="68">
        <f>SUM('Site 49 - Data'!D59,'Site 49 - Data'!CJ59,'Site 49 - Data'!FP59,'Site 49 - ARMS'!D59,'Site 49 - ARMS'!CJ59)</f>
        <v>0</v>
      </c>
      <c r="HG59" s="68">
        <f>SUM('Site 49 - Data'!E59,'Site 49 - Data'!CK59,'Site 49 - Data'!FQ59,'Site 49 - ARMS'!E59,'Site 49 - ARMS'!CK59)</f>
        <v>0</v>
      </c>
      <c r="HH59" s="68">
        <f>SUM('Site 49 - Data'!F59,'Site 49 - Data'!CL59,'Site 49 - Data'!FR59,'Site 49 - ARMS'!F59,'Site 49 - ARMS'!CL59)</f>
        <v>0</v>
      </c>
      <c r="HI59" s="68">
        <f>SUM('Site 49 - Data'!G59,'Site 49 - Data'!CM59,'Site 49 - Data'!FS59,'Site 49 - ARMS'!G59,'Site 49 - ARMS'!CM59)</f>
        <v>0</v>
      </c>
      <c r="HJ59" s="68">
        <f>SUM('Site 49 - Data'!H59,'Site 49 - Data'!CN59,'Site 49 - Data'!FT59,'Site 49 - ARMS'!H59,'Site 49 - ARMS'!CN59)</f>
        <v>0</v>
      </c>
      <c r="HK59" s="68">
        <f>SUM('Site 49 - Data'!I59,'Site 49 - Data'!CO59,'Site 49 - Data'!FU59,'Site 49 - ARMS'!I59,'Site 49 - ARMS'!CO59)</f>
        <v>0</v>
      </c>
      <c r="HL59" s="68">
        <f>SUM('Site 49 - Data'!J59,'Site 49 - Data'!CP59,'Site 49 - Data'!FV59,'Site 49 - ARMS'!J59,'Site 49 - ARMS'!CP59)</f>
        <v>5</v>
      </c>
      <c r="HM59" s="68">
        <f>SUM('Site 49 - Data'!K59,'Site 49 - Data'!CQ59,'Site 49 - Data'!FW59,'Site 49 - ARMS'!K59,'Site 49 - ARMS'!CQ59)</f>
        <v>3</v>
      </c>
      <c r="HN59" s="69">
        <f>SUM('Site 49 - Data'!L59,'Site 49 - Data'!CR59,'Site 49 - Data'!FX59,'Site 49 - ARMS'!L59,'Site 49 - ARMS'!CR59)</f>
        <v>8</v>
      </c>
      <c r="HO59" s="23">
        <f>SUM(HD59:HN59)</f>
        <v>69</v>
      </c>
      <c r="HP59" s="23">
        <f>SUM(HD59,HE59,2.3*HF59,2.3*HG59,2.3*HH59,2.3*HI59,2*HJ59,2*HK59,HL59,0.4*HM59,0.2*HN59)</f>
        <v>60.800000000000004</v>
      </c>
      <c r="HQ59" s="13">
        <f>'Site 49 - Data'!$A59</f>
        <v>0.68749999999999967</v>
      </c>
      <c r="HR59" s="67">
        <f t="shared" si="213"/>
        <v>62</v>
      </c>
      <c r="HS59" s="68">
        <f t="shared" si="213"/>
        <v>7</v>
      </c>
      <c r="HT59" s="68">
        <f t="shared" si="213"/>
        <v>0</v>
      </c>
      <c r="HU59" s="68">
        <f t="shared" si="213"/>
        <v>0</v>
      </c>
      <c r="HV59" s="68">
        <f t="shared" si="213"/>
        <v>0</v>
      </c>
      <c r="HW59" s="68">
        <f t="shared" si="213"/>
        <v>0</v>
      </c>
      <c r="HX59" s="68">
        <f t="shared" si="213"/>
        <v>0</v>
      </c>
      <c r="HY59" s="68">
        <f t="shared" si="213"/>
        <v>0</v>
      </c>
      <c r="HZ59" s="68">
        <f t="shared" si="213"/>
        <v>3</v>
      </c>
      <c r="IA59" s="68">
        <f t="shared" si="213"/>
        <v>1</v>
      </c>
      <c r="IB59" s="69">
        <f t="shared" si="213"/>
        <v>5</v>
      </c>
      <c r="IC59" s="23">
        <f>SUM(HR59:IB59)</f>
        <v>78</v>
      </c>
      <c r="ID59" s="23">
        <f>SUM(HR59,HS59,2.3*HT59,2.3*HU59,2.3*HV59,2.3*HW59,2*HX59,2*HY59,HZ59,0.4*IA59,0.2*IB59)</f>
        <v>73.400000000000006</v>
      </c>
      <c r="IE59" s="65">
        <f>SUM(EI59,FK59,GM59,HO59)</f>
        <v>347</v>
      </c>
      <c r="IF59" s="65">
        <f>SUM(IE59:IE63)</f>
        <v>1471</v>
      </c>
      <c r="IG59" s="13">
        <v>0.68749999999999967</v>
      </c>
    </row>
    <row r="60" spans="1:241" ht="13.5" customHeight="1" x14ac:dyDescent="0.25">
      <c r="A60" s="28">
        <f>A59+"00:15"</f>
        <v>0.6979166666666663</v>
      </c>
      <c r="B60" s="29">
        <v>10</v>
      </c>
      <c r="C60" s="30">
        <v>2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1</v>
      </c>
      <c r="K60" s="30">
        <v>0</v>
      </c>
      <c r="L60" s="31">
        <v>0</v>
      </c>
      <c r="M60" s="32">
        <f>SUM(B60:L60)</f>
        <v>13</v>
      </c>
      <c r="N60" s="32">
        <f>SUM(B60,C60,2.3*D60,2.3*E60,2.3*F60,2.3*G60,2*H60,2*I60,J60,0.4*K60,0.2*L60)</f>
        <v>13</v>
      </c>
      <c r="O60" s="28">
        <f>O59+"00:15"</f>
        <v>0.6979166666666663</v>
      </c>
      <c r="P60" s="34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6">
        <v>0</v>
      </c>
      <c r="AA60" s="37">
        <f>SUM(P60:Z60)</f>
        <v>0</v>
      </c>
      <c r="AB60" s="37">
        <f>SUM(P60,Q60,2.3*R60,2.3*S60,2.3*T60,2.3*U60,2*V60,2*W60,X60,0.4*Y60,0.2*Z60)</f>
        <v>0</v>
      </c>
      <c r="AC60" s="28">
        <f>AC59+"00:15"</f>
        <v>0.6979166666666663</v>
      </c>
      <c r="AD60" s="29">
        <v>0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30">
        <v>0</v>
      </c>
      <c r="AL60" s="30">
        <v>0</v>
      </c>
      <c r="AM60" s="30">
        <v>0</v>
      </c>
      <c r="AN60" s="31">
        <v>0</v>
      </c>
      <c r="AO60" s="32">
        <f>SUM(AD60:AN60)</f>
        <v>0</v>
      </c>
      <c r="AP60" s="32">
        <f>SUM(AD60,AE60,2.3*AF60,2.3*AG60,2.3*AH60,2.3*AI60,2*AJ60,2*AK60,AL60,0.4*AM60,0.2*AN60)</f>
        <v>0</v>
      </c>
      <c r="AQ60" s="28">
        <f>AQ59+"00:15"</f>
        <v>0.6979166666666663</v>
      </c>
      <c r="AR60" s="29">
        <v>13</v>
      </c>
      <c r="AS60" s="30">
        <v>0</v>
      </c>
      <c r="AT60" s="30">
        <v>0</v>
      </c>
      <c r="AU60" s="30">
        <v>0</v>
      </c>
      <c r="AV60" s="30">
        <v>0</v>
      </c>
      <c r="AW60" s="30">
        <v>0</v>
      </c>
      <c r="AX60" s="30">
        <v>0</v>
      </c>
      <c r="AY60" s="30">
        <v>0</v>
      </c>
      <c r="AZ60" s="30">
        <v>2</v>
      </c>
      <c r="BA60" s="30">
        <v>0</v>
      </c>
      <c r="BB60" s="31">
        <v>0</v>
      </c>
      <c r="BC60" s="32">
        <f>SUM(AR60:BB60)</f>
        <v>15</v>
      </c>
      <c r="BD60" s="32">
        <f>SUM(AR60,AS60,2.3*AT60,2.3*AU60,2.3*AV60,2.3*AW60,2*AX60,2*AY60,AZ60,0.4*BA60,0.2*BB60)</f>
        <v>15</v>
      </c>
      <c r="BE60" s="28">
        <f>BE59+"00:15"</f>
        <v>0.6979166666666663</v>
      </c>
      <c r="BF60" s="29">
        <v>39</v>
      </c>
      <c r="BG60" s="30">
        <v>2</v>
      </c>
      <c r="BH60" s="30">
        <v>0</v>
      </c>
      <c r="BI60" s="30">
        <v>0</v>
      </c>
      <c r="BJ60" s="30">
        <v>0</v>
      </c>
      <c r="BK60" s="30">
        <v>0</v>
      </c>
      <c r="BL60" s="30">
        <v>0</v>
      </c>
      <c r="BM60" s="30">
        <v>0</v>
      </c>
      <c r="BN60" s="30">
        <v>2</v>
      </c>
      <c r="BO60" s="30">
        <v>0</v>
      </c>
      <c r="BP60" s="31">
        <v>3</v>
      </c>
      <c r="BQ60" s="32">
        <f>SUM(BF60:BP60)</f>
        <v>46</v>
      </c>
      <c r="BR60" s="32">
        <f>SUM(BF60,BG60,2.3*BH60,2.3*BI60,2.3*BJ60,2.3*BK60,2*BL60,2*BM60,BN60,0.4*BO60,0.2*BP60)</f>
        <v>43.6</v>
      </c>
      <c r="BS60" s="28">
        <f>BS59+"00:15"</f>
        <v>0.6979166666666663</v>
      </c>
      <c r="BT60" s="29">
        <v>2</v>
      </c>
      <c r="BU60" s="30">
        <v>0</v>
      </c>
      <c r="BV60" s="30">
        <v>0</v>
      </c>
      <c r="BW60" s="30">
        <v>0</v>
      </c>
      <c r="BX60" s="30">
        <v>0</v>
      </c>
      <c r="BY60" s="30">
        <v>0</v>
      </c>
      <c r="BZ60" s="30">
        <v>0</v>
      </c>
      <c r="CA60" s="30">
        <v>0</v>
      </c>
      <c r="CB60" s="30">
        <v>0</v>
      </c>
      <c r="CC60" s="30">
        <v>0</v>
      </c>
      <c r="CD60" s="31">
        <v>1</v>
      </c>
      <c r="CE60" s="32">
        <f>SUM(BT60:CD60)</f>
        <v>3</v>
      </c>
      <c r="CF60" s="32">
        <f>SUM(BT60,BU60,2.3*BV60,2.3*BW60,2.3*BX60,2.3*BY60,2*BZ60,2*CA60,CB60,0.4*CC60,0.2*CD60)</f>
        <v>2.2000000000000002</v>
      </c>
      <c r="CG60" s="28">
        <f>CG59+"00:15"</f>
        <v>0.6979166666666663</v>
      </c>
      <c r="CH60" s="34">
        <v>0</v>
      </c>
      <c r="CI60" s="35">
        <v>0</v>
      </c>
      <c r="CJ60" s="35">
        <v>0</v>
      </c>
      <c r="CK60" s="35">
        <v>0</v>
      </c>
      <c r="CL60" s="35">
        <v>0</v>
      </c>
      <c r="CM60" s="35">
        <v>0</v>
      </c>
      <c r="CN60" s="35">
        <v>0</v>
      </c>
      <c r="CO60" s="35">
        <v>0</v>
      </c>
      <c r="CP60" s="35">
        <v>0</v>
      </c>
      <c r="CQ60" s="35">
        <v>0</v>
      </c>
      <c r="CR60" s="36">
        <v>0</v>
      </c>
      <c r="CS60" s="37">
        <f>SUM(CH60:CR60)</f>
        <v>0</v>
      </c>
      <c r="CT60" s="37">
        <f>SUM(CH60,CI60,2.3*CJ60,2.3*CK60,2.3*CL60,2.3*CM60,2*CN60,2*CO60,CP60,0.4*CQ60,0.2*CR60)</f>
        <v>0</v>
      </c>
      <c r="CU60" s="33">
        <f>'Site 49 - Data'!$A60</f>
        <v>0.6979166666666663</v>
      </c>
      <c r="CV60" s="70">
        <f>SUM('Site 49 - Data'!BF60,'Site 49 - Data'!BT60,'Site 49 - Data'!EZ60,'Site 49 - Data'!IF60,'Site 49 - ARMS'!BT60)</f>
        <v>95</v>
      </c>
      <c r="CW60" s="71">
        <f>SUM('Site 49 - Data'!BG60,'Site 49 - Data'!BU60,'Site 49 - Data'!FA60,'Site 49 - Data'!IG60,'Site 49 - ARMS'!BU60)</f>
        <v>10</v>
      </c>
      <c r="CX60" s="71">
        <f>SUM('Site 49 - Data'!BH60,'Site 49 - Data'!BV60,'Site 49 - Data'!FB60,'Site 49 - Data'!IH60,'Site 49 - ARMS'!BV60)</f>
        <v>0</v>
      </c>
      <c r="CY60" s="71">
        <f>SUM('Site 49 - Data'!BI60,'Site 49 - Data'!BW60,'Site 49 - Data'!FC60,'Site 49 - Data'!II60,'Site 49 - ARMS'!BW60)</f>
        <v>0</v>
      </c>
      <c r="CZ60" s="71">
        <f>SUM('Site 49 - Data'!BJ60,'Site 49 - Data'!BX60,'Site 49 - Data'!FD60,'Site 49 - Data'!IJ60,'Site 49 - ARMS'!BX60)</f>
        <v>0</v>
      </c>
      <c r="DA60" s="71">
        <f>SUM('Site 49 - Data'!BK60,'Site 49 - Data'!BY60,'Site 49 - Data'!FE60,'Site 49 - Data'!IK60,'Site 49 - ARMS'!BY60)</f>
        <v>0</v>
      </c>
      <c r="DB60" s="71">
        <f>SUM('Site 49 - Data'!BL60,'Site 49 - Data'!BZ60,'Site 49 - Data'!FF60,'Site 49 - Data'!IL60,'Site 49 - ARMS'!BZ60)</f>
        <v>0</v>
      </c>
      <c r="DC60" s="71">
        <f>SUM('Site 49 - Data'!BM60,'Site 49 - Data'!CA60,'Site 49 - Data'!FG60,'Site 49 - Data'!IM60,'Site 49 - ARMS'!CA60)</f>
        <v>1</v>
      </c>
      <c r="DD60" s="71">
        <f>SUM('Site 49 - Data'!BN60,'Site 49 - Data'!CB60,'Site 49 - Data'!FH60,'Site 49 - Data'!IN60,'Site 49 - ARMS'!CB60)</f>
        <v>20</v>
      </c>
      <c r="DE60" s="71">
        <f>SUM('Site 49 - Data'!BO60,'Site 49 - Data'!CC60,'Site 49 - Data'!FI60,'Site 49 - Data'!IO60,'Site 49 - ARMS'!CC60)</f>
        <v>5</v>
      </c>
      <c r="DF60" s="72">
        <f>SUM('Site 49 - Data'!BP60,'Site 49 - Data'!CD60,'Site 49 - Data'!FJ60,'Site 49 - Data'!IP60,'Site 49 - ARMS'!CD60)</f>
        <v>12</v>
      </c>
      <c r="DG60" s="32">
        <f>SUM(CV60:DF60)</f>
        <v>143</v>
      </c>
      <c r="DH60" s="32">
        <f>SUM(CV60,CW60,2.3*CX60,2.3*CY60,2.3*CZ60,2.3*DA60,2*DB60,2*DC60,DD60,0.4*DE60,0.2*DF60)</f>
        <v>131.4</v>
      </c>
      <c r="DI60" s="33">
        <f>'Site 49 - Data'!$A60</f>
        <v>0.6979166666666663</v>
      </c>
      <c r="DJ60" s="70">
        <f>SUM('Site 49 - Data'!B60,'Site 49 - Data'!P60,'Site 49 - Data'!AD60,'Site 49 - Data'!AR60,'Site 49 - Data'!BF60)</f>
        <v>111</v>
      </c>
      <c r="DK60" s="71">
        <f>SUM('Site 49 - Data'!C60,'Site 49 - Data'!Q60,'Site 49 - Data'!AE60,'Site 49 - Data'!AS60,'Site 49 - Data'!BG60)</f>
        <v>13</v>
      </c>
      <c r="DL60" s="71">
        <f>SUM('Site 49 - Data'!D60,'Site 49 - Data'!R60,'Site 49 - Data'!AF60,'Site 49 - Data'!AT60,'Site 49 - Data'!BH60)</f>
        <v>0</v>
      </c>
      <c r="DM60" s="71">
        <f>SUM('Site 49 - Data'!E60,'Site 49 - Data'!S60,'Site 49 - Data'!AG60,'Site 49 - Data'!AU60,'Site 49 - Data'!BI60)</f>
        <v>0</v>
      </c>
      <c r="DN60" s="71">
        <f>SUM('Site 49 - Data'!F60,'Site 49 - Data'!T60,'Site 49 - Data'!AH60,'Site 49 - Data'!AV60,'Site 49 - Data'!BJ60)</f>
        <v>0</v>
      </c>
      <c r="DO60" s="71">
        <f>SUM('Site 49 - Data'!G60,'Site 49 - Data'!U60,'Site 49 - Data'!AI60,'Site 49 - Data'!AW60,'Site 49 - Data'!BK60)</f>
        <v>0</v>
      </c>
      <c r="DP60" s="71">
        <f>SUM('Site 49 - Data'!H60,'Site 49 - Data'!V60,'Site 49 - Data'!AJ60,'Site 49 - Data'!AX60,'Site 49 - Data'!BL60)</f>
        <v>0</v>
      </c>
      <c r="DQ60" s="71">
        <f>SUM('Site 49 - Data'!I60,'Site 49 - Data'!W60,'Site 49 - Data'!AK60,'Site 49 - Data'!AY60,'Site 49 - Data'!BM60)</f>
        <v>0</v>
      </c>
      <c r="DR60" s="71">
        <f>SUM('Site 49 - Data'!J60,'Site 49 - Data'!X60,'Site 49 - Data'!AL60,'Site 49 - Data'!AZ60,'Site 49 - Data'!BN60)</f>
        <v>16</v>
      </c>
      <c r="DS60" s="71">
        <f>SUM('Site 49 - Data'!K60,'Site 49 - Data'!Y60,'Site 49 - Data'!AM60,'Site 49 - Data'!BA60,'Site 49 - Data'!BO60)</f>
        <v>3</v>
      </c>
      <c r="DT60" s="72">
        <f>SUM('Site 49 - Data'!L60,'Site 49 - Data'!Z60,'Site 49 - Data'!AN60,'Site 49 - Data'!BB60,'Site 49 - Data'!BP60)</f>
        <v>10</v>
      </c>
      <c r="DU60" s="32">
        <f>SUM(DJ60:DT60)</f>
        <v>153</v>
      </c>
      <c r="DV60" s="32">
        <f>SUM(DJ60,DK60,2.3*DL60,2.3*DM60,2.3*DN60,2.3*DO60,2*DP60,2*DQ60,DR60,0.4*DS60,0.2*DT60)</f>
        <v>143.19999999999999</v>
      </c>
      <c r="DW60" s="33">
        <f>'Site 49 - Data'!$A60</f>
        <v>0.6979166666666663</v>
      </c>
      <c r="DX60" s="70">
        <f>SUM('Site 49 - Data'!AR60,'Site 49 - Data'!DX60,'Site 49 - Data'!EL60,'Site 49 - Data'!HR60,'Site 49 - ARMS'!BF60)</f>
        <v>61</v>
      </c>
      <c r="DY60" s="71">
        <f>SUM('Site 49 - Data'!AS60,'Site 49 - Data'!DY60,'Site 49 - Data'!EM60,'Site 49 - Data'!HS60,'Site 49 - ARMS'!BG60)</f>
        <v>8</v>
      </c>
      <c r="DZ60" s="71">
        <f>SUM('Site 49 - Data'!AT60,'Site 49 - Data'!DZ60,'Site 49 - Data'!EN60,'Site 49 - Data'!HT60,'Site 49 - ARMS'!BH60)</f>
        <v>0</v>
      </c>
      <c r="EA60" s="71">
        <f>SUM('Site 49 - Data'!AU60,'Site 49 - Data'!EA60,'Site 49 - Data'!EO60,'Site 49 - Data'!HU60,'Site 49 - ARMS'!BI60)</f>
        <v>0</v>
      </c>
      <c r="EB60" s="71">
        <f>SUM('Site 49 - Data'!AV60,'Site 49 - Data'!EB60,'Site 49 - Data'!EP60,'Site 49 - Data'!HV60,'Site 49 - ARMS'!BJ60)</f>
        <v>0</v>
      </c>
      <c r="EC60" s="71">
        <f>SUM('Site 49 - Data'!AW60,'Site 49 - Data'!EC60,'Site 49 - Data'!EQ60,'Site 49 - Data'!HW60,'Site 49 - ARMS'!BK60)</f>
        <v>0</v>
      </c>
      <c r="ED60" s="71">
        <f>SUM('Site 49 - Data'!AX60,'Site 49 - Data'!ED60,'Site 49 - Data'!ER60,'Site 49 - Data'!HX60,'Site 49 - ARMS'!BL60)</f>
        <v>0</v>
      </c>
      <c r="EE60" s="71">
        <f>SUM('Site 49 - Data'!AY60,'Site 49 - Data'!EE60,'Site 49 - Data'!ES60,'Site 49 - Data'!HY60,'Site 49 - ARMS'!BM60)</f>
        <v>0</v>
      </c>
      <c r="EF60" s="71">
        <f>SUM('Site 49 - Data'!AZ60,'Site 49 - Data'!EF60,'Site 49 - Data'!ET60,'Site 49 - Data'!HZ60,'Site 49 - ARMS'!BN60)</f>
        <v>6</v>
      </c>
      <c r="EG60" s="71">
        <f>SUM('Site 49 - Data'!BA60,'Site 49 - Data'!EG60,'Site 49 - Data'!EU60,'Site 49 - Data'!IA60,'Site 49 - ARMS'!BO60)</f>
        <v>1</v>
      </c>
      <c r="EH60" s="72">
        <f>SUM('Site 49 - Data'!BB60,'Site 49 - Data'!EH60,'Site 49 - Data'!EV60,'Site 49 - Data'!IB60,'Site 49 - ARMS'!BP60)</f>
        <v>5</v>
      </c>
      <c r="EI60" s="32">
        <f>SUM(DX60:EH60)</f>
        <v>81</v>
      </c>
      <c r="EJ60" s="32">
        <f>SUM(DX60,DY60,2.3*DZ60,2.3*EA60,2.3*EB60,2.3*EC60,2*ED60,2*EE60,EF60,0.4*EG60,0.2*EH60)</f>
        <v>76.400000000000006</v>
      </c>
      <c r="EK60" s="33">
        <f>'Site 49 - Data'!$A60</f>
        <v>0.6979166666666663</v>
      </c>
      <c r="EL60" s="70">
        <f>SUM('Site 49 - Data'!BT60,'Site 49 - Data'!CH60,'Site 49 - Data'!CV60,'Site 49 - Data'!DJ60,'Site 49 - Data'!DX60)</f>
        <v>60</v>
      </c>
      <c r="EM60" s="71">
        <f>SUM('Site 49 - Data'!BU60,'Site 49 - Data'!CI60,'Site 49 - Data'!CW60,'Site 49 - Data'!DK60,'Site 49 - Data'!DY60)</f>
        <v>9</v>
      </c>
      <c r="EN60" s="71">
        <f>SUM('Site 49 - Data'!BV60,'Site 49 - Data'!CJ60,'Site 49 - Data'!CX60,'Site 49 - Data'!DL60,'Site 49 - Data'!DZ60)</f>
        <v>0</v>
      </c>
      <c r="EO60" s="71">
        <f>SUM('Site 49 - Data'!BW60,'Site 49 - Data'!CK60,'Site 49 - Data'!CY60,'Site 49 - Data'!DM60,'Site 49 - Data'!EA60)</f>
        <v>0</v>
      </c>
      <c r="EP60" s="71">
        <f>SUM('Site 49 - Data'!BX60,'Site 49 - Data'!CL60,'Site 49 - Data'!CZ60,'Site 49 - Data'!DN60,'Site 49 - Data'!EB60)</f>
        <v>0</v>
      </c>
      <c r="EQ60" s="71">
        <f>SUM('Site 49 - Data'!BY60,'Site 49 - Data'!CM60,'Site 49 - Data'!DA60,'Site 49 - Data'!DO60,'Site 49 - Data'!EC60)</f>
        <v>0</v>
      </c>
      <c r="ER60" s="71">
        <f>SUM('Site 49 - Data'!BZ60,'Site 49 - Data'!CN60,'Site 49 - Data'!DB60,'Site 49 - Data'!DP60,'Site 49 - Data'!ED60)</f>
        <v>0</v>
      </c>
      <c r="ES60" s="71">
        <f>SUM('Site 49 - Data'!CA60,'Site 49 - Data'!CO60,'Site 49 - Data'!DC60,'Site 49 - Data'!DQ60,'Site 49 - Data'!EE60)</f>
        <v>0</v>
      </c>
      <c r="ET60" s="71">
        <f>SUM('Site 49 - Data'!CB60,'Site 49 - Data'!CP60,'Site 49 - Data'!DD60,'Site 49 - Data'!DR60,'Site 49 - Data'!EF60)</f>
        <v>6</v>
      </c>
      <c r="EU60" s="71">
        <f>SUM('Site 49 - Data'!CC60,'Site 49 - Data'!CQ60,'Site 49 - Data'!DE60,'Site 49 - Data'!DS60,'Site 49 - Data'!EG60)</f>
        <v>2</v>
      </c>
      <c r="EV60" s="72">
        <f>SUM('Site 49 - Data'!CD60,'Site 49 - Data'!CR60,'Site 49 - Data'!DF60,'Site 49 - Data'!DT60,'Site 49 - Data'!EH60)</f>
        <v>10</v>
      </c>
      <c r="EW60" s="32">
        <f>SUM(EL60:EV60)</f>
        <v>87</v>
      </c>
      <c r="EX60" s="32">
        <f>SUM(EL60,EM60,2.3*EN60,2.3*EO60,2.3*EP60,2.3*EQ60,2*ER60,2*ES60,ET60,0.4*EU60,0.2*EV60)</f>
        <v>77.8</v>
      </c>
      <c r="EY60" s="33">
        <f>'Site 49 - Data'!$A60</f>
        <v>0.6979166666666663</v>
      </c>
      <c r="EZ60" s="70">
        <f>SUM('Site 49 - Data'!AD60,'Site 49 - Data'!DJ60,'Site 49 - Data'!GP60,'Site 49 - Data'!HD60,'Site 49 - ARMS'!AR60)</f>
        <v>105</v>
      </c>
      <c r="FA60" s="71">
        <f>SUM('Site 49 - Data'!AE60,'Site 49 - Data'!DK60,'Site 49 - Data'!GQ60,'Site 49 - Data'!HE60,'Site 49 - ARMS'!AS60)</f>
        <v>10</v>
      </c>
      <c r="FB60" s="71">
        <f>SUM('Site 49 - Data'!AF60,'Site 49 - Data'!DL60,'Site 49 - Data'!GR60,'Site 49 - Data'!HF60,'Site 49 - ARMS'!AT60)</f>
        <v>1</v>
      </c>
      <c r="FC60" s="71">
        <f>SUM('Site 49 - Data'!AG60,'Site 49 - Data'!DM60,'Site 49 - Data'!GS60,'Site 49 - Data'!HG60,'Site 49 - ARMS'!AU60)</f>
        <v>0</v>
      </c>
      <c r="FD60" s="71">
        <f>SUM('Site 49 - Data'!AH60,'Site 49 - Data'!DN60,'Site 49 - Data'!GT60,'Site 49 - Data'!HH60,'Site 49 - ARMS'!AV60)</f>
        <v>0</v>
      </c>
      <c r="FE60" s="71">
        <f>SUM('Site 49 - Data'!AI60,'Site 49 - Data'!DO60,'Site 49 - Data'!GU60,'Site 49 - Data'!HI60,'Site 49 - ARMS'!AW60)</f>
        <v>0</v>
      </c>
      <c r="FF60" s="71">
        <f>SUM('Site 49 - Data'!AJ60,'Site 49 - Data'!DP60,'Site 49 - Data'!GV60,'Site 49 - Data'!HJ60,'Site 49 - ARMS'!AX60)</f>
        <v>0</v>
      </c>
      <c r="FG60" s="71">
        <f>SUM('Site 49 - Data'!AK60,'Site 49 - Data'!DQ60,'Site 49 - Data'!GW60,'Site 49 - Data'!HK60,'Site 49 - ARMS'!AY60)</f>
        <v>0</v>
      </c>
      <c r="FH60" s="71">
        <f>SUM('Site 49 - Data'!AL60,'Site 49 - Data'!DR60,'Site 49 - Data'!GX60,'Site 49 - Data'!HL60,'Site 49 - ARMS'!AZ60)</f>
        <v>12</v>
      </c>
      <c r="FI60" s="71">
        <f>SUM('Site 49 - Data'!AM60,'Site 49 - Data'!DS60,'Site 49 - Data'!GY60,'Site 49 - Data'!HM60,'Site 49 - ARMS'!BA60)</f>
        <v>1</v>
      </c>
      <c r="FJ60" s="72">
        <f>SUM('Site 49 - Data'!AN60,'Site 49 - Data'!DT60,'Site 49 - Data'!GZ60,'Site 49 - Data'!HN60,'Site 49 - ARMS'!BB60)</f>
        <v>11</v>
      </c>
      <c r="FK60" s="32">
        <f>SUM(EZ60:FJ60)</f>
        <v>140</v>
      </c>
      <c r="FL60" s="32">
        <f>SUM(EZ60,FA60,2.3*FB60,2.3*FC60,2.3*FD60,2.3*FE60,2*FF60,2*FG60,FH60,0.4*FI60,0.2*FJ60)</f>
        <v>131.9</v>
      </c>
      <c r="FM60" s="33">
        <f>'Site 49 - Data'!$A60</f>
        <v>0.6979166666666663</v>
      </c>
      <c r="FN60" s="70">
        <f>SUM('Site 49 - Data'!EL60,'Site 49 - Data'!EZ60,'Site 49 - Data'!FN60,'Site 49 - Data'!GB60,'Site 49 - Data'!GP60)</f>
        <v>96</v>
      </c>
      <c r="FO60" s="71">
        <f>SUM('Site 49 - Data'!EM60,'Site 49 - Data'!FA60,'Site 49 - Data'!FO60,'Site 49 - Data'!GC60,'Site 49 - Data'!GQ60)</f>
        <v>10</v>
      </c>
      <c r="FP60" s="71">
        <f>SUM('Site 49 - Data'!EN60,'Site 49 - Data'!FB60,'Site 49 - Data'!FP60,'Site 49 - Data'!GD60,'Site 49 - Data'!GR60)</f>
        <v>1</v>
      </c>
      <c r="FQ60" s="71">
        <f>SUM('Site 49 - Data'!EO60,'Site 49 - Data'!FC60,'Site 49 - Data'!FQ60,'Site 49 - Data'!GE60,'Site 49 - Data'!GS60)</f>
        <v>0</v>
      </c>
      <c r="FR60" s="71">
        <f>SUM('Site 49 - Data'!EP60,'Site 49 - Data'!FD60,'Site 49 - Data'!FR60,'Site 49 - Data'!GF60,'Site 49 - Data'!GT60)</f>
        <v>0</v>
      </c>
      <c r="FS60" s="71">
        <f>SUM('Site 49 - Data'!EQ60,'Site 49 - Data'!FE60,'Site 49 - Data'!FS60,'Site 49 - Data'!GG60,'Site 49 - Data'!GU60)</f>
        <v>0</v>
      </c>
      <c r="FT60" s="71">
        <f>SUM('Site 49 - Data'!ER60,'Site 49 - Data'!FF60,'Site 49 - Data'!FT60,'Site 49 - Data'!GH60,'Site 49 - Data'!GV60)</f>
        <v>0</v>
      </c>
      <c r="FU60" s="71">
        <f>SUM('Site 49 - Data'!ES60,'Site 49 - Data'!FG60,'Site 49 - Data'!FU60,'Site 49 - Data'!GI60,'Site 49 - Data'!GW60)</f>
        <v>1</v>
      </c>
      <c r="FV60" s="71">
        <f>SUM('Site 49 - Data'!ET60,'Site 49 - Data'!FH60,'Site 49 - Data'!FV60,'Site 49 - Data'!GJ60,'Site 49 - Data'!GX60)</f>
        <v>19</v>
      </c>
      <c r="FW60" s="71">
        <f>SUM('Site 49 - Data'!EU60,'Site 49 - Data'!FI60,'Site 49 - Data'!FW60,'Site 49 - Data'!GK60,'Site 49 - Data'!GY60)</f>
        <v>5</v>
      </c>
      <c r="FX60" s="72">
        <f>SUM('Site 49 - Data'!EV60,'Site 49 - Data'!FJ60,'Site 49 - Data'!FX60,'Site 49 - Data'!GL60,'Site 49 - Data'!GZ60)</f>
        <v>10</v>
      </c>
      <c r="FY60" s="32">
        <f>SUM(FN60:FX60)</f>
        <v>142</v>
      </c>
      <c r="FZ60" s="32">
        <f>SUM(FN60,FO60,2.3*FP60,2.3*FQ60,2.3*FR60,2.3*FS60,2*FT60,2*FU60,FV60,0.4*FW60,0.2*FX60)</f>
        <v>133.30000000000001</v>
      </c>
      <c r="GA60" s="33">
        <f>'Site 49 - Data'!$A60</f>
        <v>0.6979166666666663</v>
      </c>
      <c r="GB60" s="70">
        <f>SUM('Site 49 - Data'!P60,'Site 49 - Data'!CV60,'Site 49 - Data'!GB60,'Site 49 - ARMS'!P60,'Site 49 - ARMS'!AD60)</f>
        <v>19</v>
      </c>
      <c r="GC60" s="71">
        <f>SUM('Site 49 - Data'!Q60,'Site 49 - Data'!CW60,'Site 49 - Data'!GC60,'Site 49 - ARMS'!Q60,'Site 49 - ARMS'!AE60)</f>
        <v>5</v>
      </c>
      <c r="GD60" s="71">
        <f>SUM('Site 49 - Data'!R60,'Site 49 - Data'!CX60,'Site 49 - Data'!GD60,'Site 49 - ARMS'!R60,'Site 49 - ARMS'!AF60)</f>
        <v>1</v>
      </c>
      <c r="GE60" s="71">
        <f>SUM('Site 49 - Data'!S60,'Site 49 - Data'!CY60,'Site 49 - Data'!GE60,'Site 49 - ARMS'!S60,'Site 49 - ARMS'!AG60)</f>
        <v>0</v>
      </c>
      <c r="GF60" s="71">
        <f>SUM('Site 49 - Data'!T60,'Site 49 - Data'!CZ60,'Site 49 - Data'!GF60,'Site 49 - ARMS'!T60,'Site 49 - ARMS'!AH60)</f>
        <v>0</v>
      </c>
      <c r="GG60" s="71">
        <f>SUM('Site 49 - Data'!U60,'Site 49 - Data'!DA60,'Site 49 - Data'!GG60,'Site 49 - ARMS'!U60,'Site 49 - ARMS'!AI60)</f>
        <v>0</v>
      </c>
      <c r="GH60" s="71">
        <f>SUM('Site 49 - Data'!V60,'Site 49 - Data'!DB60,'Site 49 - Data'!GH60,'Site 49 - ARMS'!V60,'Site 49 - ARMS'!AJ60)</f>
        <v>0</v>
      </c>
      <c r="GI60" s="71">
        <f>SUM('Site 49 - Data'!W60,'Site 49 - Data'!DC60,'Site 49 - Data'!GI60,'Site 49 - ARMS'!W60,'Site 49 - ARMS'!AK60)</f>
        <v>0</v>
      </c>
      <c r="GJ60" s="71">
        <f>SUM('Site 49 - Data'!X60,'Site 49 - Data'!DD60,'Site 49 - Data'!GJ60,'Site 49 - ARMS'!X60,'Site 49 - ARMS'!AL60)</f>
        <v>2</v>
      </c>
      <c r="GK60" s="71">
        <f>SUM('Site 49 - Data'!Y60,'Site 49 - Data'!DE60,'Site 49 - Data'!GK60,'Site 49 - ARMS'!Y60,'Site 49 - ARMS'!AM60)</f>
        <v>1</v>
      </c>
      <c r="GL60" s="72">
        <f>SUM('Site 49 - Data'!Z60,'Site 49 - Data'!DF60,'Site 49 - Data'!GL60,'Site 49 - ARMS'!Z60,'Site 49 - ARMS'!AN60)</f>
        <v>5</v>
      </c>
      <c r="GM60" s="32">
        <f>SUM(GB60:GL60)</f>
        <v>33</v>
      </c>
      <c r="GN60" s="32">
        <f>SUM(GB60,GC60,2.3*GD60,2.3*GE60,2.3*GF60,2.3*GG60,2*GH60,2*GI60,GJ60,0.4*GK60,0.2*GL60)</f>
        <v>29.7</v>
      </c>
      <c r="GO60" s="33">
        <f>'Site 49 - Data'!$A60</f>
        <v>0.6979166666666663</v>
      </c>
      <c r="GP60" s="70">
        <f>SUM('Site 49 - Data'!HD60,'Site 49 - Data'!HR60,'Site 49 - Data'!IF60,'Site 49 - ARMS'!B60,'Site 49 - ARMS'!P60)</f>
        <v>28</v>
      </c>
      <c r="GQ60" s="71">
        <f>SUM('Site 49 - Data'!HE60,'Site 49 - Data'!HS60,'Site 49 - Data'!IG60,'Site 49 - ARMS'!C60,'Site 49 - ARMS'!Q60)</f>
        <v>8</v>
      </c>
      <c r="GR60" s="71">
        <f>SUM('Site 49 - Data'!HF60,'Site 49 - Data'!HT60,'Site 49 - Data'!IH60,'Site 49 - ARMS'!D60,'Site 49 - ARMS'!R60)</f>
        <v>1</v>
      </c>
      <c r="GS60" s="71">
        <f>SUM('Site 49 - Data'!HG60,'Site 49 - Data'!HU60,'Site 49 - Data'!II60,'Site 49 - ARMS'!E60,'Site 49 - ARMS'!S60)</f>
        <v>0</v>
      </c>
      <c r="GT60" s="71">
        <f>SUM('Site 49 - Data'!HH60,'Site 49 - Data'!HV60,'Site 49 - Data'!IJ60,'Site 49 - ARMS'!F60,'Site 49 - ARMS'!T60)</f>
        <v>0</v>
      </c>
      <c r="GU60" s="71">
        <f>SUM('Site 49 - Data'!HI60,'Site 49 - Data'!HW60,'Site 49 - Data'!IK60,'Site 49 - ARMS'!G60,'Site 49 - ARMS'!U60)</f>
        <v>0</v>
      </c>
      <c r="GV60" s="71">
        <f>SUM('Site 49 - Data'!HJ60,'Site 49 - Data'!HX60,'Site 49 - Data'!IL60,'Site 49 - ARMS'!H60,'Site 49 - ARMS'!V60)</f>
        <v>0</v>
      </c>
      <c r="GW60" s="71">
        <f>SUM('Site 49 - Data'!HK60,'Site 49 - Data'!HY60,'Site 49 - Data'!IM60,'Site 49 - ARMS'!I60,'Site 49 - ARMS'!W60)</f>
        <v>0</v>
      </c>
      <c r="GX60" s="71">
        <f>SUM('Site 49 - Data'!HL60,'Site 49 - Data'!HZ60,'Site 49 - Data'!IN60,'Site 49 - ARMS'!J60,'Site 49 - ARMS'!X60)</f>
        <v>5</v>
      </c>
      <c r="GY60" s="71">
        <f>SUM('Site 49 - Data'!HM60,'Site 49 - Data'!IA60,'Site 49 - Data'!IO60,'Site 49 - ARMS'!K60,'Site 49 - ARMS'!Y60)</f>
        <v>0</v>
      </c>
      <c r="GZ60" s="72">
        <f>SUM('Site 49 - Data'!HN60,'Site 49 - Data'!IB60,'Site 49 - Data'!IP60,'Site 49 - ARMS'!L60,'Site 49 - ARMS'!Z60)</f>
        <v>7</v>
      </c>
      <c r="HA60" s="32">
        <f>SUM(GP60:GZ60)</f>
        <v>49</v>
      </c>
      <c r="HB60" s="32">
        <f>SUM(GP60,GQ60,2.3*GR60,2.3*GS60,2.3*GT60,2.3*GU60,2*GV60,2*GW60,GX60,0.4*GY60,0.2*GZ60)</f>
        <v>44.699999999999996</v>
      </c>
      <c r="HC60" s="33">
        <f>'Site 49 - Data'!$A60</f>
        <v>0.6979166666666663</v>
      </c>
      <c r="HD60" s="70">
        <f>SUM('Site 49 - Data'!B60,'Site 49 - Data'!CH60,'Site 49 - Data'!FN60,'Site 49 - ARMS'!B60,'Site 49 - ARMS'!CH60)</f>
        <v>69</v>
      </c>
      <c r="HE60" s="71">
        <f>SUM('Site 49 - Data'!C60,'Site 49 - Data'!CI60,'Site 49 - Data'!FO60,'Site 49 - ARMS'!C60,'Site 49 - ARMS'!CI60)</f>
        <v>9</v>
      </c>
      <c r="HF60" s="71">
        <f>SUM('Site 49 - Data'!D60,'Site 49 - Data'!CJ60,'Site 49 - Data'!FP60,'Site 49 - ARMS'!D60,'Site 49 - ARMS'!CJ60)</f>
        <v>0</v>
      </c>
      <c r="HG60" s="71">
        <f>SUM('Site 49 - Data'!E60,'Site 49 - Data'!CK60,'Site 49 - Data'!FQ60,'Site 49 - ARMS'!E60,'Site 49 - ARMS'!CK60)</f>
        <v>0</v>
      </c>
      <c r="HH60" s="71">
        <f>SUM('Site 49 - Data'!F60,'Site 49 - Data'!CL60,'Site 49 - Data'!FR60,'Site 49 - ARMS'!F60,'Site 49 - ARMS'!CL60)</f>
        <v>0</v>
      </c>
      <c r="HI60" s="71">
        <f>SUM('Site 49 - Data'!G60,'Site 49 - Data'!CM60,'Site 49 - Data'!FS60,'Site 49 - ARMS'!G60,'Site 49 - ARMS'!CM60)</f>
        <v>0</v>
      </c>
      <c r="HJ60" s="71">
        <f>SUM('Site 49 - Data'!H60,'Site 49 - Data'!CN60,'Site 49 - Data'!FT60,'Site 49 - ARMS'!H60,'Site 49 - ARMS'!CN60)</f>
        <v>0</v>
      </c>
      <c r="HK60" s="71">
        <f>SUM('Site 49 - Data'!I60,'Site 49 - Data'!CO60,'Site 49 - Data'!FU60,'Site 49 - ARMS'!I60,'Site 49 - ARMS'!CO60)</f>
        <v>0</v>
      </c>
      <c r="HL60" s="71">
        <f>SUM('Site 49 - Data'!J60,'Site 49 - Data'!CP60,'Site 49 - Data'!FV60,'Site 49 - ARMS'!J60,'Site 49 - ARMS'!CP60)</f>
        <v>10</v>
      </c>
      <c r="HM60" s="71">
        <f>SUM('Site 49 - Data'!K60,'Site 49 - Data'!CQ60,'Site 49 - Data'!FW60,'Site 49 - ARMS'!K60,'Site 49 - ARMS'!CQ60)</f>
        <v>2</v>
      </c>
      <c r="HN60" s="72">
        <f>SUM('Site 49 - Data'!L60,'Site 49 - Data'!CR60,'Site 49 - Data'!FX60,'Site 49 - ARMS'!L60,'Site 49 - ARMS'!CR60)</f>
        <v>8</v>
      </c>
      <c r="HO60" s="32">
        <f>SUM(HD60:HN60)</f>
        <v>98</v>
      </c>
      <c r="HP60" s="32">
        <f>SUM(HD60,HE60,2.3*HF60,2.3*HG60,2.3*HH60,2.3*HI60,2*HJ60,2*HK60,HL60,0.4*HM60,0.2*HN60)</f>
        <v>90.399999999999991</v>
      </c>
      <c r="HQ60" s="33">
        <f>'Site 49 - Data'!$A60</f>
        <v>0.6979166666666663</v>
      </c>
      <c r="HR60" s="70">
        <f t="shared" si="213"/>
        <v>54</v>
      </c>
      <c r="HS60" s="71">
        <f t="shared" si="213"/>
        <v>2</v>
      </c>
      <c r="HT60" s="71">
        <f t="shared" si="213"/>
        <v>0</v>
      </c>
      <c r="HU60" s="71">
        <f t="shared" si="213"/>
        <v>0</v>
      </c>
      <c r="HV60" s="71">
        <f t="shared" si="213"/>
        <v>0</v>
      </c>
      <c r="HW60" s="71">
        <f t="shared" si="213"/>
        <v>0</v>
      </c>
      <c r="HX60" s="71">
        <f t="shared" si="213"/>
        <v>0</v>
      </c>
      <c r="HY60" s="71">
        <f t="shared" si="213"/>
        <v>0</v>
      </c>
      <c r="HZ60" s="71">
        <f t="shared" si="213"/>
        <v>4</v>
      </c>
      <c r="IA60" s="71">
        <f t="shared" si="213"/>
        <v>0</v>
      </c>
      <c r="IB60" s="72">
        <f t="shared" si="213"/>
        <v>4</v>
      </c>
      <c r="IC60" s="32">
        <f>SUM(HR60:IB60)</f>
        <v>64</v>
      </c>
      <c r="ID60" s="32">
        <f>SUM(HR60,HS60,2.3*HT60,2.3*HU60,2.3*HV60,2.3*HW60,2*HX60,2*HY60,HZ60,0.4*IA60,0.2*IB60)</f>
        <v>60.8</v>
      </c>
      <c r="IE60" s="73">
        <f>SUM(EI60,FK60,GM60,HO60)</f>
        <v>352</v>
      </c>
      <c r="IF60" s="73">
        <f>SUM(IE60:IE64)</f>
        <v>1533</v>
      </c>
      <c r="IG60" s="33">
        <v>0.6979166666666663</v>
      </c>
    </row>
    <row r="61" spans="1:241" s="47" customFormat="1" ht="12" customHeight="1" x14ac:dyDescent="0.4">
      <c r="A61" s="38" t="s">
        <v>20</v>
      </c>
      <c r="B61" s="39">
        <f t="shared" ref="B61:N61" si="214">SUM(B57:B60)</f>
        <v>24</v>
      </c>
      <c r="C61" s="40">
        <f t="shared" si="214"/>
        <v>2</v>
      </c>
      <c r="D61" s="40">
        <f t="shared" si="214"/>
        <v>0</v>
      </c>
      <c r="E61" s="40">
        <f t="shared" si="214"/>
        <v>0</v>
      </c>
      <c r="F61" s="40">
        <f t="shared" si="214"/>
        <v>0</v>
      </c>
      <c r="G61" s="40">
        <f t="shared" si="214"/>
        <v>0</v>
      </c>
      <c r="H61" s="40">
        <f t="shared" si="214"/>
        <v>0</v>
      </c>
      <c r="I61" s="40">
        <f t="shared" si="214"/>
        <v>0</v>
      </c>
      <c r="J61" s="40">
        <f t="shared" si="214"/>
        <v>1</v>
      </c>
      <c r="K61" s="40">
        <f t="shared" si="214"/>
        <v>0</v>
      </c>
      <c r="L61" s="41">
        <f t="shared" si="214"/>
        <v>0</v>
      </c>
      <c r="M61" s="42">
        <f t="shared" si="214"/>
        <v>27</v>
      </c>
      <c r="N61" s="42">
        <f t="shared" si="214"/>
        <v>27</v>
      </c>
      <c r="O61" s="38" t="s">
        <v>20</v>
      </c>
      <c r="P61" s="43">
        <f t="shared" ref="P61:AB61" si="215">SUM(P57:P60)</f>
        <v>0</v>
      </c>
      <c r="Q61" s="44">
        <f t="shared" si="215"/>
        <v>0</v>
      </c>
      <c r="R61" s="44">
        <f t="shared" si="215"/>
        <v>0</v>
      </c>
      <c r="S61" s="44">
        <f t="shared" si="215"/>
        <v>0</v>
      </c>
      <c r="T61" s="44">
        <f t="shared" si="215"/>
        <v>0</v>
      </c>
      <c r="U61" s="44">
        <f t="shared" si="215"/>
        <v>0</v>
      </c>
      <c r="V61" s="44">
        <f t="shared" si="215"/>
        <v>0</v>
      </c>
      <c r="W61" s="44">
        <f t="shared" si="215"/>
        <v>0</v>
      </c>
      <c r="X61" s="44">
        <f t="shared" si="215"/>
        <v>0</v>
      </c>
      <c r="Y61" s="44">
        <f t="shared" si="215"/>
        <v>0</v>
      </c>
      <c r="Z61" s="45">
        <f t="shared" si="215"/>
        <v>0</v>
      </c>
      <c r="AA61" s="46">
        <f t="shared" si="215"/>
        <v>0</v>
      </c>
      <c r="AB61" s="46">
        <f t="shared" si="215"/>
        <v>0</v>
      </c>
      <c r="AC61" s="38" t="s">
        <v>20</v>
      </c>
      <c r="AD61" s="39">
        <f t="shared" ref="AD61:AP61" si="216">SUM(AD57:AD60)</f>
        <v>2</v>
      </c>
      <c r="AE61" s="40">
        <f t="shared" si="216"/>
        <v>0</v>
      </c>
      <c r="AF61" s="40">
        <f t="shared" si="216"/>
        <v>0</v>
      </c>
      <c r="AG61" s="40">
        <f t="shared" si="216"/>
        <v>0</v>
      </c>
      <c r="AH61" s="40">
        <f t="shared" si="216"/>
        <v>0</v>
      </c>
      <c r="AI61" s="40">
        <f t="shared" si="216"/>
        <v>0</v>
      </c>
      <c r="AJ61" s="40">
        <f t="shared" si="216"/>
        <v>0</v>
      </c>
      <c r="AK61" s="40">
        <f t="shared" si="216"/>
        <v>0</v>
      </c>
      <c r="AL61" s="40">
        <f t="shared" si="216"/>
        <v>0</v>
      </c>
      <c r="AM61" s="40">
        <f t="shared" si="216"/>
        <v>0</v>
      </c>
      <c r="AN61" s="41">
        <f t="shared" si="216"/>
        <v>0</v>
      </c>
      <c r="AO61" s="42">
        <f t="shared" si="216"/>
        <v>2</v>
      </c>
      <c r="AP61" s="42">
        <f t="shared" si="216"/>
        <v>2</v>
      </c>
      <c r="AQ61" s="38" t="s">
        <v>20</v>
      </c>
      <c r="AR61" s="39">
        <f t="shared" ref="AR61:BD61" si="217">SUM(AR57:AR60)</f>
        <v>58</v>
      </c>
      <c r="AS61" s="40">
        <f t="shared" si="217"/>
        <v>4</v>
      </c>
      <c r="AT61" s="40">
        <f t="shared" si="217"/>
        <v>0</v>
      </c>
      <c r="AU61" s="40">
        <f t="shared" si="217"/>
        <v>0</v>
      </c>
      <c r="AV61" s="40">
        <f t="shared" si="217"/>
        <v>0</v>
      </c>
      <c r="AW61" s="40">
        <f t="shared" si="217"/>
        <v>0</v>
      </c>
      <c r="AX61" s="40">
        <f t="shared" si="217"/>
        <v>0</v>
      </c>
      <c r="AY61" s="40">
        <f t="shared" si="217"/>
        <v>0</v>
      </c>
      <c r="AZ61" s="40">
        <f t="shared" si="217"/>
        <v>3</v>
      </c>
      <c r="BA61" s="40">
        <f t="shared" si="217"/>
        <v>0</v>
      </c>
      <c r="BB61" s="41">
        <f t="shared" si="217"/>
        <v>1</v>
      </c>
      <c r="BC61" s="42">
        <f t="shared" si="217"/>
        <v>66</v>
      </c>
      <c r="BD61" s="42">
        <f t="shared" si="217"/>
        <v>65.2</v>
      </c>
      <c r="BE61" s="38" t="s">
        <v>20</v>
      </c>
      <c r="BF61" s="39">
        <f t="shared" ref="BF61:BR61" si="218">SUM(BF57:BF60)</f>
        <v>145</v>
      </c>
      <c r="BG61" s="40">
        <f t="shared" si="218"/>
        <v>12</v>
      </c>
      <c r="BH61" s="40">
        <f t="shared" si="218"/>
        <v>0</v>
      </c>
      <c r="BI61" s="40">
        <f t="shared" si="218"/>
        <v>0</v>
      </c>
      <c r="BJ61" s="40">
        <f t="shared" si="218"/>
        <v>0</v>
      </c>
      <c r="BK61" s="40">
        <f t="shared" si="218"/>
        <v>0</v>
      </c>
      <c r="BL61" s="40">
        <f t="shared" si="218"/>
        <v>0</v>
      </c>
      <c r="BM61" s="40">
        <f t="shared" si="218"/>
        <v>0</v>
      </c>
      <c r="BN61" s="40">
        <f t="shared" si="218"/>
        <v>9</v>
      </c>
      <c r="BO61" s="40">
        <f t="shared" si="218"/>
        <v>1</v>
      </c>
      <c r="BP61" s="41">
        <f t="shared" si="218"/>
        <v>11</v>
      </c>
      <c r="BQ61" s="42">
        <f t="shared" si="218"/>
        <v>178</v>
      </c>
      <c r="BR61" s="42">
        <f t="shared" si="218"/>
        <v>168.6</v>
      </c>
      <c r="BS61" s="38" t="s">
        <v>20</v>
      </c>
      <c r="BT61" s="39">
        <f t="shared" ref="BT61:CF61" si="219">SUM(BT57:BT60)</f>
        <v>8</v>
      </c>
      <c r="BU61" s="40">
        <f t="shared" si="219"/>
        <v>3</v>
      </c>
      <c r="BV61" s="40">
        <f t="shared" si="219"/>
        <v>0</v>
      </c>
      <c r="BW61" s="40">
        <f t="shared" si="219"/>
        <v>0</v>
      </c>
      <c r="BX61" s="40">
        <f t="shared" si="219"/>
        <v>0</v>
      </c>
      <c r="BY61" s="40">
        <f t="shared" si="219"/>
        <v>0</v>
      </c>
      <c r="BZ61" s="40">
        <f t="shared" si="219"/>
        <v>0</v>
      </c>
      <c r="CA61" s="40">
        <f t="shared" si="219"/>
        <v>0</v>
      </c>
      <c r="CB61" s="40">
        <f t="shared" si="219"/>
        <v>0</v>
      </c>
      <c r="CC61" s="40">
        <f t="shared" si="219"/>
        <v>2</v>
      </c>
      <c r="CD61" s="41">
        <f t="shared" si="219"/>
        <v>1</v>
      </c>
      <c r="CE61" s="42">
        <f t="shared" si="219"/>
        <v>14</v>
      </c>
      <c r="CF61" s="42">
        <f t="shared" si="219"/>
        <v>12</v>
      </c>
      <c r="CG61" s="38" t="s">
        <v>20</v>
      </c>
      <c r="CH61" s="43">
        <f t="shared" ref="CH61:CT61" si="220">SUM(CH57:CH60)</f>
        <v>0</v>
      </c>
      <c r="CI61" s="44">
        <f t="shared" si="220"/>
        <v>0</v>
      </c>
      <c r="CJ61" s="44">
        <f t="shared" si="220"/>
        <v>0</v>
      </c>
      <c r="CK61" s="44">
        <f t="shared" si="220"/>
        <v>0</v>
      </c>
      <c r="CL61" s="44">
        <f t="shared" si="220"/>
        <v>0</v>
      </c>
      <c r="CM61" s="44">
        <f t="shared" si="220"/>
        <v>0</v>
      </c>
      <c r="CN61" s="44">
        <f t="shared" si="220"/>
        <v>0</v>
      </c>
      <c r="CO61" s="44">
        <f t="shared" si="220"/>
        <v>0</v>
      </c>
      <c r="CP61" s="44">
        <f t="shared" si="220"/>
        <v>0</v>
      </c>
      <c r="CQ61" s="44">
        <f t="shared" si="220"/>
        <v>0</v>
      </c>
      <c r="CR61" s="45">
        <f t="shared" si="220"/>
        <v>0</v>
      </c>
      <c r="CS61" s="46">
        <f t="shared" si="220"/>
        <v>0</v>
      </c>
      <c r="CT61" s="46">
        <f t="shared" si="220"/>
        <v>0</v>
      </c>
      <c r="CU61" s="38" t="s">
        <v>20</v>
      </c>
      <c r="CV61" s="39">
        <f t="shared" ref="CV61:DH61" si="221">SUM(CV57:CV60)</f>
        <v>353</v>
      </c>
      <c r="CW61" s="40">
        <f t="shared" si="221"/>
        <v>53</v>
      </c>
      <c r="CX61" s="40">
        <f t="shared" si="221"/>
        <v>6</v>
      </c>
      <c r="CY61" s="40">
        <f t="shared" si="221"/>
        <v>0</v>
      </c>
      <c r="CZ61" s="40">
        <f t="shared" si="221"/>
        <v>0</v>
      </c>
      <c r="DA61" s="40">
        <f t="shared" si="221"/>
        <v>0</v>
      </c>
      <c r="DB61" s="40">
        <f t="shared" si="221"/>
        <v>0</v>
      </c>
      <c r="DC61" s="40">
        <f t="shared" si="221"/>
        <v>1</v>
      </c>
      <c r="DD61" s="40">
        <f t="shared" si="221"/>
        <v>61</v>
      </c>
      <c r="DE61" s="40">
        <f t="shared" si="221"/>
        <v>13</v>
      </c>
      <c r="DF61" s="41">
        <f t="shared" si="221"/>
        <v>32</v>
      </c>
      <c r="DG61" s="42">
        <f t="shared" si="221"/>
        <v>519</v>
      </c>
      <c r="DH61" s="42">
        <f t="shared" si="221"/>
        <v>494.4</v>
      </c>
      <c r="DI61" s="38" t="s">
        <v>20</v>
      </c>
      <c r="DJ61" s="39">
        <f t="shared" ref="DJ61:DV61" si="222">SUM(DJ57:DJ60)</f>
        <v>470</v>
      </c>
      <c r="DK61" s="40">
        <f t="shared" si="222"/>
        <v>46</v>
      </c>
      <c r="DL61" s="40">
        <f t="shared" si="222"/>
        <v>2</v>
      </c>
      <c r="DM61" s="40">
        <f t="shared" si="222"/>
        <v>1</v>
      </c>
      <c r="DN61" s="40">
        <f t="shared" si="222"/>
        <v>0</v>
      </c>
      <c r="DO61" s="40">
        <f t="shared" si="222"/>
        <v>0</v>
      </c>
      <c r="DP61" s="40">
        <f t="shared" si="222"/>
        <v>0</v>
      </c>
      <c r="DQ61" s="40">
        <f t="shared" si="222"/>
        <v>2</v>
      </c>
      <c r="DR61" s="40">
        <f t="shared" si="222"/>
        <v>74</v>
      </c>
      <c r="DS61" s="40">
        <f t="shared" si="222"/>
        <v>10</v>
      </c>
      <c r="DT61" s="41">
        <f t="shared" si="222"/>
        <v>31</v>
      </c>
      <c r="DU61" s="42">
        <f t="shared" si="222"/>
        <v>636</v>
      </c>
      <c r="DV61" s="42">
        <f t="shared" si="222"/>
        <v>611.10000000000014</v>
      </c>
      <c r="DW61" s="38" t="s">
        <v>20</v>
      </c>
      <c r="DX61" s="39">
        <f t="shared" ref="DX61:EJ61" si="223">SUM(DX57:DX60)</f>
        <v>254</v>
      </c>
      <c r="DY61" s="40">
        <f t="shared" si="223"/>
        <v>34</v>
      </c>
      <c r="DZ61" s="40">
        <f t="shared" si="223"/>
        <v>2</v>
      </c>
      <c r="EA61" s="40">
        <f t="shared" si="223"/>
        <v>1</v>
      </c>
      <c r="EB61" s="40">
        <f t="shared" si="223"/>
        <v>0</v>
      </c>
      <c r="EC61" s="40">
        <f t="shared" si="223"/>
        <v>0</v>
      </c>
      <c r="ED61" s="40">
        <f t="shared" si="223"/>
        <v>0</v>
      </c>
      <c r="EE61" s="40">
        <f t="shared" si="223"/>
        <v>2</v>
      </c>
      <c r="EF61" s="40">
        <f t="shared" si="223"/>
        <v>27</v>
      </c>
      <c r="EG61" s="40">
        <f t="shared" si="223"/>
        <v>3</v>
      </c>
      <c r="EH61" s="41">
        <f t="shared" si="223"/>
        <v>18</v>
      </c>
      <c r="EI61" s="42">
        <f t="shared" si="223"/>
        <v>341</v>
      </c>
      <c r="EJ61" s="42">
        <f t="shared" si="223"/>
        <v>330.70000000000005</v>
      </c>
      <c r="EK61" s="38" t="s">
        <v>20</v>
      </c>
      <c r="EL61" s="39">
        <f t="shared" ref="EL61:EX61" si="224">SUM(EL57:EL60)</f>
        <v>219</v>
      </c>
      <c r="EM61" s="40">
        <f t="shared" si="224"/>
        <v>22</v>
      </c>
      <c r="EN61" s="40">
        <f t="shared" si="224"/>
        <v>4</v>
      </c>
      <c r="EO61" s="40">
        <f t="shared" si="224"/>
        <v>0</v>
      </c>
      <c r="EP61" s="40">
        <f t="shared" si="224"/>
        <v>0</v>
      </c>
      <c r="EQ61" s="40">
        <f t="shared" si="224"/>
        <v>0</v>
      </c>
      <c r="ER61" s="40">
        <f t="shared" si="224"/>
        <v>0</v>
      </c>
      <c r="ES61" s="40">
        <f t="shared" si="224"/>
        <v>1</v>
      </c>
      <c r="ET61" s="40">
        <f t="shared" si="224"/>
        <v>30</v>
      </c>
      <c r="EU61" s="40">
        <f t="shared" si="224"/>
        <v>8</v>
      </c>
      <c r="EV61" s="41">
        <f t="shared" si="224"/>
        <v>31</v>
      </c>
      <c r="EW61" s="42">
        <f t="shared" si="224"/>
        <v>315</v>
      </c>
      <c r="EX61" s="42">
        <f t="shared" si="224"/>
        <v>291.60000000000002</v>
      </c>
      <c r="EY61" s="38" t="s">
        <v>20</v>
      </c>
      <c r="EZ61" s="39">
        <f t="shared" ref="EZ61:FL61" si="225">SUM(EZ57:EZ60)</f>
        <v>454</v>
      </c>
      <c r="FA61" s="40">
        <f t="shared" si="225"/>
        <v>33</v>
      </c>
      <c r="FB61" s="40">
        <f t="shared" si="225"/>
        <v>2</v>
      </c>
      <c r="FC61" s="40">
        <f t="shared" si="225"/>
        <v>0</v>
      </c>
      <c r="FD61" s="40">
        <f t="shared" si="225"/>
        <v>0</v>
      </c>
      <c r="FE61" s="40">
        <f t="shared" si="225"/>
        <v>0</v>
      </c>
      <c r="FF61" s="40">
        <f t="shared" si="225"/>
        <v>0</v>
      </c>
      <c r="FG61" s="40">
        <f t="shared" si="225"/>
        <v>1</v>
      </c>
      <c r="FH61" s="40">
        <f t="shared" si="225"/>
        <v>53</v>
      </c>
      <c r="FI61" s="40">
        <f t="shared" si="225"/>
        <v>5</v>
      </c>
      <c r="FJ61" s="41">
        <f t="shared" si="225"/>
        <v>26</v>
      </c>
      <c r="FK61" s="42">
        <f t="shared" si="225"/>
        <v>574</v>
      </c>
      <c r="FL61" s="42">
        <f t="shared" si="225"/>
        <v>553.80000000000007</v>
      </c>
      <c r="FM61" s="38" t="s">
        <v>20</v>
      </c>
      <c r="FN61" s="39">
        <f t="shared" ref="FN61:FZ61" si="226">SUM(FN57:FN60)</f>
        <v>375</v>
      </c>
      <c r="FO61" s="40">
        <f t="shared" si="226"/>
        <v>55</v>
      </c>
      <c r="FP61" s="40">
        <f t="shared" si="226"/>
        <v>4</v>
      </c>
      <c r="FQ61" s="40">
        <f t="shared" si="226"/>
        <v>0</v>
      </c>
      <c r="FR61" s="40">
        <f t="shared" si="226"/>
        <v>0</v>
      </c>
      <c r="FS61" s="40">
        <f t="shared" si="226"/>
        <v>0</v>
      </c>
      <c r="FT61" s="40">
        <f t="shared" si="226"/>
        <v>0</v>
      </c>
      <c r="FU61" s="40">
        <f t="shared" si="226"/>
        <v>3</v>
      </c>
      <c r="FV61" s="40">
        <f t="shared" si="226"/>
        <v>57</v>
      </c>
      <c r="FW61" s="40">
        <f t="shared" si="226"/>
        <v>13</v>
      </c>
      <c r="FX61" s="41">
        <f t="shared" si="226"/>
        <v>26</v>
      </c>
      <c r="FY61" s="42">
        <f t="shared" si="226"/>
        <v>533</v>
      </c>
      <c r="FZ61" s="42">
        <f t="shared" si="226"/>
        <v>512.60000000000014</v>
      </c>
      <c r="GA61" s="38" t="s">
        <v>20</v>
      </c>
      <c r="GB61" s="39">
        <f t="shared" ref="GB61:GN61" si="227">SUM(GB57:GB60)</f>
        <v>91</v>
      </c>
      <c r="GC61" s="40">
        <f t="shared" si="227"/>
        <v>15</v>
      </c>
      <c r="GD61" s="40">
        <f t="shared" si="227"/>
        <v>1</v>
      </c>
      <c r="GE61" s="40">
        <f t="shared" si="227"/>
        <v>0</v>
      </c>
      <c r="GF61" s="40">
        <f t="shared" si="227"/>
        <v>0</v>
      </c>
      <c r="GG61" s="40">
        <f t="shared" si="227"/>
        <v>0</v>
      </c>
      <c r="GH61" s="40">
        <f t="shared" si="227"/>
        <v>0</v>
      </c>
      <c r="GI61" s="40">
        <f t="shared" si="227"/>
        <v>1</v>
      </c>
      <c r="GJ61" s="40">
        <f t="shared" si="227"/>
        <v>7</v>
      </c>
      <c r="GK61" s="40">
        <f t="shared" si="227"/>
        <v>3</v>
      </c>
      <c r="GL61" s="41">
        <f t="shared" si="227"/>
        <v>16</v>
      </c>
      <c r="GM61" s="42">
        <f t="shared" si="227"/>
        <v>134</v>
      </c>
      <c r="GN61" s="42">
        <f t="shared" si="227"/>
        <v>121.7</v>
      </c>
      <c r="GO61" s="38" t="s">
        <v>20</v>
      </c>
      <c r="GP61" s="39">
        <f t="shared" ref="GP61:HB61" si="228">SUM(GP57:GP60)</f>
        <v>91</v>
      </c>
      <c r="GQ61" s="40">
        <f t="shared" si="228"/>
        <v>14</v>
      </c>
      <c r="GR61" s="40">
        <f t="shared" si="228"/>
        <v>1</v>
      </c>
      <c r="GS61" s="40">
        <f t="shared" si="228"/>
        <v>0</v>
      </c>
      <c r="GT61" s="40">
        <f t="shared" si="228"/>
        <v>0</v>
      </c>
      <c r="GU61" s="40">
        <f t="shared" si="228"/>
        <v>0</v>
      </c>
      <c r="GV61" s="40">
        <f t="shared" si="228"/>
        <v>0</v>
      </c>
      <c r="GW61" s="40">
        <f t="shared" si="228"/>
        <v>0</v>
      </c>
      <c r="GX61" s="40">
        <f t="shared" si="228"/>
        <v>10</v>
      </c>
      <c r="GY61" s="40">
        <f t="shared" si="228"/>
        <v>0</v>
      </c>
      <c r="GZ61" s="41">
        <f t="shared" si="228"/>
        <v>14</v>
      </c>
      <c r="HA61" s="42">
        <f t="shared" si="228"/>
        <v>130</v>
      </c>
      <c r="HB61" s="42">
        <f t="shared" si="228"/>
        <v>120.1</v>
      </c>
      <c r="HC61" s="38" t="s">
        <v>20</v>
      </c>
      <c r="HD61" s="39">
        <f t="shared" ref="HD61:HP61" si="229">SUM(HD57:HD60)</f>
        <v>216</v>
      </c>
      <c r="HE61" s="40">
        <f t="shared" si="229"/>
        <v>21</v>
      </c>
      <c r="HF61" s="40">
        <f t="shared" si="229"/>
        <v>0</v>
      </c>
      <c r="HG61" s="40">
        <f t="shared" si="229"/>
        <v>0</v>
      </c>
      <c r="HH61" s="40">
        <f t="shared" si="229"/>
        <v>0</v>
      </c>
      <c r="HI61" s="40">
        <f t="shared" si="229"/>
        <v>0</v>
      </c>
      <c r="HJ61" s="40">
        <f t="shared" si="229"/>
        <v>0</v>
      </c>
      <c r="HK61" s="40">
        <f t="shared" si="229"/>
        <v>1</v>
      </c>
      <c r="HL61" s="40">
        <f t="shared" si="229"/>
        <v>35</v>
      </c>
      <c r="HM61" s="40">
        <f t="shared" si="229"/>
        <v>10</v>
      </c>
      <c r="HN61" s="41">
        <f t="shared" si="229"/>
        <v>23</v>
      </c>
      <c r="HO61" s="42">
        <f t="shared" si="229"/>
        <v>306</v>
      </c>
      <c r="HP61" s="42">
        <f t="shared" si="229"/>
        <v>282.60000000000002</v>
      </c>
      <c r="HQ61" s="38" t="s">
        <v>20</v>
      </c>
      <c r="HR61" s="39">
        <f t="shared" ref="HR61:ID61" si="230">SUM(HR57:HR60)</f>
        <v>213</v>
      </c>
      <c r="HS61" s="40">
        <f t="shared" si="230"/>
        <v>19</v>
      </c>
      <c r="HT61" s="40">
        <f t="shared" si="230"/>
        <v>0</v>
      </c>
      <c r="HU61" s="40">
        <f t="shared" si="230"/>
        <v>0</v>
      </c>
      <c r="HV61" s="40">
        <f t="shared" si="230"/>
        <v>0</v>
      </c>
      <c r="HW61" s="40">
        <f t="shared" si="230"/>
        <v>0</v>
      </c>
      <c r="HX61" s="40">
        <f t="shared" si="230"/>
        <v>0</v>
      </c>
      <c r="HY61" s="40">
        <f t="shared" si="230"/>
        <v>0</v>
      </c>
      <c r="HZ61" s="40">
        <f t="shared" si="230"/>
        <v>12</v>
      </c>
      <c r="IA61" s="40">
        <f t="shared" si="230"/>
        <v>3</v>
      </c>
      <c r="IB61" s="41">
        <f t="shared" si="230"/>
        <v>13</v>
      </c>
      <c r="IC61" s="42">
        <f t="shared" si="230"/>
        <v>260</v>
      </c>
      <c r="ID61" s="42">
        <f t="shared" si="230"/>
        <v>247.8</v>
      </c>
      <c r="IE61" s="74"/>
      <c r="IF61" s="74"/>
      <c r="IG61" s="38"/>
    </row>
    <row r="62" spans="1:241" ht="13.5" customHeight="1" x14ac:dyDescent="0.25">
      <c r="A62" s="13">
        <f>A60+"00:15"</f>
        <v>0.70833333333333293</v>
      </c>
      <c r="B62" s="9">
        <v>5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2</v>
      </c>
      <c r="K62" s="10">
        <v>0</v>
      </c>
      <c r="L62" s="11">
        <v>1</v>
      </c>
      <c r="M62" s="12">
        <f>SUM(B62:L62)</f>
        <v>8</v>
      </c>
      <c r="N62" s="12">
        <f>SUM(B62,C62,2.3*D62,2.3*E62,2.3*F62,2.3*G62,2*H62,2*I62,J62,0.4*K62,0.2*L62)</f>
        <v>7.2</v>
      </c>
      <c r="O62" s="13">
        <f>O60+"00:15"</f>
        <v>0.70833333333333293</v>
      </c>
      <c r="P62" s="14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6">
        <v>0</v>
      </c>
      <c r="AA62" s="17">
        <f>SUM(P62:Z62)</f>
        <v>0</v>
      </c>
      <c r="AB62" s="17">
        <f>SUM(P62,Q62,2.3*R62,2.3*S62,2.3*T62,2.3*U62,2*V62,2*W62,X62,0.4*Y62,0.2*Z62)</f>
        <v>0</v>
      </c>
      <c r="AC62" s="13">
        <f>AC60+"00:15"</f>
        <v>0.70833333333333293</v>
      </c>
      <c r="AD62" s="9">
        <v>2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1">
        <v>0</v>
      </c>
      <c r="AO62" s="12">
        <f>SUM(AD62:AN62)</f>
        <v>2</v>
      </c>
      <c r="AP62" s="12">
        <f>SUM(AD62,AE62,2.3*AF62,2.3*AG62,2.3*AH62,2.3*AI62,2*AJ62,2*AK62,AL62,0.4*AM62,0.2*AN62)</f>
        <v>2</v>
      </c>
      <c r="AQ62" s="13">
        <f>AQ60+"00:15"</f>
        <v>0.70833333333333293</v>
      </c>
      <c r="AR62" s="9">
        <v>17</v>
      </c>
      <c r="AS62" s="10">
        <v>1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1</v>
      </c>
      <c r="BA62" s="10">
        <v>0</v>
      </c>
      <c r="BB62" s="11">
        <v>0</v>
      </c>
      <c r="BC62" s="12">
        <f>SUM(AR62:BB62)</f>
        <v>19</v>
      </c>
      <c r="BD62" s="12">
        <f>SUM(AR62,AS62,2.3*AT62,2.3*AU62,2.3*AV62,2.3*AW62,2*AX62,2*AY62,AZ62,0.4*BA62,0.2*BB62)</f>
        <v>19</v>
      </c>
      <c r="BE62" s="13">
        <f>BE60+"00:15"</f>
        <v>0.70833333333333293</v>
      </c>
      <c r="BF62" s="9">
        <v>44</v>
      </c>
      <c r="BG62" s="10">
        <v>7</v>
      </c>
      <c r="BH62" s="10">
        <v>1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1</v>
      </c>
      <c r="BO62" s="10">
        <v>2</v>
      </c>
      <c r="BP62" s="11">
        <v>4</v>
      </c>
      <c r="BQ62" s="12">
        <f>SUM(BF62:BP62)</f>
        <v>59</v>
      </c>
      <c r="BR62" s="12">
        <f>SUM(BF62,BG62,2.3*BH62,2.3*BI62,2.3*BJ62,2.3*BK62,2*BL62,2*BM62,BN62,0.4*BO62,0.2*BP62)</f>
        <v>55.899999999999991</v>
      </c>
      <c r="BS62" s="13">
        <f>BS60+"00:15"</f>
        <v>0.70833333333333293</v>
      </c>
      <c r="BT62" s="9">
        <v>1</v>
      </c>
      <c r="BU62" s="10">
        <v>0</v>
      </c>
      <c r="BV62" s="10">
        <v>0</v>
      </c>
      <c r="BW62" s="10">
        <v>0</v>
      </c>
      <c r="BX62" s="10">
        <v>0</v>
      </c>
      <c r="BY62" s="10">
        <v>0</v>
      </c>
      <c r="BZ62" s="10">
        <v>0</v>
      </c>
      <c r="CA62" s="10">
        <v>0</v>
      </c>
      <c r="CB62" s="10">
        <v>0</v>
      </c>
      <c r="CC62" s="10">
        <v>0</v>
      </c>
      <c r="CD62" s="11">
        <v>1</v>
      </c>
      <c r="CE62" s="12">
        <f>SUM(BT62:CD62)</f>
        <v>2</v>
      </c>
      <c r="CF62" s="12">
        <f>SUM(BT62,BU62,2.3*BV62,2.3*BW62,2.3*BX62,2.3*BY62,2*BZ62,2*CA62,CB62,0.4*CC62,0.2*CD62)</f>
        <v>1.2</v>
      </c>
      <c r="CG62" s="13">
        <f>CG60+"00:15"</f>
        <v>0.70833333333333293</v>
      </c>
      <c r="CH62" s="14">
        <v>0</v>
      </c>
      <c r="CI62" s="15">
        <v>0</v>
      </c>
      <c r="CJ62" s="15">
        <v>0</v>
      </c>
      <c r="CK62" s="15">
        <v>0</v>
      </c>
      <c r="CL62" s="15">
        <v>0</v>
      </c>
      <c r="CM62" s="15">
        <v>0</v>
      </c>
      <c r="CN62" s="15">
        <v>0</v>
      </c>
      <c r="CO62" s="15">
        <v>0</v>
      </c>
      <c r="CP62" s="15">
        <v>0</v>
      </c>
      <c r="CQ62" s="15">
        <v>0</v>
      </c>
      <c r="CR62" s="16">
        <v>0</v>
      </c>
      <c r="CS62" s="17">
        <f>SUM(CH62:CR62)</f>
        <v>0</v>
      </c>
      <c r="CT62" s="17">
        <f>SUM(CH62,CI62,2.3*CJ62,2.3*CK62,2.3*CL62,2.3*CM62,2*CN62,2*CO62,CP62,0.4*CQ62,0.2*CR62)</f>
        <v>0</v>
      </c>
      <c r="CU62" s="13">
        <f>'Site 49 - Data'!$A62</f>
        <v>0.70833333333333293</v>
      </c>
      <c r="CV62" s="62">
        <f>SUM('Site 49 - Data'!BF62,'Site 49 - Data'!BT62,'Site 49 - Data'!EZ62,'Site 49 - Data'!IF62,'Site 49 - ARMS'!BT62)</f>
        <v>76</v>
      </c>
      <c r="CW62" s="63">
        <f>SUM('Site 49 - Data'!BG62,'Site 49 - Data'!BU62,'Site 49 - Data'!FA62,'Site 49 - Data'!IG62,'Site 49 - ARMS'!BU62)</f>
        <v>9</v>
      </c>
      <c r="CX62" s="63">
        <f>SUM('Site 49 - Data'!BH62,'Site 49 - Data'!BV62,'Site 49 - Data'!FB62,'Site 49 - Data'!IH62,'Site 49 - ARMS'!BV62)</f>
        <v>0</v>
      </c>
      <c r="CY62" s="63">
        <f>SUM('Site 49 - Data'!BI62,'Site 49 - Data'!BW62,'Site 49 - Data'!FC62,'Site 49 - Data'!II62,'Site 49 - ARMS'!BW62)</f>
        <v>0</v>
      </c>
      <c r="CZ62" s="63">
        <f>SUM('Site 49 - Data'!BJ62,'Site 49 - Data'!BX62,'Site 49 - Data'!FD62,'Site 49 - Data'!IJ62,'Site 49 - ARMS'!BX62)</f>
        <v>0</v>
      </c>
      <c r="DA62" s="63">
        <f>SUM('Site 49 - Data'!BK62,'Site 49 - Data'!BY62,'Site 49 - Data'!FE62,'Site 49 - Data'!IK62,'Site 49 - ARMS'!BY62)</f>
        <v>0</v>
      </c>
      <c r="DB62" s="63">
        <f>SUM('Site 49 - Data'!BL62,'Site 49 - Data'!BZ62,'Site 49 - Data'!FF62,'Site 49 - Data'!IL62,'Site 49 - ARMS'!BZ62)</f>
        <v>0</v>
      </c>
      <c r="DC62" s="63">
        <f>SUM('Site 49 - Data'!BM62,'Site 49 - Data'!CA62,'Site 49 - Data'!FG62,'Site 49 - Data'!IM62,'Site 49 - ARMS'!CA62)</f>
        <v>1</v>
      </c>
      <c r="DD62" s="63">
        <f>SUM('Site 49 - Data'!BN62,'Site 49 - Data'!CB62,'Site 49 - Data'!FH62,'Site 49 - Data'!IN62,'Site 49 - ARMS'!CB62)</f>
        <v>6</v>
      </c>
      <c r="DE62" s="63">
        <f>SUM('Site 49 - Data'!BO62,'Site 49 - Data'!CC62,'Site 49 - Data'!FI62,'Site 49 - Data'!IO62,'Site 49 - ARMS'!CC62)</f>
        <v>0</v>
      </c>
      <c r="DF62" s="64">
        <f>SUM('Site 49 - Data'!BP62,'Site 49 - Data'!CD62,'Site 49 - Data'!FJ62,'Site 49 - Data'!IP62,'Site 49 - ARMS'!CD62)</f>
        <v>11</v>
      </c>
      <c r="DG62" s="12">
        <f>SUM(CV62:DF62)</f>
        <v>103</v>
      </c>
      <c r="DH62" s="12">
        <f>SUM(CV62,CW62,2.3*CX62,2.3*CY62,2.3*CZ62,2.3*DA62,2*DB62,2*DC62,DD62,0.4*DE62,0.2*DF62)</f>
        <v>95.2</v>
      </c>
      <c r="DI62" s="13">
        <f>'Site 49 - Data'!$A62</f>
        <v>0.70833333333333293</v>
      </c>
      <c r="DJ62" s="62">
        <f>SUM('Site 49 - Data'!B62,'Site 49 - Data'!P62,'Site 49 - Data'!AD62,'Site 49 - Data'!AR62,'Site 49 - Data'!BF62)</f>
        <v>118</v>
      </c>
      <c r="DK62" s="63">
        <f>SUM('Site 49 - Data'!C62,'Site 49 - Data'!Q62,'Site 49 - Data'!AE62,'Site 49 - Data'!AS62,'Site 49 - Data'!BG62)</f>
        <v>6</v>
      </c>
      <c r="DL62" s="63">
        <f>SUM('Site 49 - Data'!D62,'Site 49 - Data'!R62,'Site 49 - Data'!AF62,'Site 49 - Data'!AT62,'Site 49 - Data'!BH62)</f>
        <v>0</v>
      </c>
      <c r="DM62" s="63">
        <f>SUM('Site 49 - Data'!E62,'Site 49 - Data'!S62,'Site 49 - Data'!AG62,'Site 49 - Data'!AU62,'Site 49 - Data'!BI62)</f>
        <v>0</v>
      </c>
      <c r="DN62" s="63">
        <f>SUM('Site 49 - Data'!F62,'Site 49 - Data'!T62,'Site 49 - Data'!AH62,'Site 49 - Data'!AV62,'Site 49 - Data'!BJ62)</f>
        <v>0</v>
      </c>
      <c r="DO62" s="63">
        <f>SUM('Site 49 - Data'!G62,'Site 49 - Data'!U62,'Site 49 - Data'!AI62,'Site 49 - Data'!AW62,'Site 49 - Data'!BK62)</f>
        <v>0</v>
      </c>
      <c r="DP62" s="63">
        <f>SUM('Site 49 - Data'!H62,'Site 49 - Data'!V62,'Site 49 - Data'!AJ62,'Site 49 - Data'!AX62,'Site 49 - Data'!BL62)</f>
        <v>0</v>
      </c>
      <c r="DQ62" s="63">
        <f>SUM('Site 49 - Data'!I62,'Site 49 - Data'!W62,'Site 49 - Data'!AK62,'Site 49 - Data'!AY62,'Site 49 - Data'!BM62)</f>
        <v>1</v>
      </c>
      <c r="DR62" s="63">
        <f>SUM('Site 49 - Data'!J62,'Site 49 - Data'!X62,'Site 49 - Data'!AL62,'Site 49 - Data'!AZ62,'Site 49 - Data'!BN62)</f>
        <v>22</v>
      </c>
      <c r="DS62" s="63">
        <f>SUM('Site 49 - Data'!K62,'Site 49 - Data'!Y62,'Site 49 - Data'!AM62,'Site 49 - Data'!BA62,'Site 49 - Data'!BO62)</f>
        <v>6</v>
      </c>
      <c r="DT62" s="64">
        <f>SUM('Site 49 - Data'!L62,'Site 49 - Data'!Z62,'Site 49 - Data'!AN62,'Site 49 - Data'!BB62,'Site 49 - Data'!BP62)</f>
        <v>16</v>
      </c>
      <c r="DU62" s="12">
        <f>SUM(DJ62:DT62)</f>
        <v>169</v>
      </c>
      <c r="DV62" s="12">
        <f>SUM(DJ62,DK62,2.3*DL62,2.3*DM62,2.3*DN62,2.3*DO62,2*DP62,2*DQ62,DR62,0.4*DS62,0.2*DT62)</f>
        <v>153.6</v>
      </c>
      <c r="DW62" s="13">
        <f>'Site 49 - Data'!$A62</f>
        <v>0.70833333333333293</v>
      </c>
      <c r="DX62" s="62">
        <f>SUM('Site 49 - Data'!AR62,'Site 49 - Data'!DX62,'Site 49 - Data'!EL62,'Site 49 - Data'!HR62,'Site 49 - ARMS'!BF62)</f>
        <v>69</v>
      </c>
      <c r="DY62" s="63">
        <f>SUM('Site 49 - Data'!AS62,'Site 49 - Data'!DY62,'Site 49 - Data'!EM62,'Site 49 - Data'!HS62,'Site 49 - ARMS'!BG62)</f>
        <v>9</v>
      </c>
      <c r="DZ62" s="63">
        <f>SUM('Site 49 - Data'!AT62,'Site 49 - Data'!DZ62,'Site 49 - Data'!EN62,'Site 49 - Data'!HT62,'Site 49 - ARMS'!BH62)</f>
        <v>1</v>
      </c>
      <c r="EA62" s="63">
        <f>SUM('Site 49 - Data'!AU62,'Site 49 - Data'!EA62,'Site 49 - Data'!EO62,'Site 49 - Data'!HU62,'Site 49 - ARMS'!BI62)</f>
        <v>0</v>
      </c>
      <c r="EB62" s="63">
        <f>SUM('Site 49 - Data'!AV62,'Site 49 - Data'!EB62,'Site 49 - Data'!EP62,'Site 49 - Data'!HV62,'Site 49 - ARMS'!BJ62)</f>
        <v>0</v>
      </c>
      <c r="EC62" s="63">
        <f>SUM('Site 49 - Data'!AW62,'Site 49 - Data'!EC62,'Site 49 - Data'!EQ62,'Site 49 - Data'!HW62,'Site 49 - ARMS'!BK62)</f>
        <v>0</v>
      </c>
      <c r="ED62" s="63">
        <f>SUM('Site 49 - Data'!AX62,'Site 49 - Data'!ED62,'Site 49 - Data'!ER62,'Site 49 - Data'!HX62,'Site 49 - ARMS'!BL62)</f>
        <v>0</v>
      </c>
      <c r="EE62" s="63">
        <f>SUM('Site 49 - Data'!AY62,'Site 49 - Data'!EE62,'Site 49 - Data'!ES62,'Site 49 - Data'!HY62,'Site 49 - ARMS'!BM62)</f>
        <v>0</v>
      </c>
      <c r="EF62" s="63">
        <f>SUM('Site 49 - Data'!AZ62,'Site 49 - Data'!EF62,'Site 49 - Data'!ET62,'Site 49 - Data'!HZ62,'Site 49 - ARMS'!BN62)</f>
        <v>6</v>
      </c>
      <c r="EG62" s="63">
        <f>SUM('Site 49 - Data'!BA62,'Site 49 - Data'!EG62,'Site 49 - Data'!EU62,'Site 49 - Data'!IA62,'Site 49 - ARMS'!BO62)</f>
        <v>8</v>
      </c>
      <c r="EH62" s="64">
        <f>SUM('Site 49 - Data'!BB62,'Site 49 - Data'!EH62,'Site 49 - Data'!EV62,'Site 49 - Data'!IB62,'Site 49 - ARMS'!BP62)</f>
        <v>7</v>
      </c>
      <c r="EI62" s="12">
        <f>SUM(DX62:EH62)</f>
        <v>100</v>
      </c>
      <c r="EJ62" s="12">
        <f>SUM(DX62,DY62,2.3*DZ62,2.3*EA62,2.3*EB62,2.3*EC62,2*ED62,2*EE62,EF62,0.4*EG62,0.2*EH62)</f>
        <v>90.9</v>
      </c>
      <c r="EK62" s="13">
        <f>'Site 49 - Data'!$A62</f>
        <v>0.70833333333333293</v>
      </c>
      <c r="EL62" s="62">
        <f>SUM('Site 49 - Data'!BT62,'Site 49 - Data'!CH62,'Site 49 - Data'!CV62,'Site 49 - Data'!DJ62,'Site 49 - Data'!DX62)</f>
        <v>71</v>
      </c>
      <c r="EM62" s="63">
        <f>SUM('Site 49 - Data'!BU62,'Site 49 - Data'!CI62,'Site 49 - Data'!CW62,'Site 49 - Data'!DK62,'Site 49 - Data'!DY62)</f>
        <v>9</v>
      </c>
      <c r="EN62" s="63">
        <f>SUM('Site 49 - Data'!BV62,'Site 49 - Data'!CJ62,'Site 49 - Data'!CX62,'Site 49 - Data'!DL62,'Site 49 - Data'!DZ62)</f>
        <v>2</v>
      </c>
      <c r="EO62" s="63">
        <f>SUM('Site 49 - Data'!BW62,'Site 49 - Data'!CK62,'Site 49 - Data'!CY62,'Site 49 - Data'!DM62,'Site 49 - Data'!EA62)</f>
        <v>0</v>
      </c>
      <c r="EP62" s="63">
        <f>SUM('Site 49 - Data'!BX62,'Site 49 - Data'!CL62,'Site 49 - Data'!CZ62,'Site 49 - Data'!DN62,'Site 49 - Data'!EB62)</f>
        <v>0</v>
      </c>
      <c r="EQ62" s="63">
        <f>SUM('Site 49 - Data'!BY62,'Site 49 - Data'!CM62,'Site 49 - Data'!DA62,'Site 49 - Data'!DO62,'Site 49 - Data'!EC62)</f>
        <v>0</v>
      </c>
      <c r="ER62" s="63">
        <f>SUM('Site 49 - Data'!BZ62,'Site 49 - Data'!CN62,'Site 49 - Data'!DB62,'Site 49 - Data'!DP62,'Site 49 - Data'!ED62)</f>
        <v>0</v>
      </c>
      <c r="ES62" s="63">
        <f>SUM('Site 49 - Data'!CA62,'Site 49 - Data'!CO62,'Site 49 - Data'!DC62,'Site 49 - Data'!DQ62,'Site 49 - Data'!EE62)</f>
        <v>1</v>
      </c>
      <c r="ET62" s="63">
        <f>SUM('Site 49 - Data'!CB62,'Site 49 - Data'!CP62,'Site 49 - Data'!DD62,'Site 49 - Data'!DR62,'Site 49 - Data'!EF62)</f>
        <v>7</v>
      </c>
      <c r="EU62" s="63">
        <f>SUM('Site 49 - Data'!CC62,'Site 49 - Data'!CQ62,'Site 49 - Data'!DE62,'Site 49 - Data'!DS62,'Site 49 - Data'!EG62)</f>
        <v>5</v>
      </c>
      <c r="EV62" s="64">
        <f>SUM('Site 49 - Data'!CD62,'Site 49 - Data'!CR62,'Site 49 - Data'!DF62,'Site 49 - Data'!DT62,'Site 49 - Data'!EH62)</f>
        <v>7</v>
      </c>
      <c r="EW62" s="12">
        <f>SUM(EL62:EV62)</f>
        <v>102</v>
      </c>
      <c r="EX62" s="12">
        <f>SUM(EL62,EM62,2.3*EN62,2.3*EO62,2.3*EP62,2.3*EQ62,2*ER62,2*ES62,ET62,0.4*EU62,0.2*EV62)</f>
        <v>97</v>
      </c>
      <c r="EY62" s="13">
        <f>'Site 49 - Data'!$A62</f>
        <v>0.70833333333333293</v>
      </c>
      <c r="EZ62" s="62">
        <f>SUM('Site 49 - Data'!AD62,'Site 49 - Data'!DJ62,'Site 49 - Data'!GP62,'Site 49 - Data'!HD62,'Site 49 - ARMS'!AR62)</f>
        <v>129</v>
      </c>
      <c r="FA62" s="63">
        <f>SUM('Site 49 - Data'!AE62,'Site 49 - Data'!DK62,'Site 49 - Data'!GQ62,'Site 49 - Data'!HE62,'Site 49 - ARMS'!AS62)</f>
        <v>9</v>
      </c>
      <c r="FB62" s="63">
        <f>SUM('Site 49 - Data'!AF62,'Site 49 - Data'!DL62,'Site 49 - Data'!GR62,'Site 49 - Data'!HF62,'Site 49 - ARMS'!AT62)</f>
        <v>0</v>
      </c>
      <c r="FC62" s="63">
        <f>SUM('Site 49 - Data'!AG62,'Site 49 - Data'!DM62,'Site 49 - Data'!GS62,'Site 49 - Data'!HG62,'Site 49 - ARMS'!AU62)</f>
        <v>0</v>
      </c>
      <c r="FD62" s="63">
        <f>SUM('Site 49 - Data'!AH62,'Site 49 - Data'!DN62,'Site 49 - Data'!GT62,'Site 49 - Data'!HH62,'Site 49 - ARMS'!AV62)</f>
        <v>0</v>
      </c>
      <c r="FE62" s="63">
        <f>SUM('Site 49 - Data'!AI62,'Site 49 - Data'!DO62,'Site 49 - Data'!GU62,'Site 49 - Data'!HI62,'Site 49 - ARMS'!AW62)</f>
        <v>0</v>
      </c>
      <c r="FF62" s="63">
        <f>SUM('Site 49 - Data'!AJ62,'Site 49 - Data'!DP62,'Site 49 - Data'!GV62,'Site 49 - Data'!HJ62,'Site 49 - ARMS'!AX62)</f>
        <v>0</v>
      </c>
      <c r="FG62" s="63">
        <f>SUM('Site 49 - Data'!AK62,'Site 49 - Data'!DQ62,'Site 49 - Data'!GW62,'Site 49 - Data'!HK62,'Site 49 - ARMS'!AY62)</f>
        <v>2</v>
      </c>
      <c r="FH62" s="63">
        <f>SUM('Site 49 - Data'!AL62,'Site 49 - Data'!DR62,'Site 49 - Data'!GX62,'Site 49 - Data'!HL62,'Site 49 - ARMS'!AZ62)</f>
        <v>18</v>
      </c>
      <c r="FI62" s="63">
        <f>SUM('Site 49 - Data'!AM62,'Site 49 - Data'!DS62,'Site 49 - Data'!GY62,'Site 49 - Data'!HM62,'Site 49 - ARMS'!BA62)</f>
        <v>1</v>
      </c>
      <c r="FJ62" s="64">
        <f>SUM('Site 49 - Data'!AN62,'Site 49 - Data'!DT62,'Site 49 - Data'!GZ62,'Site 49 - Data'!HN62,'Site 49 - ARMS'!BB62)</f>
        <v>13</v>
      </c>
      <c r="FK62" s="12">
        <f>SUM(EZ62:FJ62)</f>
        <v>172</v>
      </c>
      <c r="FL62" s="12">
        <f>SUM(EZ62,FA62,2.3*FB62,2.3*FC62,2.3*FD62,2.3*FE62,2*FF62,2*FG62,FH62,0.4*FI62,0.2*FJ62)</f>
        <v>163</v>
      </c>
      <c r="FM62" s="13">
        <f>'Site 49 - Data'!$A62</f>
        <v>0.70833333333333293</v>
      </c>
      <c r="FN62" s="62">
        <f>SUM('Site 49 - Data'!EL62,'Site 49 - Data'!EZ62,'Site 49 - Data'!FN62,'Site 49 - Data'!GB62,'Site 49 - Data'!GP62)</f>
        <v>84</v>
      </c>
      <c r="FO62" s="63">
        <f>SUM('Site 49 - Data'!EM62,'Site 49 - Data'!FA62,'Site 49 - Data'!FO62,'Site 49 - Data'!GC62,'Site 49 - Data'!GQ62)</f>
        <v>7</v>
      </c>
      <c r="FP62" s="63">
        <f>SUM('Site 49 - Data'!EN62,'Site 49 - Data'!FB62,'Site 49 - Data'!FP62,'Site 49 - Data'!GD62,'Site 49 - Data'!GR62)</f>
        <v>0</v>
      </c>
      <c r="FQ62" s="63">
        <f>SUM('Site 49 - Data'!EO62,'Site 49 - Data'!FC62,'Site 49 - Data'!FQ62,'Site 49 - Data'!GE62,'Site 49 - Data'!GS62)</f>
        <v>0</v>
      </c>
      <c r="FR62" s="63">
        <f>SUM('Site 49 - Data'!EP62,'Site 49 - Data'!FD62,'Site 49 - Data'!FR62,'Site 49 - Data'!GF62,'Site 49 - Data'!GT62)</f>
        <v>0</v>
      </c>
      <c r="FS62" s="63">
        <f>SUM('Site 49 - Data'!EQ62,'Site 49 - Data'!FE62,'Site 49 - Data'!FS62,'Site 49 - Data'!GG62,'Site 49 - Data'!GU62)</f>
        <v>0</v>
      </c>
      <c r="FT62" s="63">
        <f>SUM('Site 49 - Data'!ER62,'Site 49 - Data'!FF62,'Site 49 - Data'!FT62,'Site 49 - Data'!GH62,'Site 49 - Data'!GV62)</f>
        <v>0</v>
      </c>
      <c r="FU62" s="63">
        <f>SUM('Site 49 - Data'!ES62,'Site 49 - Data'!FG62,'Site 49 - Data'!FU62,'Site 49 - Data'!GI62,'Site 49 - Data'!GW62)</f>
        <v>1</v>
      </c>
      <c r="FV62" s="63">
        <f>SUM('Site 49 - Data'!ET62,'Site 49 - Data'!FH62,'Site 49 - Data'!FV62,'Site 49 - Data'!GJ62,'Site 49 - Data'!GX62)</f>
        <v>9</v>
      </c>
      <c r="FW62" s="63">
        <f>SUM('Site 49 - Data'!EU62,'Site 49 - Data'!FI62,'Site 49 - Data'!FW62,'Site 49 - Data'!GK62,'Site 49 - Data'!GY62)</f>
        <v>3</v>
      </c>
      <c r="FX62" s="64">
        <f>SUM('Site 49 - Data'!EV62,'Site 49 - Data'!FJ62,'Site 49 - Data'!FX62,'Site 49 - Data'!GL62,'Site 49 - Data'!GZ62)</f>
        <v>13</v>
      </c>
      <c r="FY62" s="12">
        <f>SUM(FN62:FX62)</f>
        <v>117</v>
      </c>
      <c r="FZ62" s="12">
        <f>SUM(FN62,FO62,2.3*FP62,2.3*FQ62,2.3*FR62,2.3*FS62,2*FT62,2*FU62,FV62,0.4*FW62,0.2*FX62)</f>
        <v>105.8</v>
      </c>
      <c r="GA62" s="13">
        <f>'Site 49 - Data'!$A62</f>
        <v>0.70833333333333293</v>
      </c>
      <c r="GB62" s="62">
        <f>SUM('Site 49 - Data'!P62,'Site 49 - Data'!CV62,'Site 49 - Data'!GB62,'Site 49 - ARMS'!P62,'Site 49 - ARMS'!AD62)</f>
        <v>17</v>
      </c>
      <c r="GC62" s="63">
        <f>SUM('Site 49 - Data'!Q62,'Site 49 - Data'!CW62,'Site 49 - Data'!GC62,'Site 49 - ARMS'!Q62,'Site 49 - ARMS'!AE62)</f>
        <v>1</v>
      </c>
      <c r="GD62" s="63">
        <f>SUM('Site 49 - Data'!R62,'Site 49 - Data'!CX62,'Site 49 - Data'!GD62,'Site 49 - ARMS'!R62,'Site 49 - ARMS'!AF62)</f>
        <v>0</v>
      </c>
      <c r="GE62" s="63">
        <f>SUM('Site 49 - Data'!S62,'Site 49 - Data'!CY62,'Site 49 - Data'!GE62,'Site 49 - ARMS'!S62,'Site 49 - ARMS'!AG62)</f>
        <v>0</v>
      </c>
      <c r="GF62" s="63">
        <f>SUM('Site 49 - Data'!T62,'Site 49 - Data'!CZ62,'Site 49 - Data'!GF62,'Site 49 - ARMS'!T62,'Site 49 - ARMS'!AH62)</f>
        <v>0</v>
      </c>
      <c r="GG62" s="63">
        <f>SUM('Site 49 - Data'!U62,'Site 49 - Data'!DA62,'Site 49 - Data'!GG62,'Site 49 - ARMS'!U62,'Site 49 - ARMS'!AI62)</f>
        <v>0</v>
      </c>
      <c r="GH62" s="63">
        <f>SUM('Site 49 - Data'!V62,'Site 49 - Data'!DB62,'Site 49 - Data'!GH62,'Site 49 - ARMS'!V62,'Site 49 - ARMS'!AJ62)</f>
        <v>0</v>
      </c>
      <c r="GI62" s="63">
        <f>SUM('Site 49 - Data'!W62,'Site 49 - Data'!DC62,'Site 49 - Data'!GI62,'Site 49 - ARMS'!W62,'Site 49 - ARMS'!AK62)</f>
        <v>0</v>
      </c>
      <c r="GJ62" s="63">
        <f>SUM('Site 49 - Data'!X62,'Site 49 - Data'!DD62,'Site 49 - Data'!GJ62,'Site 49 - ARMS'!X62,'Site 49 - ARMS'!AL62)</f>
        <v>3</v>
      </c>
      <c r="GK62" s="63">
        <f>SUM('Site 49 - Data'!Y62,'Site 49 - Data'!DE62,'Site 49 - Data'!GK62,'Site 49 - ARMS'!Y62,'Site 49 - ARMS'!AM62)</f>
        <v>0</v>
      </c>
      <c r="GL62" s="64">
        <f>SUM('Site 49 - Data'!Z62,'Site 49 - Data'!DF62,'Site 49 - Data'!GL62,'Site 49 - ARMS'!Z62,'Site 49 - ARMS'!AN62)</f>
        <v>3</v>
      </c>
      <c r="GM62" s="12">
        <f>SUM(GB62:GL62)</f>
        <v>24</v>
      </c>
      <c r="GN62" s="12">
        <f>SUM(GB62,GC62,2.3*GD62,2.3*GE62,2.3*GF62,2.3*GG62,2*GH62,2*GI62,GJ62,0.4*GK62,0.2*GL62)</f>
        <v>21.6</v>
      </c>
      <c r="GO62" s="13">
        <f>'Site 49 - Data'!$A62</f>
        <v>0.70833333333333293</v>
      </c>
      <c r="GP62" s="62">
        <f>SUM('Site 49 - Data'!HD62,'Site 49 - Data'!HR62,'Site 49 - Data'!IF62,'Site 49 - ARMS'!B62,'Site 49 - ARMS'!P62)</f>
        <v>24</v>
      </c>
      <c r="GQ62" s="63">
        <f>SUM('Site 49 - Data'!HE62,'Site 49 - Data'!HS62,'Site 49 - Data'!IG62,'Site 49 - ARMS'!C62,'Site 49 - ARMS'!Q62)</f>
        <v>3</v>
      </c>
      <c r="GR62" s="63">
        <f>SUM('Site 49 - Data'!HF62,'Site 49 - Data'!HT62,'Site 49 - Data'!IH62,'Site 49 - ARMS'!D62,'Site 49 - ARMS'!R62)</f>
        <v>0</v>
      </c>
      <c r="GS62" s="63">
        <f>SUM('Site 49 - Data'!HG62,'Site 49 - Data'!HU62,'Site 49 - Data'!II62,'Site 49 - ARMS'!E62,'Site 49 - ARMS'!S62)</f>
        <v>0</v>
      </c>
      <c r="GT62" s="63">
        <f>SUM('Site 49 - Data'!HH62,'Site 49 - Data'!HV62,'Site 49 - Data'!IJ62,'Site 49 - ARMS'!F62,'Site 49 - ARMS'!T62)</f>
        <v>0</v>
      </c>
      <c r="GU62" s="63">
        <f>SUM('Site 49 - Data'!HI62,'Site 49 - Data'!HW62,'Site 49 - Data'!IK62,'Site 49 - ARMS'!G62,'Site 49 - ARMS'!U62)</f>
        <v>0</v>
      </c>
      <c r="GV62" s="63">
        <f>SUM('Site 49 - Data'!HJ62,'Site 49 - Data'!HX62,'Site 49 - Data'!IL62,'Site 49 - ARMS'!H62,'Site 49 - ARMS'!V62)</f>
        <v>0</v>
      </c>
      <c r="GW62" s="63">
        <f>SUM('Site 49 - Data'!HK62,'Site 49 - Data'!HY62,'Site 49 - Data'!IM62,'Site 49 - ARMS'!I62,'Site 49 - ARMS'!W62)</f>
        <v>0</v>
      </c>
      <c r="GX62" s="63">
        <f>SUM('Site 49 - Data'!HL62,'Site 49 - Data'!HZ62,'Site 49 - Data'!IN62,'Site 49 - ARMS'!J62,'Site 49 - ARMS'!X62)</f>
        <v>3</v>
      </c>
      <c r="GY62" s="63">
        <f>SUM('Site 49 - Data'!HM62,'Site 49 - Data'!IA62,'Site 49 - Data'!IO62,'Site 49 - ARMS'!K62,'Site 49 - ARMS'!Y62)</f>
        <v>0</v>
      </c>
      <c r="GZ62" s="64">
        <f>SUM('Site 49 - Data'!HN62,'Site 49 - Data'!IB62,'Site 49 - Data'!IP62,'Site 49 - ARMS'!L62,'Site 49 - ARMS'!Z62)</f>
        <v>3</v>
      </c>
      <c r="HA62" s="12">
        <f>SUM(GP62:GZ62)</f>
        <v>33</v>
      </c>
      <c r="HB62" s="12">
        <f>SUM(GP62,GQ62,2.3*GR62,2.3*GS62,2.3*GT62,2.3*GU62,2*GV62,2*GW62,GX62,0.4*GY62,0.2*GZ62)</f>
        <v>30.6</v>
      </c>
      <c r="HC62" s="13">
        <f>'Site 49 - Data'!$A62</f>
        <v>0.70833333333333293</v>
      </c>
      <c r="HD62" s="62">
        <f>SUM('Site 49 - Data'!B62,'Site 49 - Data'!CH62,'Site 49 - Data'!FN62,'Site 49 - ARMS'!B62,'Site 49 - ARMS'!CH62)</f>
        <v>70</v>
      </c>
      <c r="HE62" s="63">
        <f>SUM('Site 49 - Data'!C62,'Site 49 - Data'!CI62,'Site 49 - Data'!FO62,'Site 49 - ARMS'!C62,'Site 49 - ARMS'!CI62)</f>
        <v>5</v>
      </c>
      <c r="HF62" s="63">
        <f>SUM('Site 49 - Data'!D62,'Site 49 - Data'!CJ62,'Site 49 - Data'!FP62,'Site 49 - ARMS'!D62,'Site 49 - ARMS'!CJ62)</f>
        <v>2</v>
      </c>
      <c r="HG62" s="63">
        <f>SUM('Site 49 - Data'!E62,'Site 49 - Data'!CK62,'Site 49 - Data'!FQ62,'Site 49 - ARMS'!E62,'Site 49 - ARMS'!CK62)</f>
        <v>0</v>
      </c>
      <c r="HH62" s="63">
        <f>SUM('Site 49 - Data'!F62,'Site 49 - Data'!CL62,'Site 49 - Data'!FR62,'Site 49 - ARMS'!F62,'Site 49 - ARMS'!CL62)</f>
        <v>0</v>
      </c>
      <c r="HI62" s="63">
        <f>SUM('Site 49 - Data'!G62,'Site 49 - Data'!CM62,'Site 49 - Data'!FS62,'Site 49 - ARMS'!G62,'Site 49 - ARMS'!CM62)</f>
        <v>0</v>
      </c>
      <c r="HJ62" s="63">
        <f>SUM('Site 49 - Data'!H62,'Site 49 - Data'!CN62,'Site 49 - Data'!FT62,'Site 49 - ARMS'!H62,'Site 49 - ARMS'!CN62)</f>
        <v>0</v>
      </c>
      <c r="HK62" s="63">
        <f>SUM('Site 49 - Data'!I62,'Site 49 - Data'!CO62,'Site 49 - Data'!FU62,'Site 49 - ARMS'!I62,'Site 49 - ARMS'!CO62)</f>
        <v>0</v>
      </c>
      <c r="HL62" s="63">
        <f>SUM('Site 49 - Data'!J62,'Site 49 - Data'!CP62,'Site 49 - Data'!FV62,'Site 49 - ARMS'!J62,'Site 49 - ARMS'!CP62)</f>
        <v>10</v>
      </c>
      <c r="HM62" s="63">
        <f>SUM('Site 49 - Data'!K62,'Site 49 - Data'!CQ62,'Site 49 - Data'!FW62,'Site 49 - ARMS'!K62,'Site 49 - ARMS'!CQ62)</f>
        <v>7</v>
      </c>
      <c r="HN62" s="64">
        <f>SUM('Site 49 - Data'!L62,'Site 49 - Data'!CR62,'Site 49 - Data'!FX62,'Site 49 - ARMS'!L62,'Site 49 - ARMS'!CR62)</f>
        <v>10</v>
      </c>
      <c r="HO62" s="12">
        <f>SUM(HD62:HN62)</f>
        <v>104</v>
      </c>
      <c r="HP62" s="12">
        <f>SUM(HD62,HE62,2.3*HF62,2.3*HG62,2.3*HH62,2.3*HI62,2*HJ62,2*HK62,HL62,0.4*HM62,0.2*HN62)</f>
        <v>94.399999999999991</v>
      </c>
      <c r="HQ62" s="13">
        <f>'Site 49 - Data'!$A62</f>
        <v>0.70833333333333293</v>
      </c>
      <c r="HR62" s="62">
        <f t="shared" ref="HR62:IB65" si="231">SUM(AD62,AR62,BF62,BT62,CH62)</f>
        <v>64</v>
      </c>
      <c r="HS62" s="63">
        <f t="shared" si="231"/>
        <v>8</v>
      </c>
      <c r="HT62" s="63">
        <f t="shared" si="231"/>
        <v>1</v>
      </c>
      <c r="HU62" s="63">
        <f t="shared" si="231"/>
        <v>0</v>
      </c>
      <c r="HV62" s="63">
        <f t="shared" si="231"/>
        <v>0</v>
      </c>
      <c r="HW62" s="63">
        <f t="shared" si="231"/>
        <v>0</v>
      </c>
      <c r="HX62" s="63">
        <f t="shared" si="231"/>
        <v>0</v>
      </c>
      <c r="HY62" s="63">
        <f t="shared" si="231"/>
        <v>0</v>
      </c>
      <c r="HZ62" s="63">
        <f t="shared" si="231"/>
        <v>2</v>
      </c>
      <c r="IA62" s="63">
        <f t="shared" si="231"/>
        <v>2</v>
      </c>
      <c r="IB62" s="64">
        <f t="shared" si="231"/>
        <v>5</v>
      </c>
      <c r="IC62" s="12">
        <f>SUM(HR62:IB62)</f>
        <v>82</v>
      </c>
      <c r="ID62" s="12">
        <f>SUM(HR62,HS62,2.3*HT62,2.3*HU62,2.3*HV62,2.3*HW62,2*HX62,2*HY62,HZ62,0.4*IA62,0.2*IB62)</f>
        <v>78.099999999999994</v>
      </c>
      <c r="IE62" s="65">
        <f>SUM(EI62,FK62,GM62,HO62)</f>
        <v>400</v>
      </c>
      <c r="IF62" s="65">
        <f>SUM(IE62:IE65)</f>
        <v>1581</v>
      </c>
      <c r="IG62" s="13">
        <v>0.70833333333333293</v>
      </c>
    </row>
    <row r="63" spans="1:241" ht="13.5" customHeight="1" x14ac:dyDescent="0.25">
      <c r="A63" s="19">
        <f>A62+"00:15"</f>
        <v>0.71874999999999956</v>
      </c>
      <c r="B63" s="20">
        <v>4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1</v>
      </c>
      <c r="K63" s="21">
        <v>0</v>
      </c>
      <c r="L63" s="22">
        <v>0</v>
      </c>
      <c r="M63" s="23">
        <f>SUM(B63:L63)</f>
        <v>5</v>
      </c>
      <c r="N63" s="23">
        <f>SUM(B63,C63,2.3*D63,2.3*E63,2.3*F63,2.3*G63,2*H63,2*I63,J63,0.4*K63,0.2*L63)</f>
        <v>5</v>
      </c>
      <c r="O63" s="19">
        <f>O62+"00:15"</f>
        <v>0.71874999999999956</v>
      </c>
      <c r="P63" s="24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6">
        <v>0</v>
      </c>
      <c r="AA63" s="27">
        <f>SUM(P63:Z63)</f>
        <v>0</v>
      </c>
      <c r="AB63" s="27">
        <f>SUM(P63,Q63,2.3*R63,2.3*S63,2.3*T63,2.3*U63,2*V63,2*W63,X63,0.4*Y63,0.2*Z63)</f>
        <v>0</v>
      </c>
      <c r="AC63" s="19">
        <f>AC62+"00:15"</f>
        <v>0.71874999999999956</v>
      </c>
      <c r="AD63" s="20">
        <v>1</v>
      </c>
      <c r="AE63" s="21">
        <v>0</v>
      </c>
      <c r="AF63" s="21">
        <v>0</v>
      </c>
      <c r="AG63" s="21">
        <v>0</v>
      </c>
      <c r="AH63" s="21">
        <v>0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22">
        <v>0</v>
      </c>
      <c r="AO63" s="23">
        <f>SUM(AD63:AN63)</f>
        <v>1</v>
      </c>
      <c r="AP63" s="23">
        <f>SUM(AD63,AE63,2.3*AF63,2.3*AG63,2.3*AH63,2.3*AI63,2*AJ63,2*AK63,AL63,0.4*AM63,0.2*AN63)</f>
        <v>1</v>
      </c>
      <c r="AQ63" s="19">
        <f>AQ62+"00:15"</f>
        <v>0.71874999999999956</v>
      </c>
      <c r="AR63" s="20">
        <v>14</v>
      </c>
      <c r="AS63" s="21">
        <v>1</v>
      </c>
      <c r="AT63" s="21">
        <v>0</v>
      </c>
      <c r="AU63" s="21">
        <v>0</v>
      </c>
      <c r="AV63" s="21">
        <v>0</v>
      </c>
      <c r="AW63" s="21">
        <v>0</v>
      </c>
      <c r="AX63" s="21">
        <v>0</v>
      </c>
      <c r="AY63" s="21">
        <v>0</v>
      </c>
      <c r="AZ63" s="21">
        <v>1</v>
      </c>
      <c r="BA63" s="21">
        <v>2</v>
      </c>
      <c r="BB63" s="22">
        <v>4</v>
      </c>
      <c r="BC63" s="23">
        <f>SUM(AR63:BB63)</f>
        <v>22</v>
      </c>
      <c r="BD63" s="23">
        <f>SUM(AR63,AS63,2.3*AT63,2.3*AU63,2.3*AV63,2.3*AW63,2*AX63,2*AY63,AZ63,0.4*BA63,0.2*BB63)</f>
        <v>17.600000000000001</v>
      </c>
      <c r="BE63" s="19">
        <f>BE62+"00:15"</f>
        <v>0.71874999999999956</v>
      </c>
      <c r="BF63" s="20">
        <v>48</v>
      </c>
      <c r="BG63" s="21">
        <v>1</v>
      </c>
      <c r="BH63" s="21">
        <v>1</v>
      </c>
      <c r="BI63" s="21">
        <v>0</v>
      </c>
      <c r="BJ63" s="21">
        <v>0</v>
      </c>
      <c r="BK63" s="21">
        <v>0</v>
      </c>
      <c r="BL63" s="21">
        <v>0</v>
      </c>
      <c r="BM63" s="21">
        <v>0</v>
      </c>
      <c r="BN63" s="21">
        <v>0</v>
      </c>
      <c r="BO63" s="21">
        <v>0</v>
      </c>
      <c r="BP63" s="22">
        <v>2</v>
      </c>
      <c r="BQ63" s="23">
        <f>SUM(BF63:BP63)</f>
        <v>52</v>
      </c>
      <c r="BR63" s="23">
        <f>SUM(BF63,BG63,2.3*BH63,2.3*BI63,2.3*BJ63,2.3*BK63,2*BL63,2*BM63,BN63,0.4*BO63,0.2*BP63)</f>
        <v>51.699999999999996</v>
      </c>
      <c r="BS63" s="19">
        <f>BS62+"00:15"</f>
        <v>0.71874999999999956</v>
      </c>
      <c r="BT63" s="20">
        <v>1</v>
      </c>
      <c r="BU63" s="21">
        <v>0</v>
      </c>
      <c r="BV63" s="21">
        <v>0</v>
      </c>
      <c r="BW63" s="21">
        <v>0</v>
      </c>
      <c r="BX63" s="21">
        <v>0</v>
      </c>
      <c r="BY63" s="21">
        <v>0</v>
      </c>
      <c r="BZ63" s="21">
        <v>0</v>
      </c>
      <c r="CA63" s="21">
        <v>0</v>
      </c>
      <c r="CB63" s="21">
        <v>0</v>
      </c>
      <c r="CC63" s="21">
        <v>0</v>
      </c>
      <c r="CD63" s="22">
        <v>0</v>
      </c>
      <c r="CE63" s="23">
        <f>SUM(BT63:CD63)</f>
        <v>1</v>
      </c>
      <c r="CF63" s="23">
        <f>SUM(BT63,BU63,2.3*BV63,2.3*BW63,2.3*BX63,2.3*BY63,2*BZ63,2*CA63,CB63,0.4*CC63,0.2*CD63)</f>
        <v>1</v>
      </c>
      <c r="CG63" s="19">
        <f>CG62+"00:15"</f>
        <v>0.71874999999999956</v>
      </c>
      <c r="CH63" s="24">
        <v>0</v>
      </c>
      <c r="CI63" s="25">
        <v>0</v>
      </c>
      <c r="CJ63" s="25">
        <v>0</v>
      </c>
      <c r="CK63" s="25">
        <v>0</v>
      </c>
      <c r="CL63" s="25">
        <v>0</v>
      </c>
      <c r="CM63" s="25">
        <v>0</v>
      </c>
      <c r="CN63" s="25">
        <v>0</v>
      </c>
      <c r="CO63" s="25">
        <v>0</v>
      </c>
      <c r="CP63" s="25">
        <v>0</v>
      </c>
      <c r="CQ63" s="25">
        <v>0</v>
      </c>
      <c r="CR63" s="26">
        <v>0</v>
      </c>
      <c r="CS63" s="27">
        <f>SUM(CH63:CR63)</f>
        <v>0</v>
      </c>
      <c r="CT63" s="27">
        <f>SUM(CH63,CI63,2.3*CJ63,2.3*CK63,2.3*CL63,2.3*CM63,2*CN63,2*CO63,CP63,0.4*CQ63,0.2*CR63)</f>
        <v>0</v>
      </c>
      <c r="CU63" s="13">
        <f>'Site 49 - Data'!$A63</f>
        <v>0.71874999999999956</v>
      </c>
      <c r="CV63" s="67">
        <f>SUM('Site 49 - Data'!BF63,'Site 49 - Data'!BT63,'Site 49 - Data'!EZ63,'Site 49 - Data'!IF63,'Site 49 - ARMS'!BT63)</f>
        <v>74</v>
      </c>
      <c r="CW63" s="68">
        <f>SUM('Site 49 - Data'!BG63,'Site 49 - Data'!BU63,'Site 49 - Data'!FA63,'Site 49 - Data'!IG63,'Site 49 - ARMS'!BU63)</f>
        <v>3</v>
      </c>
      <c r="CX63" s="68">
        <f>SUM('Site 49 - Data'!BH63,'Site 49 - Data'!BV63,'Site 49 - Data'!FB63,'Site 49 - Data'!IH63,'Site 49 - ARMS'!BV63)</f>
        <v>3</v>
      </c>
      <c r="CY63" s="68">
        <f>SUM('Site 49 - Data'!BI63,'Site 49 - Data'!BW63,'Site 49 - Data'!FC63,'Site 49 - Data'!II63,'Site 49 - ARMS'!BW63)</f>
        <v>0</v>
      </c>
      <c r="CZ63" s="68">
        <f>SUM('Site 49 - Data'!BJ63,'Site 49 - Data'!BX63,'Site 49 - Data'!FD63,'Site 49 - Data'!IJ63,'Site 49 - ARMS'!BX63)</f>
        <v>0</v>
      </c>
      <c r="DA63" s="68">
        <f>SUM('Site 49 - Data'!BK63,'Site 49 - Data'!BY63,'Site 49 - Data'!FE63,'Site 49 - Data'!IK63,'Site 49 - ARMS'!BY63)</f>
        <v>0</v>
      </c>
      <c r="DB63" s="68">
        <f>SUM('Site 49 - Data'!BL63,'Site 49 - Data'!BZ63,'Site 49 - Data'!FF63,'Site 49 - Data'!IL63,'Site 49 - ARMS'!BZ63)</f>
        <v>0</v>
      </c>
      <c r="DC63" s="68">
        <f>SUM('Site 49 - Data'!BM63,'Site 49 - Data'!CA63,'Site 49 - Data'!FG63,'Site 49 - Data'!IM63,'Site 49 - ARMS'!CA63)</f>
        <v>0</v>
      </c>
      <c r="DD63" s="68">
        <f>SUM('Site 49 - Data'!BN63,'Site 49 - Data'!CB63,'Site 49 - Data'!FH63,'Site 49 - Data'!IN63,'Site 49 - ARMS'!CB63)</f>
        <v>11</v>
      </c>
      <c r="DE63" s="68">
        <f>SUM('Site 49 - Data'!BO63,'Site 49 - Data'!CC63,'Site 49 - Data'!FI63,'Site 49 - Data'!IO63,'Site 49 - ARMS'!CC63)</f>
        <v>3</v>
      </c>
      <c r="DF63" s="69">
        <f>SUM('Site 49 - Data'!BP63,'Site 49 - Data'!CD63,'Site 49 - Data'!FJ63,'Site 49 - Data'!IP63,'Site 49 - ARMS'!CD63)</f>
        <v>13</v>
      </c>
      <c r="DG63" s="23">
        <f>SUM(CV63:DF63)</f>
        <v>107</v>
      </c>
      <c r="DH63" s="23">
        <f>SUM(CV63,CW63,2.3*CX63,2.3*CY63,2.3*CZ63,2.3*DA63,2*DB63,2*DC63,DD63,0.4*DE63,0.2*DF63)</f>
        <v>98.7</v>
      </c>
      <c r="DI63" s="13">
        <f>'Site 49 - Data'!$A63</f>
        <v>0.71874999999999956</v>
      </c>
      <c r="DJ63" s="67">
        <f>SUM('Site 49 - Data'!B63,'Site 49 - Data'!P63,'Site 49 - Data'!AD63,'Site 49 - Data'!AR63,'Site 49 - Data'!BF63)</f>
        <v>128</v>
      </c>
      <c r="DK63" s="68">
        <f>SUM('Site 49 - Data'!C63,'Site 49 - Data'!Q63,'Site 49 - Data'!AE63,'Site 49 - Data'!AS63,'Site 49 - Data'!BG63)</f>
        <v>10</v>
      </c>
      <c r="DL63" s="68">
        <f>SUM('Site 49 - Data'!D63,'Site 49 - Data'!R63,'Site 49 - Data'!AF63,'Site 49 - Data'!AT63,'Site 49 - Data'!BH63)</f>
        <v>1</v>
      </c>
      <c r="DM63" s="68">
        <f>SUM('Site 49 - Data'!E63,'Site 49 - Data'!S63,'Site 49 - Data'!AG63,'Site 49 - Data'!AU63,'Site 49 - Data'!BI63)</f>
        <v>0</v>
      </c>
      <c r="DN63" s="68">
        <f>SUM('Site 49 - Data'!F63,'Site 49 - Data'!T63,'Site 49 - Data'!AH63,'Site 49 - Data'!AV63,'Site 49 - Data'!BJ63)</f>
        <v>0</v>
      </c>
      <c r="DO63" s="68">
        <f>SUM('Site 49 - Data'!G63,'Site 49 - Data'!U63,'Site 49 - Data'!AI63,'Site 49 - Data'!AW63,'Site 49 - Data'!BK63)</f>
        <v>0</v>
      </c>
      <c r="DP63" s="68">
        <f>SUM('Site 49 - Data'!H63,'Site 49 - Data'!V63,'Site 49 - Data'!AJ63,'Site 49 - Data'!AX63,'Site 49 - Data'!BL63)</f>
        <v>0</v>
      </c>
      <c r="DQ63" s="68">
        <f>SUM('Site 49 - Data'!I63,'Site 49 - Data'!W63,'Site 49 - Data'!AK63,'Site 49 - Data'!AY63,'Site 49 - Data'!BM63)</f>
        <v>0</v>
      </c>
      <c r="DR63" s="68">
        <f>SUM('Site 49 - Data'!J63,'Site 49 - Data'!X63,'Site 49 - Data'!AL63,'Site 49 - Data'!AZ63,'Site 49 - Data'!BN63)</f>
        <v>21</v>
      </c>
      <c r="DS63" s="68">
        <f>SUM('Site 49 - Data'!K63,'Site 49 - Data'!Y63,'Site 49 - Data'!AM63,'Site 49 - Data'!BA63,'Site 49 - Data'!BO63)</f>
        <v>3</v>
      </c>
      <c r="DT63" s="69">
        <f>SUM('Site 49 - Data'!L63,'Site 49 - Data'!Z63,'Site 49 - Data'!AN63,'Site 49 - Data'!BB63,'Site 49 - Data'!BP63)</f>
        <v>23</v>
      </c>
      <c r="DU63" s="23">
        <f>SUM(DJ63:DT63)</f>
        <v>186</v>
      </c>
      <c r="DV63" s="23">
        <f>SUM(DJ63,DK63,2.3*DL63,2.3*DM63,2.3*DN63,2.3*DO63,2*DP63,2*DQ63,DR63,0.4*DS63,0.2*DT63)</f>
        <v>167.1</v>
      </c>
      <c r="DW63" s="13">
        <f>'Site 49 - Data'!$A63</f>
        <v>0.71874999999999956</v>
      </c>
      <c r="DX63" s="67">
        <f>SUM('Site 49 - Data'!AR63,'Site 49 - Data'!DX63,'Site 49 - Data'!EL63,'Site 49 - Data'!HR63,'Site 49 - ARMS'!BF63)</f>
        <v>84</v>
      </c>
      <c r="DY63" s="68">
        <f>SUM('Site 49 - Data'!AS63,'Site 49 - Data'!DY63,'Site 49 - Data'!EM63,'Site 49 - Data'!HS63,'Site 49 - ARMS'!BG63)</f>
        <v>5</v>
      </c>
      <c r="DZ63" s="68">
        <f>SUM('Site 49 - Data'!AT63,'Site 49 - Data'!DZ63,'Site 49 - Data'!EN63,'Site 49 - Data'!HT63,'Site 49 - ARMS'!BH63)</f>
        <v>1</v>
      </c>
      <c r="EA63" s="68">
        <f>SUM('Site 49 - Data'!AU63,'Site 49 - Data'!EA63,'Site 49 - Data'!EO63,'Site 49 - Data'!HU63,'Site 49 - ARMS'!BI63)</f>
        <v>0</v>
      </c>
      <c r="EB63" s="68">
        <f>SUM('Site 49 - Data'!AV63,'Site 49 - Data'!EB63,'Site 49 - Data'!EP63,'Site 49 - Data'!HV63,'Site 49 - ARMS'!BJ63)</f>
        <v>0</v>
      </c>
      <c r="EC63" s="68">
        <f>SUM('Site 49 - Data'!AW63,'Site 49 - Data'!EC63,'Site 49 - Data'!EQ63,'Site 49 - Data'!HW63,'Site 49 - ARMS'!BK63)</f>
        <v>0</v>
      </c>
      <c r="ED63" s="68">
        <f>SUM('Site 49 - Data'!AX63,'Site 49 - Data'!ED63,'Site 49 - Data'!ER63,'Site 49 - Data'!HX63,'Site 49 - ARMS'!BL63)</f>
        <v>0</v>
      </c>
      <c r="EE63" s="68">
        <f>SUM('Site 49 - Data'!AY63,'Site 49 - Data'!EE63,'Site 49 - Data'!ES63,'Site 49 - Data'!HY63,'Site 49 - ARMS'!BM63)</f>
        <v>0</v>
      </c>
      <c r="EF63" s="68">
        <f>SUM('Site 49 - Data'!AZ63,'Site 49 - Data'!EF63,'Site 49 - Data'!ET63,'Site 49 - Data'!HZ63,'Site 49 - ARMS'!BN63)</f>
        <v>2</v>
      </c>
      <c r="EG63" s="68">
        <f>SUM('Site 49 - Data'!BA63,'Site 49 - Data'!EG63,'Site 49 - Data'!EU63,'Site 49 - Data'!IA63,'Site 49 - ARMS'!BO63)</f>
        <v>3</v>
      </c>
      <c r="EH63" s="69">
        <f>SUM('Site 49 - Data'!BB63,'Site 49 - Data'!EH63,'Site 49 - Data'!EV63,'Site 49 - Data'!IB63,'Site 49 - ARMS'!BP63)</f>
        <v>9</v>
      </c>
      <c r="EI63" s="23">
        <f>SUM(DX63:EH63)</f>
        <v>104</v>
      </c>
      <c r="EJ63" s="23">
        <f>SUM(DX63,DY63,2.3*DZ63,2.3*EA63,2.3*EB63,2.3*EC63,2*ED63,2*EE63,EF63,0.4*EG63,0.2*EH63)</f>
        <v>96.3</v>
      </c>
      <c r="EK63" s="13">
        <f>'Site 49 - Data'!$A63</f>
        <v>0.71874999999999956</v>
      </c>
      <c r="EL63" s="67">
        <f>SUM('Site 49 - Data'!BT63,'Site 49 - Data'!CH63,'Site 49 - Data'!CV63,'Site 49 - Data'!DJ63,'Site 49 - Data'!DX63)</f>
        <v>48</v>
      </c>
      <c r="EM63" s="68">
        <f>SUM('Site 49 - Data'!BU63,'Site 49 - Data'!CI63,'Site 49 - Data'!CW63,'Site 49 - Data'!DK63,'Site 49 - Data'!DY63)</f>
        <v>3</v>
      </c>
      <c r="EN63" s="68">
        <f>SUM('Site 49 - Data'!BV63,'Site 49 - Data'!CJ63,'Site 49 - Data'!CX63,'Site 49 - Data'!DL63,'Site 49 - Data'!DZ63)</f>
        <v>0</v>
      </c>
      <c r="EO63" s="68">
        <f>SUM('Site 49 - Data'!BW63,'Site 49 - Data'!CK63,'Site 49 - Data'!CY63,'Site 49 - Data'!DM63,'Site 49 - Data'!EA63)</f>
        <v>0</v>
      </c>
      <c r="EP63" s="68">
        <f>SUM('Site 49 - Data'!BX63,'Site 49 - Data'!CL63,'Site 49 - Data'!CZ63,'Site 49 - Data'!DN63,'Site 49 - Data'!EB63)</f>
        <v>0</v>
      </c>
      <c r="EQ63" s="68">
        <f>SUM('Site 49 - Data'!BY63,'Site 49 - Data'!CM63,'Site 49 - Data'!DA63,'Site 49 - Data'!DO63,'Site 49 - Data'!EC63)</f>
        <v>0</v>
      </c>
      <c r="ER63" s="68">
        <f>SUM('Site 49 - Data'!BZ63,'Site 49 - Data'!CN63,'Site 49 - Data'!DB63,'Site 49 - Data'!DP63,'Site 49 - Data'!ED63)</f>
        <v>0</v>
      </c>
      <c r="ES63" s="68">
        <f>SUM('Site 49 - Data'!CA63,'Site 49 - Data'!CO63,'Site 49 - Data'!DC63,'Site 49 - Data'!DQ63,'Site 49 - Data'!EE63)</f>
        <v>1</v>
      </c>
      <c r="ET63" s="68">
        <f>SUM('Site 49 - Data'!CB63,'Site 49 - Data'!CP63,'Site 49 - Data'!DD63,'Site 49 - Data'!DR63,'Site 49 - Data'!EF63)</f>
        <v>4</v>
      </c>
      <c r="EU63" s="68">
        <f>SUM('Site 49 - Data'!CC63,'Site 49 - Data'!CQ63,'Site 49 - Data'!DE63,'Site 49 - Data'!DS63,'Site 49 - Data'!EG63)</f>
        <v>2</v>
      </c>
      <c r="EV63" s="69">
        <f>SUM('Site 49 - Data'!CD63,'Site 49 - Data'!CR63,'Site 49 - Data'!DF63,'Site 49 - Data'!DT63,'Site 49 - Data'!EH63)</f>
        <v>6</v>
      </c>
      <c r="EW63" s="23">
        <f>SUM(EL63:EV63)</f>
        <v>64</v>
      </c>
      <c r="EX63" s="23">
        <f>SUM(EL63,EM63,2.3*EN63,2.3*EO63,2.3*EP63,2.3*EQ63,2*ER63,2*ES63,ET63,0.4*EU63,0.2*EV63)</f>
        <v>59</v>
      </c>
      <c r="EY63" s="13">
        <f>'Site 49 - Data'!$A63</f>
        <v>0.71874999999999956</v>
      </c>
      <c r="EZ63" s="67">
        <f>SUM('Site 49 - Data'!AD63,'Site 49 - Data'!DJ63,'Site 49 - Data'!GP63,'Site 49 - Data'!HD63,'Site 49 - ARMS'!AR63)</f>
        <v>115</v>
      </c>
      <c r="FA63" s="68">
        <f>SUM('Site 49 - Data'!AE63,'Site 49 - Data'!DK63,'Site 49 - Data'!GQ63,'Site 49 - Data'!HE63,'Site 49 - ARMS'!AS63)</f>
        <v>6</v>
      </c>
      <c r="FB63" s="68">
        <f>SUM('Site 49 - Data'!AF63,'Site 49 - Data'!DL63,'Site 49 - Data'!GR63,'Site 49 - Data'!HF63,'Site 49 - ARMS'!AT63)</f>
        <v>1</v>
      </c>
      <c r="FC63" s="68">
        <f>SUM('Site 49 - Data'!AG63,'Site 49 - Data'!DM63,'Site 49 - Data'!GS63,'Site 49 - Data'!HG63,'Site 49 - ARMS'!AU63)</f>
        <v>0</v>
      </c>
      <c r="FD63" s="68">
        <f>SUM('Site 49 - Data'!AH63,'Site 49 - Data'!DN63,'Site 49 - Data'!GT63,'Site 49 - Data'!HH63,'Site 49 - ARMS'!AV63)</f>
        <v>0</v>
      </c>
      <c r="FE63" s="68">
        <f>SUM('Site 49 - Data'!AI63,'Site 49 - Data'!DO63,'Site 49 - Data'!GU63,'Site 49 - Data'!HI63,'Site 49 - ARMS'!AW63)</f>
        <v>0</v>
      </c>
      <c r="FF63" s="68">
        <f>SUM('Site 49 - Data'!AJ63,'Site 49 - Data'!DP63,'Site 49 - Data'!GV63,'Site 49 - Data'!HJ63,'Site 49 - ARMS'!AX63)</f>
        <v>0</v>
      </c>
      <c r="FG63" s="68">
        <f>SUM('Site 49 - Data'!AK63,'Site 49 - Data'!DQ63,'Site 49 - Data'!GW63,'Site 49 - Data'!HK63,'Site 49 - ARMS'!AY63)</f>
        <v>0</v>
      </c>
      <c r="FH63" s="68">
        <f>SUM('Site 49 - Data'!AL63,'Site 49 - Data'!DR63,'Site 49 - Data'!GX63,'Site 49 - Data'!HL63,'Site 49 - ARMS'!AZ63)</f>
        <v>18</v>
      </c>
      <c r="FI63" s="68">
        <f>SUM('Site 49 - Data'!AM63,'Site 49 - Data'!DS63,'Site 49 - Data'!GY63,'Site 49 - Data'!HM63,'Site 49 - ARMS'!BA63)</f>
        <v>2</v>
      </c>
      <c r="FJ63" s="69">
        <f>SUM('Site 49 - Data'!AN63,'Site 49 - Data'!DT63,'Site 49 - Data'!GZ63,'Site 49 - Data'!HN63,'Site 49 - ARMS'!BB63)</f>
        <v>19</v>
      </c>
      <c r="FK63" s="23">
        <f>SUM(EZ63:FJ63)</f>
        <v>161</v>
      </c>
      <c r="FL63" s="23">
        <f>SUM(EZ63,FA63,2.3*FB63,2.3*FC63,2.3*FD63,2.3*FE63,2*FF63,2*FG63,FH63,0.4*FI63,0.2*FJ63)</f>
        <v>145.90000000000003</v>
      </c>
      <c r="FM63" s="13">
        <f>'Site 49 - Data'!$A63</f>
        <v>0.71874999999999956</v>
      </c>
      <c r="FN63" s="67">
        <f>SUM('Site 49 - Data'!EL63,'Site 49 - Data'!EZ63,'Site 49 - Data'!FN63,'Site 49 - Data'!GB63,'Site 49 - Data'!GP63)</f>
        <v>94</v>
      </c>
      <c r="FO63" s="68">
        <f>SUM('Site 49 - Data'!EM63,'Site 49 - Data'!FA63,'Site 49 - Data'!FO63,'Site 49 - Data'!GC63,'Site 49 - Data'!GQ63)</f>
        <v>7</v>
      </c>
      <c r="FP63" s="68">
        <f>SUM('Site 49 - Data'!EN63,'Site 49 - Data'!FB63,'Site 49 - Data'!FP63,'Site 49 - Data'!GD63,'Site 49 - Data'!GR63)</f>
        <v>3</v>
      </c>
      <c r="FQ63" s="68">
        <f>SUM('Site 49 - Data'!EO63,'Site 49 - Data'!FC63,'Site 49 - Data'!FQ63,'Site 49 - Data'!GE63,'Site 49 - Data'!GS63)</f>
        <v>0</v>
      </c>
      <c r="FR63" s="68">
        <f>SUM('Site 49 - Data'!EP63,'Site 49 - Data'!FD63,'Site 49 - Data'!FR63,'Site 49 - Data'!GF63,'Site 49 - Data'!GT63)</f>
        <v>0</v>
      </c>
      <c r="FS63" s="68">
        <f>SUM('Site 49 - Data'!EQ63,'Site 49 - Data'!FE63,'Site 49 - Data'!FS63,'Site 49 - Data'!GG63,'Site 49 - Data'!GU63)</f>
        <v>0</v>
      </c>
      <c r="FT63" s="68">
        <f>SUM('Site 49 - Data'!ER63,'Site 49 - Data'!FF63,'Site 49 - Data'!FT63,'Site 49 - Data'!GH63,'Site 49 - Data'!GV63)</f>
        <v>0</v>
      </c>
      <c r="FU63" s="68">
        <f>SUM('Site 49 - Data'!ES63,'Site 49 - Data'!FG63,'Site 49 - Data'!FU63,'Site 49 - Data'!GI63,'Site 49 - Data'!GW63)</f>
        <v>0</v>
      </c>
      <c r="FV63" s="68">
        <f>SUM('Site 49 - Data'!ET63,'Site 49 - Data'!FH63,'Site 49 - Data'!FV63,'Site 49 - Data'!GJ63,'Site 49 - Data'!GX63)</f>
        <v>9</v>
      </c>
      <c r="FW63" s="68">
        <f>SUM('Site 49 - Data'!EU63,'Site 49 - Data'!FI63,'Site 49 - Data'!FW63,'Site 49 - Data'!GK63,'Site 49 - Data'!GY63)</f>
        <v>5</v>
      </c>
      <c r="FX63" s="69">
        <f>SUM('Site 49 - Data'!EV63,'Site 49 - Data'!FJ63,'Site 49 - Data'!FX63,'Site 49 - Data'!GL63,'Site 49 - Data'!GZ63)</f>
        <v>15</v>
      </c>
      <c r="FY63" s="23">
        <f>SUM(FN63:FX63)</f>
        <v>133</v>
      </c>
      <c r="FZ63" s="23">
        <f>SUM(FN63,FO63,2.3*FP63,2.3*FQ63,2.3*FR63,2.3*FS63,2*FT63,2*FU63,FV63,0.4*FW63,0.2*FX63)</f>
        <v>121.9</v>
      </c>
      <c r="GA63" s="13">
        <f>'Site 49 - Data'!$A63</f>
        <v>0.71874999999999956</v>
      </c>
      <c r="GB63" s="67">
        <f>SUM('Site 49 - Data'!P63,'Site 49 - Data'!CV63,'Site 49 - Data'!GB63,'Site 49 - ARMS'!P63,'Site 49 - ARMS'!AD63)</f>
        <v>20</v>
      </c>
      <c r="GC63" s="68">
        <f>SUM('Site 49 - Data'!Q63,'Site 49 - Data'!CW63,'Site 49 - Data'!GC63,'Site 49 - ARMS'!Q63,'Site 49 - ARMS'!AE63)</f>
        <v>1</v>
      </c>
      <c r="GD63" s="68">
        <f>SUM('Site 49 - Data'!R63,'Site 49 - Data'!CX63,'Site 49 - Data'!GD63,'Site 49 - ARMS'!R63,'Site 49 - ARMS'!AF63)</f>
        <v>0</v>
      </c>
      <c r="GE63" s="68">
        <f>SUM('Site 49 - Data'!S63,'Site 49 - Data'!CY63,'Site 49 - Data'!GE63,'Site 49 - ARMS'!S63,'Site 49 - ARMS'!AG63)</f>
        <v>0</v>
      </c>
      <c r="GF63" s="68">
        <f>SUM('Site 49 - Data'!T63,'Site 49 - Data'!CZ63,'Site 49 - Data'!GF63,'Site 49 - ARMS'!T63,'Site 49 - ARMS'!AH63)</f>
        <v>0</v>
      </c>
      <c r="GG63" s="68">
        <f>SUM('Site 49 - Data'!U63,'Site 49 - Data'!DA63,'Site 49 - Data'!GG63,'Site 49 - ARMS'!U63,'Site 49 - ARMS'!AI63)</f>
        <v>0</v>
      </c>
      <c r="GH63" s="68">
        <f>SUM('Site 49 - Data'!V63,'Site 49 - Data'!DB63,'Site 49 - Data'!GH63,'Site 49 - ARMS'!V63,'Site 49 - ARMS'!AJ63)</f>
        <v>0</v>
      </c>
      <c r="GI63" s="68">
        <f>SUM('Site 49 - Data'!W63,'Site 49 - Data'!DC63,'Site 49 - Data'!GI63,'Site 49 - ARMS'!W63,'Site 49 - ARMS'!AK63)</f>
        <v>0</v>
      </c>
      <c r="GJ63" s="68">
        <f>SUM('Site 49 - Data'!X63,'Site 49 - Data'!DD63,'Site 49 - Data'!GJ63,'Site 49 - ARMS'!X63,'Site 49 - ARMS'!AL63)</f>
        <v>0</v>
      </c>
      <c r="GK63" s="68">
        <f>SUM('Site 49 - Data'!Y63,'Site 49 - Data'!DE63,'Site 49 - Data'!GK63,'Site 49 - ARMS'!Y63,'Site 49 - ARMS'!AM63)</f>
        <v>1</v>
      </c>
      <c r="GL63" s="69">
        <f>SUM('Site 49 - Data'!Z63,'Site 49 - Data'!DF63,'Site 49 - Data'!GL63,'Site 49 - ARMS'!Z63,'Site 49 - ARMS'!AN63)</f>
        <v>5</v>
      </c>
      <c r="GM63" s="23">
        <f>SUM(GB63:GL63)</f>
        <v>27</v>
      </c>
      <c r="GN63" s="23">
        <f>SUM(GB63,GC63,2.3*GD63,2.3*GE63,2.3*GF63,2.3*GG63,2*GH63,2*GI63,GJ63,0.4*GK63,0.2*GL63)</f>
        <v>22.4</v>
      </c>
      <c r="GO63" s="13">
        <f>'Site 49 - Data'!$A63</f>
        <v>0.71874999999999956</v>
      </c>
      <c r="GP63" s="67">
        <f>SUM('Site 49 - Data'!HD63,'Site 49 - Data'!HR63,'Site 49 - Data'!IF63,'Site 49 - ARMS'!B63,'Site 49 - ARMS'!P63)</f>
        <v>13</v>
      </c>
      <c r="GQ63" s="68">
        <f>SUM('Site 49 - Data'!HE63,'Site 49 - Data'!HS63,'Site 49 - Data'!IG63,'Site 49 - ARMS'!C63,'Site 49 - ARMS'!Q63)</f>
        <v>1</v>
      </c>
      <c r="GR63" s="68">
        <f>SUM('Site 49 - Data'!HF63,'Site 49 - Data'!HT63,'Site 49 - Data'!IH63,'Site 49 - ARMS'!D63,'Site 49 - ARMS'!R63)</f>
        <v>0</v>
      </c>
      <c r="GS63" s="68">
        <f>SUM('Site 49 - Data'!HG63,'Site 49 - Data'!HU63,'Site 49 - Data'!II63,'Site 49 - ARMS'!E63,'Site 49 - ARMS'!S63)</f>
        <v>0</v>
      </c>
      <c r="GT63" s="68">
        <f>SUM('Site 49 - Data'!HH63,'Site 49 - Data'!HV63,'Site 49 - Data'!IJ63,'Site 49 - ARMS'!F63,'Site 49 - ARMS'!T63)</f>
        <v>0</v>
      </c>
      <c r="GU63" s="68">
        <f>SUM('Site 49 - Data'!HI63,'Site 49 - Data'!HW63,'Site 49 - Data'!IK63,'Site 49 - ARMS'!G63,'Site 49 - ARMS'!U63)</f>
        <v>0</v>
      </c>
      <c r="GV63" s="68">
        <f>SUM('Site 49 - Data'!HJ63,'Site 49 - Data'!HX63,'Site 49 - Data'!IL63,'Site 49 - ARMS'!H63,'Site 49 - ARMS'!V63)</f>
        <v>0</v>
      </c>
      <c r="GW63" s="68">
        <f>SUM('Site 49 - Data'!HK63,'Site 49 - Data'!HY63,'Site 49 - Data'!IM63,'Site 49 - ARMS'!I63,'Site 49 - ARMS'!W63)</f>
        <v>0</v>
      </c>
      <c r="GX63" s="68">
        <f>SUM('Site 49 - Data'!HL63,'Site 49 - Data'!HZ63,'Site 49 - Data'!IN63,'Site 49 - ARMS'!J63,'Site 49 - ARMS'!X63)</f>
        <v>3</v>
      </c>
      <c r="GY63" s="68">
        <f>SUM('Site 49 - Data'!HM63,'Site 49 - Data'!IA63,'Site 49 - Data'!IO63,'Site 49 - ARMS'!K63,'Site 49 - ARMS'!Y63)</f>
        <v>0</v>
      </c>
      <c r="GZ63" s="69">
        <f>SUM('Site 49 - Data'!HN63,'Site 49 - Data'!IB63,'Site 49 - Data'!IP63,'Site 49 - ARMS'!L63,'Site 49 - ARMS'!Z63)</f>
        <v>3</v>
      </c>
      <c r="HA63" s="23">
        <f>SUM(GP63:GZ63)</f>
        <v>20</v>
      </c>
      <c r="HB63" s="23">
        <f>SUM(GP63,GQ63,2.3*GR63,2.3*GS63,2.3*GT63,2.3*GU63,2*GV63,2*GW63,GX63,0.4*GY63,0.2*GZ63)</f>
        <v>17.600000000000001</v>
      </c>
      <c r="HC63" s="13">
        <f>'Site 49 - Data'!$A63</f>
        <v>0.71874999999999956</v>
      </c>
      <c r="HD63" s="67">
        <f>SUM('Site 49 - Data'!B63,'Site 49 - Data'!CH63,'Site 49 - Data'!FN63,'Site 49 - ARMS'!B63,'Site 49 - ARMS'!CH63)</f>
        <v>54</v>
      </c>
      <c r="HE63" s="68">
        <f>SUM('Site 49 - Data'!C63,'Site 49 - Data'!CI63,'Site 49 - Data'!FO63,'Site 49 - ARMS'!C63,'Site 49 - ARMS'!CI63)</f>
        <v>8</v>
      </c>
      <c r="HF63" s="68">
        <f>SUM('Site 49 - Data'!D63,'Site 49 - Data'!CJ63,'Site 49 - Data'!FP63,'Site 49 - ARMS'!D63,'Site 49 - ARMS'!CJ63)</f>
        <v>0</v>
      </c>
      <c r="HG63" s="68">
        <f>SUM('Site 49 - Data'!E63,'Site 49 - Data'!CK63,'Site 49 - Data'!FQ63,'Site 49 - ARMS'!E63,'Site 49 - ARMS'!CK63)</f>
        <v>0</v>
      </c>
      <c r="HH63" s="68">
        <f>SUM('Site 49 - Data'!F63,'Site 49 - Data'!CL63,'Site 49 - Data'!FR63,'Site 49 - ARMS'!F63,'Site 49 - ARMS'!CL63)</f>
        <v>0</v>
      </c>
      <c r="HI63" s="68">
        <f>SUM('Site 49 - Data'!G63,'Site 49 - Data'!CM63,'Site 49 - Data'!FS63,'Site 49 - ARMS'!G63,'Site 49 - ARMS'!CM63)</f>
        <v>0</v>
      </c>
      <c r="HJ63" s="68">
        <f>SUM('Site 49 - Data'!H63,'Site 49 - Data'!CN63,'Site 49 - Data'!FT63,'Site 49 - ARMS'!H63,'Site 49 - ARMS'!CN63)</f>
        <v>0</v>
      </c>
      <c r="HK63" s="68">
        <f>SUM('Site 49 - Data'!I63,'Site 49 - Data'!CO63,'Site 49 - Data'!FU63,'Site 49 - ARMS'!I63,'Site 49 - ARMS'!CO63)</f>
        <v>1</v>
      </c>
      <c r="HL63" s="68">
        <f>SUM('Site 49 - Data'!J63,'Site 49 - Data'!CP63,'Site 49 - Data'!FV63,'Site 49 - ARMS'!J63,'Site 49 - ARMS'!CP63)</f>
        <v>7</v>
      </c>
      <c r="HM63" s="68">
        <f>SUM('Site 49 - Data'!K63,'Site 49 - Data'!CQ63,'Site 49 - Data'!FW63,'Site 49 - ARMS'!K63,'Site 49 - ARMS'!CQ63)</f>
        <v>3</v>
      </c>
      <c r="HN63" s="69">
        <f>SUM('Site 49 - Data'!L63,'Site 49 - Data'!CR63,'Site 49 - Data'!FX63,'Site 49 - ARMS'!L63,'Site 49 - ARMS'!CR63)</f>
        <v>7</v>
      </c>
      <c r="HO63" s="23">
        <f>SUM(HD63:HN63)</f>
        <v>80</v>
      </c>
      <c r="HP63" s="23">
        <f>SUM(HD63,HE63,2.3*HF63,2.3*HG63,2.3*HH63,2.3*HI63,2*HJ63,2*HK63,HL63,0.4*HM63,0.2*HN63)</f>
        <v>73.600000000000009</v>
      </c>
      <c r="HQ63" s="13">
        <f>'Site 49 - Data'!$A63</f>
        <v>0.71874999999999956</v>
      </c>
      <c r="HR63" s="67">
        <f t="shared" si="231"/>
        <v>64</v>
      </c>
      <c r="HS63" s="68">
        <f t="shared" si="231"/>
        <v>2</v>
      </c>
      <c r="HT63" s="68">
        <f t="shared" si="231"/>
        <v>1</v>
      </c>
      <c r="HU63" s="68">
        <f t="shared" si="231"/>
        <v>0</v>
      </c>
      <c r="HV63" s="68">
        <f t="shared" si="231"/>
        <v>0</v>
      </c>
      <c r="HW63" s="68">
        <f t="shared" si="231"/>
        <v>0</v>
      </c>
      <c r="HX63" s="68">
        <f t="shared" si="231"/>
        <v>0</v>
      </c>
      <c r="HY63" s="68">
        <f t="shared" si="231"/>
        <v>0</v>
      </c>
      <c r="HZ63" s="68">
        <f t="shared" si="231"/>
        <v>1</v>
      </c>
      <c r="IA63" s="68">
        <f t="shared" si="231"/>
        <v>2</v>
      </c>
      <c r="IB63" s="69">
        <f t="shared" si="231"/>
        <v>6</v>
      </c>
      <c r="IC63" s="23">
        <f>SUM(HR63:IB63)</f>
        <v>76</v>
      </c>
      <c r="ID63" s="23">
        <f>SUM(HR63,HS63,2.3*HT63,2.3*HU63,2.3*HV63,2.3*HW63,2*HX63,2*HY63,HZ63,0.4*IA63,0.2*IB63)</f>
        <v>71.3</v>
      </c>
      <c r="IE63" s="65">
        <f>SUM(EI63,FK63,GM63,HO63)</f>
        <v>372</v>
      </c>
      <c r="IF63" s="65">
        <f>SUM(IE63:IE67)</f>
        <v>1576</v>
      </c>
      <c r="IG63" s="13">
        <v>0.71874999999999956</v>
      </c>
    </row>
    <row r="64" spans="1:241" ht="13.5" customHeight="1" x14ac:dyDescent="0.25">
      <c r="A64" s="19">
        <f>A63+"00:15"</f>
        <v>0.72916666666666619</v>
      </c>
      <c r="B64" s="20">
        <v>6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2">
        <v>0</v>
      </c>
      <c r="M64" s="23">
        <f>SUM(B64:L64)</f>
        <v>6</v>
      </c>
      <c r="N64" s="23">
        <f>SUM(B64,C64,2.3*D64,2.3*E64,2.3*F64,2.3*G64,2*H64,2*I64,J64,0.4*K64,0.2*L64)</f>
        <v>6</v>
      </c>
      <c r="O64" s="19">
        <f>O63+"00:15"</f>
        <v>0.72916666666666619</v>
      </c>
      <c r="P64" s="24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6">
        <v>0</v>
      </c>
      <c r="AA64" s="27">
        <f>SUM(P64:Z64)</f>
        <v>0</v>
      </c>
      <c r="AB64" s="27">
        <f>SUM(P64,Q64,2.3*R64,2.3*S64,2.3*T64,2.3*U64,2*V64,2*W64,X64,0.4*Y64,0.2*Z64)</f>
        <v>0</v>
      </c>
      <c r="AC64" s="19">
        <f>AC63+"00:15"</f>
        <v>0.72916666666666619</v>
      </c>
      <c r="AD64" s="20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2">
        <v>0</v>
      </c>
      <c r="AO64" s="23">
        <f>SUM(AD64:AN64)</f>
        <v>0</v>
      </c>
      <c r="AP64" s="23">
        <f>SUM(AD64,AE64,2.3*AF64,2.3*AG64,2.3*AH64,2.3*AI64,2*AJ64,2*AK64,AL64,0.4*AM64,0.2*AN64)</f>
        <v>0</v>
      </c>
      <c r="AQ64" s="19">
        <f>AQ63+"00:15"</f>
        <v>0.72916666666666619</v>
      </c>
      <c r="AR64" s="20">
        <v>16</v>
      </c>
      <c r="AS64" s="21">
        <v>1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1">
        <v>2</v>
      </c>
      <c r="BA64" s="21">
        <v>0</v>
      </c>
      <c r="BB64" s="22">
        <v>1</v>
      </c>
      <c r="BC64" s="23">
        <f>SUM(AR64:BB64)</f>
        <v>20</v>
      </c>
      <c r="BD64" s="23">
        <f>SUM(AR64,AS64,2.3*AT64,2.3*AU64,2.3*AV64,2.3*AW64,2*AX64,2*AY64,AZ64,0.4*BA64,0.2*BB64)</f>
        <v>19.2</v>
      </c>
      <c r="BE64" s="19">
        <f>BE63+"00:15"</f>
        <v>0.72916666666666619</v>
      </c>
      <c r="BF64" s="20">
        <v>38</v>
      </c>
      <c r="BG64" s="21">
        <v>2</v>
      </c>
      <c r="BH64" s="21">
        <v>0</v>
      </c>
      <c r="BI64" s="21">
        <v>0</v>
      </c>
      <c r="BJ64" s="21">
        <v>0</v>
      </c>
      <c r="BK64" s="21">
        <v>0</v>
      </c>
      <c r="BL64" s="21">
        <v>0</v>
      </c>
      <c r="BM64" s="21">
        <v>0</v>
      </c>
      <c r="BN64" s="21">
        <v>0</v>
      </c>
      <c r="BO64" s="21">
        <v>4</v>
      </c>
      <c r="BP64" s="22">
        <v>9</v>
      </c>
      <c r="BQ64" s="23">
        <f>SUM(BF64:BP64)</f>
        <v>53</v>
      </c>
      <c r="BR64" s="23">
        <f>SUM(BF64,BG64,2.3*BH64,2.3*BI64,2.3*BJ64,2.3*BK64,2*BL64,2*BM64,BN64,0.4*BO64,0.2*BP64)</f>
        <v>43.4</v>
      </c>
      <c r="BS64" s="19">
        <f>BS63+"00:15"</f>
        <v>0.72916666666666619</v>
      </c>
      <c r="BT64" s="20">
        <v>1</v>
      </c>
      <c r="BU64" s="21">
        <v>0</v>
      </c>
      <c r="BV64" s="21">
        <v>0</v>
      </c>
      <c r="BW64" s="21">
        <v>0</v>
      </c>
      <c r="BX64" s="21">
        <v>0</v>
      </c>
      <c r="BY64" s="21">
        <v>0</v>
      </c>
      <c r="BZ64" s="21">
        <v>0</v>
      </c>
      <c r="CA64" s="21">
        <v>0</v>
      </c>
      <c r="CB64" s="21">
        <v>0</v>
      </c>
      <c r="CC64" s="21">
        <v>0</v>
      </c>
      <c r="CD64" s="22">
        <v>0</v>
      </c>
      <c r="CE64" s="23">
        <f>SUM(BT64:CD64)</f>
        <v>1</v>
      </c>
      <c r="CF64" s="23">
        <f>SUM(BT64,BU64,2.3*BV64,2.3*BW64,2.3*BX64,2.3*BY64,2*BZ64,2*CA64,CB64,0.4*CC64,0.2*CD64)</f>
        <v>1</v>
      </c>
      <c r="CG64" s="19">
        <f>CG63+"00:15"</f>
        <v>0.72916666666666619</v>
      </c>
      <c r="CH64" s="24">
        <v>0</v>
      </c>
      <c r="CI64" s="25">
        <v>0</v>
      </c>
      <c r="CJ64" s="25">
        <v>0</v>
      </c>
      <c r="CK64" s="25">
        <v>0</v>
      </c>
      <c r="CL64" s="25">
        <v>0</v>
      </c>
      <c r="CM64" s="25">
        <v>0</v>
      </c>
      <c r="CN64" s="25">
        <v>0</v>
      </c>
      <c r="CO64" s="25">
        <v>0</v>
      </c>
      <c r="CP64" s="25">
        <v>0</v>
      </c>
      <c r="CQ64" s="25">
        <v>0</v>
      </c>
      <c r="CR64" s="26">
        <v>0</v>
      </c>
      <c r="CS64" s="27">
        <f>SUM(CH64:CR64)</f>
        <v>0</v>
      </c>
      <c r="CT64" s="27">
        <f>SUM(CH64,CI64,2.3*CJ64,2.3*CK64,2.3*CL64,2.3*CM64,2*CN64,2*CO64,CP64,0.4*CQ64,0.2*CR64)</f>
        <v>0</v>
      </c>
      <c r="CU64" s="13">
        <f>'Site 49 - Data'!$A64</f>
        <v>0.72916666666666619</v>
      </c>
      <c r="CV64" s="67">
        <f>SUM('Site 49 - Data'!BF64,'Site 49 - Data'!BT64,'Site 49 - Data'!EZ64,'Site 49 - Data'!IF64,'Site 49 - ARMS'!BT64)</f>
        <v>89</v>
      </c>
      <c r="CW64" s="68">
        <f>SUM('Site 49 - Data'!BG64,'Site 49 - Data'!BU64,'Site 49 - Data'!FA64,'Site 49 - Data'!IG64,'Site 49 - ARMS'!BU64)</f>
        <v>10</v>
      </c>
      <c r="CX64" s="68">
        <f>SUM('Site 49 - Data'!BH64,'Site 49 - Data'!BV64,'Site 49 - Data'!FB64,'Site 49 - Data'!IH64,'Site 49 - ARMS'!BV64)</f>
        <v>2</v>
      </c>
      <c r="CY64" s="68">
        <f>SUM('Site 49 - Data'!BI64,'Site 49 - Data'!BW64,'Site 49 - Data'!FC64,'Site 49 - Data'!II64,'Site 49 - ARMS'!BW64)</f>
        <v>0</v>
      </c>
      <c r="CZ64" s="68">
        <f>SUM('Site 49 - Data'!BJ64,'Site 49 - Data'!BX64,'Site 49 - Data'!FD64,'Site 49 - Data'!IJ64,'Site 49 - ARMS'!BX64)</f>
        <v>0</v>
      </c>
      <c r="DA64" s="68">
        <f>SUM('Site 49 - Data'!BK64,'Site 49 - Data'!BY64,'Site 49 - Data'!FE64,'Site 49 - Data'!IK64,'Site 49 - ARMS'!BY64)</f>
        <v>0</v>
      </c>
      <c r="DB64" s="68">
        <f>SUM('Site 49 - Data'!BL64,'Site 49 - Data'!BZ64,'Site 49 - Data'!FF64,'Site 49 - Data'!IL64,'Site 49 - ARMS'!BZ64)</f>
        <v>0</v>
      </c>
      <c r="DC64" s="68">
        <f>SUM('Site 49 - Data'!BM64,'Site 49 - Data'!CA64,'Site 49 - Data'!FG64,'Site 49 - Data'!IM64,'Site 49 - ARMS'!CA64)</f>
        <v>0</v>
      </c>
      <c r="DD64" s="68">
        <f>SUM('Site 49 - Data'!BN64,'Site 49 - Data'!CB64,'Site 49 - Data'!FH64,'Site 49 - Data'!IN64,'Site 49 - ARMS'!CB64)</f>
        <v>15</v>
      </c>
      <c r="DE64" s="68">
        <f>SUM('Site 49 - Data'!BO64,'Site 49 - Data'!CC64,'Site 49 - Data'!FI64,'Site 49 - Data'!IO64,'Site 49 - ARMS'!CC64)</f>
        <v>3</v>
      </c>
      <c r="DF64" s="69">
        <f>SUM('Site 49 - Data'!BP64,'Site 49 - Data'!CD64,'Site 49 - Data'!FJ64,'Site 49 - Data'!IP64,'Site 49 - ARMS'!CD64)</f>
        <v>18</v>
      </c>
      <c r="DG64" s="23">
        <f>SUM(CV64:DF64)</f>
        <v>137</v>
      </c>
      <c r="DH64" s="23">
        <f>SUM(CV64,CW64,2.3*CX64,2.3*CY64,2.3*CZ64,2.3*DA64,2*DB64,2*DC64,DD64,0.4*DE64,0.2*DF64)</f>
        <v>123.39999999999999</v>
      </c>
      <c r="DI64" s="13">
        <f>'Site 49 - Data'!$A64</f>
        <v>0.72916666666666619</v>
      </c>
      <c r="DJ64" s="67">
        <f>SUM('Site 49 - Data'!B64,'Site 49 - Data'!P64,'Site 49 - Data'!AD64,'Site 49 - Data'!AR64,'Site 49 - Data'!BF64)</f>
        <v>134</v>
      </c>
      <c r="DK64" s="68">
        <f>SUM('Site 49 - Data'!C64,'Site 49 - Data'!Q64,'Site 49 - Data'!AE64,'Site 49 - Data'!AS64,'Site 49 - Data'!BG64)</f>
        <v>4</v>
      </c>
      <c r="DL64" s="68">
        <f>SUM('Site 49 - Data'!D64,'Site 49 - Data'!R64,'Site 49 - Data'!AF64,'Site 49 - Data'!AT64,'Site 49 - Data'!BH64)</f>
        <v>0</v>
      </c>
      <c r="DM64" s="68">
        <f>SUM('Site 49 - Data'!E64,'Site 49 - Data'!S64,'Site 49 - Data'!AG64,'Site 49 - Data'!AU64,'Site 49 - Data'!BI64)</f>
        <v>0</v>
      </c>
      <c r="DN64" s="68">
        <f>SUM('Site 49 - Data'!F64,'Site 49 - Data'!T64,'Site 49 - Data'!AH64,'Site 49 - Data'!AV64,'Site 49 - Data'!BJ64)</f>
        <v>0</v>
      </c>
      <c r="DO64" s="68">
        <f>SUM('Site 49 - Data'!G64,'Site 49 - Data'!U64,'Site 49 - Data'!AI64,'Site 49 - Data'!AW64,'Site 49 - Data'!BK64)</f>
        <v>0</v>
      </c>
      <c r="DP64" s="68">
        <f>SUM('Site 49 - Data'!H64,'Site 49 - Data'!V64,'Site 49 - Data'!AJ64,'Site 49 - Data'!AX64,'Site 49 - Data'!BL64)</f>
        <v>0</v>
      </c>
      <c r="DQ64" s="68">
        <f>SUM('Site 49 - Data'!I64,'Site 49 - Data'!W64,'Site 49 - Data'!AK64,'Site 49 - Data'!AY64,'Site 49 - Data'!BM64)</f>
        <v>0</v>
      </c>
      <c r="DR64" s="68">
        <f>SUM('Site 49 - Data'!J64,'Site 49 - Data'!X64,'Site 49 - Data'!AL64,'Site 49 - Data'!AZ64,'Site 49 - Data'!BN64)</f>
        <v>11</v>
      </c>
      <c r="DS64" s="68">
        <f>SUM('Site 49 - Data'!K64,'Site 49 - Data'!Y64,'Site 49 - Data'!AM64,'Site 49 - Data'!BA64,'Site 49 - Data'!BO64)</f>
        <v>2</v>
      </c>
      <c r="DT64" s="69">
        <f>SUM('Site 49 - Data'!L64,'Site 49 - Data'!Z64,'Site 49 - Data'!AN64,'Site 49 - Data'!BB64,'Site 49 - Data'!BP64)</f>
        <v>38</v>
      </c>
      <c r="DU64" s="23">
        <f>SUM(DJ64:DT64)</f>
        <v>189</v>
      </c>
      <c r="DV64" s="23">
        <f>SUM(DJ64,DK64,2.3*DL64,2.3*DM64,2.3*DN64,2.3*DO64,2*DP64,2*DQ64,DR64,0.4*DS64,0.2*DT64)</f>
        <v>157.4</v>
      </c>
      <c r="DW64" s="13">
        <f>'Site 49 - Data'!$A64</f>
        <v>0.72916666666666619</v>
      </c>
      <c r="DX64" s="67">
        <f>SUM('Site 49 - Data'!AR64,'Site 49 - Data'!DX64,'Site 49 - Data'!EL64,'Site 49 - Data'!HR64,'Site 49 - ARMS'!BF64)</f>
        <v>63</v>
      </c>
      <c r="DY64" s="68">
        <f>SUM('Site 49 - Data'!AS64,'Site 49 - Data'!DY64,'Site 49 - Data'!EM64,'Site 49 - Data'!HS64,'Site 49 - ARMS'!BG64)</f>
        <v>4</v>
      </c>
      <c r="DZ64" s="68">
        <f>SUM('Site 49 - Data'!AT64,'Site 49 - Data'!DZ64,'Site 49 - Data'!EN64,'Site 49 - Data'!HT64,'Site 49 - ARMS'!BH64)</f>
        <v>0</v>
      </c>
      <c r="EA64" s="68">
        <f>SUM('Site 49 - Data'!AU64,'Site 49 - Data'!EA64,'Site 49 - Data'!EO64,'Site 49 - Data'!HU64,'Site 49 - ARMS'!BI64)</f>
        <v>0</v>
      </c>
      <c r="EB64" s="68">
        <f>SUM('Site 49 - Data'!AV64,'Site 49 - Data'!EB64,'Site 49 - Data'!EP64,'Site 49 - Data'!HV64,'Site 49 - ARMS'!BJ64)</f>
        <v>0</v>
      </c>
      <c r="EC64" s="68">
        <f>SUM('Site 49 - Data'!AW64,'Site 49 - Data'!EC64,'Site 49 - Data'!EQ64,'Site 49 - Data'!HW64,'Site 49 - ARMS'!BK64)</f>
        <v>0</v>
      </c>
      <c r="ED64" s="68">
        <f>SUM('Site 49 - Data'!AX64,'Site 49 - Data'!ED64,'Site 49 - Data'!ER64,'Site 49 - Data'!HX64,'Site 49 - ARMS'!BL64)</f>
        <v>0</v>
      </c>
      <c r="EE64" s="68">
        <f>SUM('Site 49 - Data'!AY64,'Site 49 - Data'!EE64,'Site 49 - Data'!ES64,'Site 49 - Data'!HY64,'Site 49 - ARMS'!BM64)</f>
        <v>0</v>
      </c>
      <c r="EF64" s="68">
        <f>SUM('Site 49 - Data'!AZ64,'Site 49 - Data'!EF64,'Site 49 - Data'!ET64,'Site 49 - Data'!HZ64,'Site 49 - ARMS'!BN64)</f>
        <v>3</v>
      </c>
      <c r="EG64" s="68">
        <f>SUM('Site 49 - Data'!BA64,'Site 49 - Data'!EG64,'Site 49 - Data'!EU64,'Site 49 - Data'!IA64,'Site 49 - ARMS'!BO64)</f>
        <v>6</v>
      </c>
      <c r="EH64" s="69">
        <f>SUM('Site 49 - Data'!BB64,'Site 49 - Data'!EH64,'Site 49 - Data'!EV64,'Site 49 - Data'!IB64,'Site 49 - ARMS'!BP64)</f>
        <v>15</v>
      </c>
      <c r="EI64" s="23">
        <f>SUM(DX64:EH64)</f>
        <v>91</v>
      </c>
      <c r="EJ64" s="23">
        <f>SUM(DX64,DY64,2.3*DZ64,2.3*EA64,2.3*EB64,2.3*EC64,2*ED64,2*EE64,EF64,0.4*EG64,0.2*EH64)</f>
        <v>75.400000000000006</v>
      </c>
      <c r="EK64" s="13">
        <f>'Site 49 - Data'!$A64</f>
        <v>0.72916666666666619</v>
      </c>
      <c r="EL64" s="67">
        <f>SUM('Site 49 - Data'!BT64,'Site 49 - Data'!CH64,'Site 49 - Data'!CV64,'Site 49 - Data'!DJ64,'Site 49 - Data'!DX64)</f>
        <v>76</v>
      </c>
      <c r="EM64" s="68">
        <f>SUM('Site 49 - Data'!BU64,'Site 49 - Data'!CI64,'Site 49 - Data'!CW64,'Site 49 - Data'!DK64,'Site 49 - Data'!DY64)</f>
        <v>3</v>
      </c>
      <c r="EN64" s="68">
        <f>SUM('Site 49 - Data'!BV64,'Site 49 - Data'!CJ64,'Site 49 - Data'!CX64,'Site 49 - Data'!DL64,'Site 49 - Data'!DZ64)</f>
        <v>0</v>
      </c>
      <c r="EO64" s="68">
        <f>SUM('Site 49 - Data'!BW64,'Site 49 - Data'!CK64,'Site 49 - Data'!CY64,'Site 49 - Data'!DM64,'Site 49 - Data'!EA64)</f>
        <v>0</v>
      </c>
      <c r="EP64" s="68">
        <f>SUM('Site 49 - Data'!BX64,'Site 49 - Data'!CL64,'Site 49 - Data'!CZ64,'Site 49 - Data'!DN64,'Site 49 - Data'!EB64)</f>
        <v>0</v>
      </c>
      <c r="EQ64" s="68">
        <f>SUM('Site 49 - Data'!BY64,'Site 49 - Data'!CM64,'Site 49 - Data'!DA64,'Site 49 - Data'!DO64,'Site 49 - Data'!EC64)</f>
        <v>0</v>
      </c>
      <c r="ER64" s="68">
        <f>SUM('Site 49 - Data'!BZ64,'Site 49 - Data'!CN64,'Site 49 - Data'!DB64,'Site 49 - Data'!DP64,'Site 49 - Data'!ED64)</f>
        <v>0</v>
      </c>
      <c r="ES64" s="68">
        <f>SUM('Site 49 - Data'!CA64,'Site 49 - Data'!CO64,'Site 49 - Data'!DC64,'Site 49 - Data'!DQ64,'Site 49 - Data'!EE64)</f>
        <v>0</v>
      </c>
      <c r="ET64" s="68">
        <f>SUM('Site 49 - Data'!CB64,'Site 49 - Data'!CP64,'Site 49 - Data'!DD64,'Site 49 - Data'!DR64,'Site 49 - Data'!EF64)</f>
        <v>7</v>
      </c>
      <c r="EU64" s="68">
        <f>SUM('Site 49 - Data'!CC64,'Site 49 - Data'!CQ64,'Site 49 - Data'!DE64,'Site 49 - Data'!DS64,'Site 49 - Data'!EG64)</f>
        <v>6</v>
      </c>
      <c r="EV64" s="69">
        <f>SUM('Site 49 - Data'!CD64,'Site 49 - Data'!CR64,'Site 49 - Data'!DF64,'Site 49 - Data'!DT64,'Site 49 - Data'!EH64)</f>
        <v>9</v>
      </c>
      <c r="EW64" s="23">
        <f>SUM(EL64:EV64)</f>
        <v>101</v>
      </c>
      <c r="EX64" s="23">
        <f>SUM(EL64,EM64,2.3*EN64,2.3*EO64,2.3*EP64,2.3*EQ64,2*ER64,2*ES64,ET64,0.4*EU64,0.2*EV64)</f>
        <v>90.2</v>
      </c>
      <c r="EY64" s="13">
        <f>'Site 49 - Data'!$A64</f>
        <v>0.72916666666666619</v>
      </c>
      <c r="EZ64" s="67">
        <f>SUM('Site 49 - Data'!AD64,'Site 49 - Data'!DJ64,'Site 49 - Data'!GP64,'Site 49 - Data'!HD64,'Site 49 - ARMS'!AR64)</f>
        <v>137</v>
      </c>
      <c r="FA64" s="68">
        <f>SUM('Site 49 - Data'!AE64,'Site 49 - Data'!DK64,'Site 49 - Data'!GQ64,'Site 49 - Data'!HE64,'Site 49 - ARMS'!AS64)</f>
        <v>4</v>
      </c>
      <c r="FB64" s="68">
        <f>SUM('Site 49 - Data'!AF64,'Site 49 - Data'!DL64,'Site 49 - Data'!GR64,'Site 49 - Data'!HF64,'Site 49 - ARMS'!AT64)</f>
        <v>0</v>
      </c>
      <c r="FC64" s="68">
        <f>SUM('Site 49 - Data'!AG64,'Site 49 - Data'!DM64,'Site 49 - Data'!GS64,'Site 49 - Data'!HG64,'Site 49 - ARMS'!AU64)</f>
        <v>0</v>
      </c>
      <c r="FD64" s="68">
        <f>SUM('Site 49 - Data'!AH64,'Site 49 - Data'!DN64,'Site 49 - Data'!GT64,'Site 49 - Data'!HH64,'Site 49 - ARMS'!AV64)</f>
        <v>0</v>
      </c>
      <c r="FE64" s="68">
        <f>SUM('Site 49 - Data'!AI64,'Site 49 - Data'!DO64,'Site 49 - Data'!GU64,'Site 49 - Data'!HI64,'Site 49 - ARMS'!AW64)</f>
        <v>0</v>
      </c>
      <c r="FF64" s="68">
        <f>SUM('Site 49 - Data'!AJ64,'Site 49 - Data'!DP64,'Site 49 - Data'!GV64,'Site 49 - Data'!HJ64,'Site 49 - ARMS'!AX64)</f>
        <v>0</v>
      </c>
      <c r="FG64" s="68">
        <f>SUM('Site 49 - Data'!AK64,'Site 49 - Data'!DQ64,'Site 49 - Data'!GW64,'Site 49 - Data'!HK64,'Site 49 - ARMS'!AY64)</f>
        <v>0</v>
      </c>
      <c r="FH64" s="68">
        <f>SUM('Site 49 - Data'!AL64,'Site 49 - Data'!DR64,'Site 49 - Data'!GX64,'Site 49 - Data'!HL64,'Site 49 - ARMS'!AZ64)</f>
        <v>10</v>
      </c>
      <c r="FI64" s="68">
        <f>SUM('Site 49 - Data'!AM64,'Site 49 - Data'!DS64,'Site 49 - Data'!GY64,'Site 49 - Data'!HM64,'Site 49 - ARMS'!BA64)</f>
        <v>2</v>
      </c>
      <c r="FJ64" s="69">
        <f>SUM('Site 49 - Data'!AN64,'Site 49 - Data'!DT64,'Site 49 - Data'!GZ64,'Site 49 - Data'!HN64,'Site 49 - ARMS'!BB64)</f>
        <v>27</v>
      </c>
      <c r="FK64" s="23">
        <f>SUM(EZ64:FJ64)</f>
        <v>180</v>
      </c>
      <c r="FL64" s="23">
        <f>SUM(EZ64,FA64,2.3*FB64,2.3*FC64,2.3*FD64,2.3*FE64,2*FF64,2*FG64,FH64,0.4*FI64,0.2*FJ64)</f>
        <v>157.20000000000002</v>
      </c>
      <c r="FM64" s="13">
        <f>'Site 49 - Data'!$A64</f>
        <v>0.72916666666666619</v>
      </c>
      <c r="FN64" s="67">
        <f>SUM('Site 49 - Data'!EL64,'Site 49 - Data'!EZ64,'Site 49 - Data'!FN64,'Site 49 - Data'!GB64,'Site 49 - Data'!GP64)</f>
        <v>101</v>
      </c>
      <c r="FO64" s="68">
        <f>SUM('Site 49 - Data'!EM64,'Site 49 - Data'!FA64,'Site 49 - Data'!FO64,'Site 49 - Data'!GC64,'Site 49 - Data'!GQ64)</f>
        <v>10</v>
      </c>
      <c r="FP64" s="68">
        <f>SUM('Site 49 - Data'!EN64,'Site 49 - Data'!FB64,'Site 49 - Data'!FP64,'Site 49 - Data'!GD64,'Site 49 - Data'!GR64)</f>
        <v>2</v>
      </c>
      <c r="FQ64" s="68">
        <f>SUM('Site 49 - Data'!EO64,'Site 49 - Data'!FC64,'Site 49 - Data'!FQ64,'Site 49 - Data'!GE64,'Site 49 - Data'!GS64)</f>
        <v>0</v>
      </c>
      <c r="FR64" s="68">
        <f>SUM('Site 49 - Data'!EP64,'Site 49 - Data'!FD64,'Site 49 - Data'!FR64,'Site 49 - Data'!GF64,'Site 49 - Data'!GT64)</f>
        <v>0</v>
      </c>
      <c r="FS64" s="68">
        <f>SUM('Site 49 - Data'!EQ64,'Site 49 - Data'!FE64,'Site 49 - Data'!FS64,'Site 49 - Data'!GG64,'Site 49 - Data'!GU64)</f>
        <v>0</v>
      </c>
      <c r="FT64" s="68">
        <f>SUM('Site 49 - Data'!ER64,'Site 49 - Data'!FF64,'Site 49 - Data'!FT64,'Site 49 - Data'!GH64,'Site 49 - Data'!GV64)</f>
        <v>0</v>
      </c>
      <c r="FU64" s="68">
        <f>SUM('Site 49 - Data'!ES64,'Site 49 - Data'!FG64,'Site 49 - Data'!FU64,'Site 49 - Data'!GI64,'Site 49 - Data'!GW64)</f>
        <v>0</v>
      </c>
      <c r="FV64" s="68">
        <f>SUM('Site 49 - Data'!ET64,'Site 49 - Data'!FH64,'Site 49 - Data'!FV64,'Site 49 - Data'!GJ64,'Site 49 - Data'!GX64)</f>
        <v>15</v>
      </c>
      <c r="FW64" s="68">
        <f>SUM('Site 49 - Data'!EU64,'Site 49 - Data'!FI64,'Site 49 - Data'!FW64,'Site 49 - Data'!GK64,'Site 49 - Data'!GY64)</f>
        <v>2</v>
      </c>
      <c r="FX64" s="69">
        <f>SUM('Site 49 - Data'!EV64,'Site 49 - Data'!FJ64,'Site 49 - Data'!FX64,'Site 49 - Data'!GL64,'Site 49 - Data'!GZ64)</f>
        <v>20</v>
      </c>
      <c r="FY64" s="23">
        <f>SUM(FN64:FX64)</f>
        <v>150</v>
      </c>
      <c r="FZ64" s="23">
        <f>SUM(FN64,FO64,2.3*FP64,2.3*FQ64,2.3*FR64,2.3*FS64,2*FT64,2*FU64,FV64,0.4*FW64,0.2*FX64)</f>
        <v>135.4</v>
      </c>
      <c r="GA64" s="13">
        <f>'Site 49 - Data'!$A64</f>
        <v>0.72916666666666619</v>
      </c>
      <c r="GB64" s="67">
        <f>SUM('Site 49 - Data'!P64,'Site 49 - Data'!CV64,'Site 49 - Data'!GB64,'Site 49 - ARMS'!P64,'Site 49 - ARMS'!AD64)</f>
        <v>24</v>
      </c>
      <c r="GC64" s="68">
        <f>SUM('Site 49 - Data'!Q64,'Site 49 - Data'!CW64,'Site 49 - Data'!GC64,'Site 49 - ARMS'!Q64,'Site 49 - ARMS'!AE64)</f>
        <v>1</v>
      </c>
      <c r="GD64" s="68">
        <f>SUM('Site 49 - Data'!R64,'Site 49 - Data'!CX64,'Site 49 - Data'!GD64,'Site 49 - ARMS'!R64,'Site 49 - ARMS'!AF64)</f>
        <v>0</v>
      </c>
      <c r="GE64" s="68">
        <f>SUM('Site 49 - Data'!S64,'Site 49 - Data'!CY64,'Site 49 - Data'!GE64,'Site 49 - ARMS'!S64,'Site 49 - ARMS'!AG64)</f>
        <v>0</v>
      </c>
      <c r="GF64" s="68">
        <f>SUM('Site 49 - Data'!T64,'Site 49 - Data'!CZ64,'Site 49 - Data'!GF64,'Site 49 - ARMS'!T64,'Site 49 - ARMS'!AH64)</f>
        <v>0</v>
      </c>
      <c r="GG64" s="68">
        <f>SUM('Site 49 - Data'!U64,'Site 49 - Data'!DA64,'Site 49 - Data'!GG64,'Site 49 - ARMS'!U64,'Site 49 - ARMS'!AI64)</f>
        <v>0</v>
      </c>
      <c r="GH64" s="68">
        <f>SUM('Site 49 - Data'!V64,'Site 49 - Data'!DB64,'Site 49 - Data'!GH64,'Site 49 - ARMS'!V64,'Site 49 - ARMS'!AJ64)</f>
        <v>0</v>
      </c>
      <c r="GI64" s="68">
        <f>SUM('Site 49 - Data'!W64,'Site 49 - Data'!DC64,'Site 49 - Data'!GI64,'Site 49 - ARMS'!W64,'Site 49 - ARMS'!AK64)</f>
        <v>0</v>
      </c>
      <c r="GJ64" s="68">
        <f>SUM('Site 49 - Data'!X64,'Site 49 - Data'!DD64,'Site 49 - Data'!GJ64,'Site 49 - ARMS'!X64,'Site 49 - ARMS'!AL64)</f>
        <v>1</v>
      </c>
      <c r="GK64" s="68">
        <f>SUM('Site 49 - Data'!Y64,'Site 49 - Data'!DE64,'Site 49 - Data'!GK64,'Site 49 - ARMS'!Y64,'Site 49 - ARMS'!AM64)</f>
        <v>0</v>
      </c>
      <c r="GL64" s="69">
        <f>SUM('Site 49 - Data'!Z64,'Site 49 - Data'!DF64,'Site 49 - Data'!GL64,'Site 49 - ARMS'!Z64,'Site 49 - ARMS'!AN64)</f>
        <v>13</v>
      </c>
      <c r="GM64" s="23">
        <f>SUM(GB64:GL64)</f>
        <v>39</v>
      </c>
      <c r="GN64" s="23">
        <f>SUM(GB64,GC64,2.3*GD64,2.3*GE64,2.3*GF64,2.3*GG64,2*GH64,2*GI64,GJ64,0.4*GK64,0.2*GL64)</f>
        <v>28.6</v>
      </c>
      <c r="GO64" s="13">
        <f>'Site 49 - Data'!$A64</f>
        <v>0.72916666666666619</v>
      </c>
      <c r="GP64" s="67">
        <f>SUM('Site 49 - Data'!HD64,'Site 49 - Data'!HR64,'Site 49 - Data'!IF64,'Site 49 - ARMS'!B64,'Site 49 - ARMS'!P64)</f>
        <v>24</v>
      </c>
      <c r="GQ64" s="68">
        <f>SUM('Site 49 - Data'!HE64,'Site 49 - Data'!HS64,'Site 49 - Data'!IG64,'Site 49 - ARMS'!C64,'Site 49 - ARMS'!Q64)</f>
        <v>3</v>
      </c>
      <c r="GR64" s="68">
        <f>SUM('Site 49 - Data'!HF64,'Site 49 - Data'!HT64,'Site 49 - Data'!IH64,'Site 49 - ARMS'!D64,'Site 49 - ARMS'!R64)</f>
        <v>0</v>
      </c>
      <c r="GS64" s="68">
        <f>SUM('Site 49 - Data'!HG64,'Site 49 - Data'!HU64,'Site 49 - Data'!II64,'Site 49 - ARMS'!E64,'Site 49 - ARMS'!S64)</f>
        <v>0</v>
      </c>
      <c r="GT64" s="68">
        <f>SUM('Site 49 - Data'!HH64,'Site 49 - Data'!HV64,'Site 49 - Data'!IJ64,'Site 49 - ARMS'!F64,'Site 49 - ARMS'!T64)</f>
        <v>0</v>
      </c>
      <c r="GU64" s="68">
        <f>SUM('Site 49 - Data'!HI64,'Site 49 - Data'!HW64,'Site 49 - Data'!IK64,'Site 49 - ARMS'!G64,'Site 49 - ARMS'!U64)</f>
        <v>0</v>
      </c>
      <c r="GV64" s="68">
        <f>SUM('Site 49 - Data'!HJ64,'Site 49 - Data'!HX64,'Site 49 - Data'!IL64,'Site 49 - ARMS'!H64,'Site 49 - ARMS'!V64)</f>
        <v>0</v>
      </c>
      <c r="GW64" s="68">
        <f>SUM('Site 49 - Data'!HK64,'Site 49 - Data'!HY64,'Site 49 - Data'!IM64,'Site 49 - ARMS'!I64,'Site 49 - ARMS'!W64)</f>
        <v>0</v>
      </c>
      <c r="GX64" s="68">
        <f>SUM('Site 49 - Data'!HL64,'Site 49 - Data'!HZ64,'Site 49 - Data'!IN64,'Site 49 - ARMS'!J64,'Site 49 - ARMS'!X64)</f>
        <v>1</v>
      </c>
      <c r="GY64" s="68">
        <f>SUM('Site 49 - Data'!HM64,'Site 49 - Data'!IA64,'Site 49 - Data'!IO64,'Site 49 - ARMS'!K64,'Site 49 - ARMS'!Y64)</f>
        <v>1</v>
      </c>
      <c r="GZ64" s="69">
        <f>SUM('Site 49 - Data'!HN64,'Site 49 - Data'!IB64,'Site 49 - Data'!IP64,'Site 49 - ARMS'!L64,'Site 49 - ARMS'!Z64)</f>
        <v>3</v>
      </c>
      <c r="HA64" s="23">
        <f>SUM(GP64:GZ64)</f>
        <v>32</v>
      </c>
      <c r="HB64" s="23">
        <f>SUM(GP64,GQ64,2.3*GR64,2.3*GS64,2.3*GT64,2.3*GU64,2*GV64,2*GW64,GX64,0.4*GY64,0.2*GZ64)</f>
        <v>29</v>
      </c>
      <c r="HC64" s="13">
        <f>'Site 49 - Data'!$A64</f>
        <v>0.72916666666666619</v>
      </c>
      <c r="HD64" s="67">
        <f>SUM('Site 49 - Data'!B64,'Site 49 - Data'!CH64,'Site 49 - Data'!FN64,'Site 49 - ARMS'!B64,'Site 49 - ARMS'!CH64)</f>
        <v>77</v>
      </c>
      <c r="HE64" s="68">
        <f>SUM('Site 49 - Data'!C64,'Site 49 - Data'!CI64,'Site 49 - Data'!FO64,'Site 49 - ARMS'!C64,'Site 49 - ARMS'!CI64)</f>
        <v>4</v>
      </c>
      <c r="HF64" s="68">
        <f>SUM('Site 49 - Data'!D64,'Site 49 - Data'!CJ64,'Site 49 - Data'!FP64,'Site 49 - ARMS'!D64,'Site 49 - ARMS'!CJ64)</f>
        <v>0</v>
      </c>
      <c r="HG64" s="68">
        <f>SUM('Site 49 - Data'!E64,'Site 49 - Data'!CK64,'Site 49 - Data'!FQ64,'Site 49 - ARMS'!E64,'Site 49 - ARMS'!CK64)</f>
        <v>0</v>
      </c>
      <c r="HH64" s="68">
        <f>SUM('Site 49 - Data'!F64,'Site 49 - Data'!CL64,'Site 49 - Data'!FR64,'Site 49 - ARMS'!F64,'Site 49 - ARMS'!CL64)</f>
        <v>0</v>
      </c>
      <c r="HI64" s="68">
        <f>SUM('Site 49 - Data'!G64,'Site 49 - Data'!CM64,'Site 49 - Data'!FS64,'Site 49 - ARMS'!G64,'Site 49 - ARMS'!CM64)</f>
        <v>0</v>
      </c>
      <c r="HJ64" s="68">
        <f>SUM('Site 49 - Data'!H64,'Site 49 - Data'!CN64,'Site 49 - Data'!FT64,'Site 49 - ARMS'!H64,'Site 49 - ARMS'!CN64)</f>
        <v>0</v>
      </c>
      <c r="HK64" s="68">
        <f>SUM('Site 49 - Data'!I64,'Site 49 - Data'!CO64,'Site 49 - Data'!FU64,'Site 49 - ARMS'!I64,'Site 49 - ARMS'!CO64)</f>
        <v>0</v>
      </c>
      <c r="HL64" s="68">
        <f>SUM('Site 49 - Data'!J64,'Site 49 - Data'!CP64,'Site 49 - Data'!FV64,'Site 49 - ARMS'!J64,'Site 49 - ARMS'!CP64)</f>
        <v>7</v>
      </c>
      <c r="HM64" s="68">
        <f>SUM('Site 49 - Data'!K64,'Site 49 - Data'!CQ64,'Site 49 - Data'!FW64,'Site 49 - ARMS'!K64,'Site 49 - ARMS'!CQ64)</f>
        <v>4</v>
      </c>
      <c r="HN64" s="69">
        <f>SUM('Site 49 - Data'!L64,'Site 49 - Data'!CR64,'Site 49 - Data'!FX64,'Site 49 - ARMS'!L64,'Site 49 - ARMS'!CR64)</f>
        <v>7</v>
      </c>
      <c r="HO64" s="23">
        <f>SUM(HD64:HN64)</f>
        <v>99</v>
      </c>
      <c r="HP64" s="23">
        <f>SUM(HD64,HE64,2.3*HF64,2.3*HG64,2.3*HH64,2.3*HI64,2*HJ64,2*HK64,HL64,0.4*HM64,0.2*HN64)</f>
        <v>91</v>
      </c>
      <c r="HQ64" s="13">
        <f>'Site 49 - Data'!$A64</f>
        <v>0.72916666666666619</v>
      </c>
      <c r="HR64" s="67">
        <f t="shared" si="231"/>
        <v>55</v>
      </c>
      <c r="HS64" s="68">
        <f t="shared" si="231"/>
        <v>3</v>
      </c>
      <c r="HT64" s="68">
        <f t="shared" si="231"/>
        <v>0</v>
      </c>
      <c r="HU64" s="68">
        <f t="shared" si="231"/>
        <v>0</v>
      </c>
      <c r="HV64" s="68">
        <f t="shared" si="231"/>
        <v>0</v>
      </c>
      <c r="HW64" s="68">
        <f t="shared" si="231"/>
        <v>0</v>
      </c>
      <c r="HX64" s="68">
        <f t="shared" si="231"/>
        <v>0</v>
      </c>
      <c r="HY64" s="68">
        <f t="shared" si="231"/>
        <v>0</v>
      </c>
      <c r="HZ64" s="68">
        <f t="shared" si="231"/>
        <v>2</v>
      </c>
      <c r="IA64" s="68">
        <f t="shared" si="231"/>
        <v>4</v>
      </c>
      <c r="IB64" s="69">
        <f t="shared" si="231"/>
        <v>10</v>
      </c>
      <c r="IC64" s="23">
        <f>SUM(HR64:IB64)</f>
        <v>74</v>
      </c>
      <c r="ID64" s="23">
        <f>SUM(HR64,HS64,2.3*HT64,2.3*HU64,2.3*HV64,2.3*HW64,2*HX64,2*HY64,HZ64,0.4*IA64,0.2*IB64)</f>
        <v>63.6</v>
      </c>
      <c r="IE64" s="65">
        <f>SUM(EI64,FK64,GM64,HO64)</f>
        <v>409</v>
      </c>
      <c r="IF64" s="65">
        <f>SUM(IE64:IE68)</f>
        <v>1637</v>
      </c>
      <c r="IG64" s="13">
        <v>0.72916666666666619</v>
      </c>
    </row>
    <row r="65" spans="1:241" ht="13.5" customHeight="1" x14ac:dyDescent="0.25">
      <c r="A65" s="28">
        <f>A64+"00:15"</f>
        <v>0.73958333333333282</v>
      </c>
      <c r="B65" s="29">
        <v>7</v>
      </c>
      <c r="C65" s="30">
        <v>1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1">
        <v>0</v>
      </c>
      <c r="M65" s="32">
        <f>SUM(B65:L65)</f>
        <v>8</v>
      </c>
      <c r="N65" s="32">
        <f>SUM(B65,C65,2.3*D65,2.3*E65,2.3*F65,2.3*G65,2*H65,2*I65,J65,0.4*K65,0.2*L65)</f>
        <v>8</v>
      </c>
      <c r="O65" s="28">
        <f>O64+"00:15"</f>
        <v>0.73958333333333282</v>
      </c>
      <c r="P65" s="34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6">
        <v>0</v>
      </c>
      <c r="AA65" s="37">
        <f>SUM(P65:Z65)</f>
        <v>0</v>
      </c>
      <c r="AB65" s="37">
        <f>SUM(P65,Q65,2.3*R65,2.3*S65,2.3*T65,2.3*U65,2*V65,2*W65,X65,0.4*Y65,0.2*Z65)</f>
        <v>0</v>
      </c>
      <c r="AC65" s="28">
        <f>AC64+"00:15"</f>
        <v>0.73958333333333282</v>
      </c>
      <c r="AD65" s="29">
        <v>2</v>
      </c>
      <c r="AE65" s="30">
        <v>0</v>
      </c>
      <c r="AF65" s="30">
        <v>0</v>
      </c>
      <c r="AG65" s="30">
        <v>0</v>
      </c>
      <c r="AH65" s="30">
        <v>0</v>
      </c>
      <c r="AI65" s="30">
        <v>0</v>
      </c>
      <c r="AJ65" s="30">
        <v>0</v>
      </c>
      <c r="AK65" s="30">
        <v>0</v>
      </c>
      <c r="AL65" s="30">
        <v>0</v>
      </c>
      <c r="AM65" s="30">
        <v>0</v>
      </c>
      <c r="AN65" s="31">
        <v>0</v>
      </c>
      <c r="AO65" s="32">
        <f>SUM(AD65:AN65)</f>
        <v>2</v>
      </c>
      <c r="AP65" s="32">
        <f>SUM(AD65,AE65,2.3*AF65,2.3*AG65,2.3*AH65,2.3*AI65,2*AJ65,2*AK65,AL65,0.4*AM65,0.2*AN65)</f>
        <v>2</v>
      </c>
      <c r="AQ65" s="28">
        <f>AQ64+"00:15"</f>
        <v>0.73958333333333282</v>
      </c>
      <c r="AR65" s="29">
        <v>11</v>
      </c>
      <c r="AS65" s="30">
        <v>1</v>
      </c>
      <c r="AT65" s="30">
        <v>0</v>
      </c>
      <c r="AU65" s="30">
        <v>0</v>
      </c>
      <c r="AV65" s="30">
        <v>0</v>
      </c>
      <c r="AW65" s="30">
        <v>0</v>
      </c>
      <c r="AX65" s="30">
        <v>0</v>
      </c>
      <c r="AY65" s="30">
        <v>0</v>
      </c>
      <c r="AZ65" s="30">
        <v>3</v>
      </c>
      <c r="BA65" s="30">
        <v>1</v>
      </c>
      <c r="BB65" s="31">
        <v>3</v>
      </c>
      <c r="BC65" s="32">
        <f>SUM(AR65:BB65)</f>
        <v>19</v>
      </c>
      <c r="BD65" s="32">
        <f>SUM(AR65,AS65,2.3*AT65,2.3*AU65,2.3*AV65,2.3*AW65,2*AX65,2*AY65,AZ65,0.4*BA65,0.2*BB65)</f>
        <v>16</v>
      </c>
      <c r="BE65" s="28">
        <f>BE64+"00:15"</f>
        <v>0.73958333333333282</v>
      </c>
      <c r="BF65" s="29">
        <v>44</v>
      </c>
      <c r="BG65" s="30">
        <v>2</v>
      </c>
      <c r="BH65" s="30">
        <v>0</v>
      </c>
      <c r="BI65" s="30">
        <v>0</v>
      </c>
      <c r="BJ65" s="30">
        <v>0</v>
      </c>
      <c r="BK65" s="30">
        <v>0</v>
      </c>
      <c r="BL65" s="30">
        <v>0</v>
      </c>
      <c r="BM65" s="30">
        <v>0</v>
      </c>
      <c r="BN65" s="30">
        <v>6</v>
      </c>
      <c r="BO65" s="30">
        <v>2</v>
      </c>
      <c r="BP65" s="31">
        <v>10</v>
      </c>
      <c r="BQ65" s="32">
        <f>SUM(BF65:BP65)</f>
        <v>64</v>
      </c>
      <c r="BR65" s="32">
        <f>SUM(BF65,BG65,2.3*BH65,2.3*BI65,2.3*BJ65,2.3*BK65,2*BL65,2*BM65,BN65,0.4*BO65,0.2*BP65)</f>
        <v>54.8</v>
      </c>
      <c r="BS65" s="28">
        <f>BS64+"00:15"</f>
        <v>0.73958333333333282</v>
      </c>
      <c r="BT65" s="29">
        <v>1</v>
      </c>
      <c r="BU65" s="30">
        <v>0</v>
      </c>
      <c r="BV65" s="30">
        <v>1</v>
      </c>
      <c r="BW65" s="30">
        <v>0</v>
      </c>
      <c r="BX65" s="30">
        <v>0</v>
      </c>
      <c r="BY65" s="30">
        <v>0</v>
      </c>
      <c r="BZ65" s="30">
        <v>0</v>
      </c>
      <c r="CA65" s="30">
        <v>0</v>
      </c>
      <c r="CB65" s="30">
        <v>0</v>
      </c>
      <c r="CC65" s="30">
        <v>0</v>
      </c>
      <c r="CD65" s="31">
        <v>0</v>
      </c>
      <c r="CE65" s="32">
        <f>SUM(BT65:CD65)</f>
        <v>2</v>
      </c>
      <c r="CF65" s="32">
        <f>SUM(BT65,BU65,2.3*BV65,2.3*BW65,2.3*BX65,2.3*BY65,2*BZ65,2*CA65,CB65,0.4*CC65,0.2*CD65)</f>
        <v>3.3</v>
      </c>
      <c r="CG65" s="28">
        <f>CG64+"00:15"</f>
        <v>0.73958333333333282</v>
      </c>
      <c r="CH65" s="34">
        <v>0</v>
      </c>
      <c r="CI65" s="35">
        <v>0</v>
      </c>
      <c r="CJ65" s="35">
        <v>0</v>
      </c>
      <c r="CK65" s="35">
        <v>0</v>
      </c>
      <c r="CL65" s="35">
        <v>0</v>
      </c>
      <c r="CM65" s="35">
        <v>0</v>
      </c>
      <c r="CN65" s="35">
        <v>0</v>
      </c>
      <c r="CO65" s="35">
        <v>0</v>
      </c>
      <c r="CP65" s="35">
        <v>0</v>
      </c>
      <c r="CQ65" s="35">
        <v>0</v>
      </c>
      <c r="CR65" s="36">
        <v>0</v>
      </c>
      <c r="CS65" s="37">
        <f>SUM(CH65:CR65)</f>
        <v>0</v>
      </c>
      <c r="CT65" s="37">
        <f>SUM(CH65,CI65,2.3*CJ65,2.3*CK65,2.3*CL65,2.3*CM65,2*CN65,2*CO65,CP65,0.4*CQ65,0.2*CR65)</f>
        <v>0</v>
      </c>
      <c r="CU65" s="33">
        <f>'Site 49 - Data'!$A65</f>
        <v>0.73958333333333282</v>
      </c>
      <c r="CV65" s="70">
        <f>SUM('Site 49 - Data'!BF65,'Site 49 - Data'!BT65,'Site 49 - Data'!EZ65,'Site 49 - Data'!IF65,'Site 49 - ARMS'!BT65)</f>
        <v>85</v>
      </c>
      <c r="CW65" s="71">
        <f>SUM('Site 49 - Data'!BG65,'Site 49 - Data'!BU65,'Site 49 - Data'!FA65,'Site 49 - Data'!IG65,'Site 49 - ARMS'!BU65)</f>
        <v>4</v>
      </c>
      <c r="CX65" s="71">
        <f>SUM('Site 49 - Data'!BH65,'Site 49 - Data'!BV65,'Site 49 - Data'!FB65,'Site 49 - Data'!IH65,'Site 49 - ARMS'!BV65)</f>
        <v>2</v>
      </c>
      <c r="CY65" s="71">
        <f>SUM('Site 49 - Data'!BI65,'Site 49 - Data'!BW65,'Site 49 - Data'!FC65,'Site 49 - Data'!II65,'Site 49 - ARMS'!BW65)</f>
        <v>0</v>
      </c>
      <c r="CZ65" s="71">
        <f>SUM('Site 49 - Data'!BJ65,'Site 49 - Data'!BX65,'Site 49 - Data'!FD65,'Site 49 - Data'!IJ65,'Site 49 - ARMS'!BX65)</f>
        <v>1</v>
      </c>
      <c r="DA65" s="71">
        <f>SUM('Site 49 - Data'!BK65,'Site 49 - Data'!BY65,'Site 49 - Data'!FE65,'Site 49 - Data'!IK65,'Site 49 - ARMS'!BY65)</f>
        <v>0</v>
      </c>
      <c r="DB65" s="71">
        <f>SUM('Site 49 - Data'!BL65,'Site 49 - Data'!BZ65,'Site 49 - Data'!FF65,'Site 49 - Data'!IL65,'Site 49 - ARMS'!BZ65)</f>
        <v>0</v>
      </c>
      <c r="DC65" s="71">
        <f>SUM('Site 49 - Data'!BM65,'Site 49 - Data'!CA65,'Site 49 - Data'!FG65,'Site 49 - Data'!IM65,'Site 49 - ARMS'!CA65)</f>
        <v>1</v>
      </c>
      <c r="DD65" s="71">
        <f>SUM('Site 49 - Data'!BN65,'Site 49 - Data'!CB65,'Site 49 - Data'!FH65,'Site 49 - Data'!IN65,'Site 49 - ARMS'!CB65)</f>
        <v>8</v>
      </c>
      <c r="DE65" s="71">
        <f>SUM('Site 49 - Data'!BO65,'Site 49 - Data'!CC65,'Site 49 - Data'!FI65,'Site 49 - Data'!IO65,'Site 49 - ARMS'!CC65)</f>
        <v>2</v>
      </c>
      <c r="DF65" s="72">
        <f>SUM('Site 49 - Data'!BP65,'Site 49 - Data'!CD65,'Site 49 - Data'!FJ65,'Site 49 - Data'!IP65,'Site 49 - ARMS'!CD65)</f>
        <v>15</v>
      </c>
      <c r="DG65" s="32">
        <f>SUM(CV65:DF65)</f>
        <v>118</v>
      </c>
      <c r="DH65" s="32">
        <f>SUM(CV65,CW65,2.3*CX65,2.3*CY65,2.3*CZ65,2.3*DA65,2*DB65,2*DC65,DD65,0.4*DE65,0.2*DF65)</f>
        <v>109.69999999999999</v>
      </c>
      <c r="DI65" s="33">
        <f>'Site 49 - Data'!$A65</f>
        <v>0.73958333333333282</v>
      </c>
      <c r="DJ65" s="70">
        <f>SUM('Site 49 - Data'!B65,'Site 49 - Data'!P65,'Site 49 - Data'!AD65,'Site 49 - Data'!AR65,'Site 49 - Data'!BF65)</f>
        <v>129</v>
      </c>
      <c r="DK65" s="71">
        <f>SUM('Site 49 - Data'!C65,'Site 49 - Data'!Q65,'Site 49 - Data'!AE65,'Site 49 - Data'!AS65,'Site 49 - Data'!BG65)</f>
        <v>2</v>
      </c>
      <c r="DL65" s="71">
        <f>SUM('Site 49 - Data'!D65,'Site 49 - Data'!R65,'Site 49 - Data'!AF65,'Site 49 - Data'!AT65,'Site 49 - Data'!BH65)</f>
        <v>0</v>
      </c>
      <c r="DM65" s="71">
        <f>SUM('Site 49 - Data'!E65,'Site 49 - Data'!S65,'Site 49 - Data'!AG65,'Site 49 - Data'!AU65,'Site 49 - Data'!BI65)</f>
        <v>0</v>
      </c>
      <c r="DN65" s="71">
        <f>SUM('Site 49 - Data'!F65,'Site 49 - Data'!T65,'Site 49 - Data'!AH65,'Site 49 - Data'!AV65,'Site 49 - Data'!BJ65)</f>
        <v>0</v>
      </c>
      <c r="DO65" s="71">
        <f>SUM('Site 49 - Data'!G65,'Site 49 - Data'!U65,'Site 49 - Data'!AI65,'Site 49 - Data'!AW65,'Site 49 - Data'!BK65)</f>
        <v>0</v>
      </c>
      <c r="DP65" s="71">
        <f>SUM('Site 49 - Data'!H65,'Site 49 - Data'!V65,'Site 49 - Data'!AJ65,'Site 49 - Data'!AX65,'Site 49 - Data'!BL65)</f>
        <v>0</v>
      </c>
      <c r="DQ65" s="71">
        <f>SUM('Site 49 - Data'!I65,'Site 49 - Data'!W65,'Site 49 - Data'!AK65,'Site 49 - Data'!AY65,'Site 49 - Data'!BM65)</f>
        <v>1</v>
      </c>
      <c r="DR65" s="71">
        <f>SUM('Site 49 - Data'!J65,'Site 49 - Data'!X65,'Site 49 - Data'!AL65,'Site 49 - Data'!AZ65,'Site 49 - Data'!BN65)</f>
        <v>16</v>
      </c>
      <c r="DS65" s="71">
        <f>SUM('Site 49 - Data'!K65,'Site 49 - Data'!Y65,'Site 49 - Data'!AM65,'Site 49 - Data'!BA65,'Site 49 - Data'!BO65)</f>
        <v>2</v>
      </c>
      <c r="DT65" s="72">
        <f>SUM('Site 49 - Data'!L65,'Site 49 - Data'!Z65,'Site 49 - Data'!AN65,'Site 49 - Data'!BB65,'Site 49 - Data'!BP65)</f>
        <v>34</v>
      </c>
      <c r="DU65" s="32">
        <f>SUM(DJ65:DT65)</f>
        <v>184</v>
      </c>
      <c r="DV65" s="32">
        <f>SUM(DJ65,DK65,2.3*DL65,2.3*DM65,2.3*DN65,2.3*DO65,2*DP65,2*DQ65,DR65,0.4*DS65,0.2*DT65)</f>
        <v>156.60000000000002</v>
      </c>
      <c r="DW65" s="33">
        <f>'Site 49 - Data'!$A65</f>
        <v>0.73958333333333282</v>
      </c>
      <c r="DX65" s="70">
        <f>SUM('Site 49 - Data'!AR65,'Site 49 - Data'!DX65,'Site 49 - Data'!EL65,'Site 49 - Data'!HR65,'Site 49 - ARMS'!BF65)</f>
        <v>67</v>
      </c>
      <c r="DY65" s="71">
        <f>SUM('Site 49 - Data'!AS65,'Site 49 - Data'!DY65,'Site 49 - Data'!EM65,'Site 49 - Data'!HS65,'Site 49 - ARMS'!BG65)</f>
        <v>4</v>
      </c>
      <c r="DZ65" s="71">
        <f>SUM('Site 49 - Data'!AT65,'Site 49 - Data'!DZ65,'Site 49 - Data'!EN65,'Site 49 - Data'!HT65,'Site 49 - ARMS'!BH65)</f>
        <v>0</v>
      </c>
      <c r="EA65" s="71">
        <f>SUM('Site 49 - Data'!AU65,'Site 49 - Data'!EA65,'Site 49 - Data'!EO65,'Site 49 - Data'!HU65,'Site 49 - ARMS'!BI65)</f>
        <v>0</v>
      </c>
      <c r="EB65" s="71">
        <f>SUM('Site 49 - Data'!AV65,'Site 49 - Data'!EB65,'Site 49 - Data'!EP65,'Site 49 - Data'!HV65,'Site 49 - ARMS'!BJ65)</f>
        <v>0</v>
      </c>
      <c r="EC65" s="71">
        <f>SUM('Site 49 - Data'!AW65,'Site 49 - Data'!EC65,'Site 49 - Data'!EQ65,'Site 49 - Data'!HW65,'Site 49 - ARMS'!BK65)</f>
        <v>0</v>
      </c>
      <c r="ED65" s="71">
        <f>SUM('Site 49 - Data'!AX65,'Site 49 - Data'!ED65,'Site 49 - Data'!ER65,'Site 49 - Data'!HX65,'Site 49 - ARMS'!BL65)</f>
        <v>0</v>
      </c>
      <c r="EE65" s="71">
        <f>SUM('Site 49 - Data'!AY65,'Site 49 - Data'!EE65,'Site 49 - Data'!ES65,'Site 49 - Data'!HY65,'Site 49 - ARMS'!BM65)</f>
        <v>1</v>
      </c>
      <c r="EF65" s="71">
        <f>SUM('Site 49 - Data'!AZ65,'Site 49 - Data'!EF65,'Site 49 - Data'!ET65,'Site 49 - Data'!HZ65,'Site 49 - ARMS'!BN65)</f>
        <v>9</v>
      </c>
      <c r="EG65" s="71">
        <f>SUM('Site 49 - Data'!BA65,'Site 49 - Data'!EG65,'Site 49 - Data'!EU65,'Site 49 - Data'!IA65,'Site 49 - ARMS'!BO65)</f>
        <v>3</v>
      </c>
      <c r="EH65" s="72">
        <f>SUM('Site 49 - Data'!BB65,'Site 49 - Data'!EH65,'Site 49 - Data'!EV65,'Site 49 - Data'!IB65,'Site 49 - ARMS'!BP65)</f>
        <v>13</v>
      </c>
      <c r="EI65" s="32">
        <f>SUM(DX65:EH65)</f>
        <v>97</v>
      </c>
      <c r="EJ65" s="32">
        <f>SUM(DX65,DY65,2.3*DZ65,2.3*EA65,2.3*EB65,2.3*EC65,2*ED65,2*EE65,EF65,0.4*EG65,0.2*EH65)</f>
        <v>85.8</v>
      </c>
      <c r="EK65" s="33">
        <f>'Site 49 - Data'!$A65</f>
        <v>0.73958333333333282</v>
      </c>
      <c r="EL65" s="70">
        <f>SUM('Site 49 - Data'!BT65,'Site 49 - Data'!CH65,'Site 49 - Data'!CV65,'Site 49 - Data'!DJ65,'Site 49 - Data'!DX65)</f>
        <v>65</v>
      </c>
      <c r="EM65" s="71">
        <f>SUM('Site 49 - Data'!BU65,'Site 49 - Data'!CI65,'Site 49 - Data'!CW65,'Site 49 - Data'!DK65,'Site 49 - Data'!DY65)</f>
        <v>1</v>
      </c>
      <c r="EN65" s="71">
        <f>SUM('Site 49 - Data'!BV65,'Site 49 - Data'!CJ65,'Site 49 - Data'!CX65,'Site 49 - Data'!DL65,'Site 49 - Data'!DZ65)</f>
        <v>2</v>
      </c>
      <c r="EO65" s="71">
        <f>SUM('Site 49 - Data'!BW65,'Site 49 - Data'!CK65,'Site 49 - Data'!CY65,'Site 49 - Data'!DM65,'Site 49 - Data'!EA65)</f>
        <v>0</v>
      </c>
      <c r="EP65" s="71">
        <f>SUM('Site 49 - Data'!BX65,'Site 49 - Data'!CL65,'Site 49 - Data'!CZ65,'Site 49 - Data'!DN65,'Site 49 - Data'!EB65)</f>
        <v>0</v>
      </c>
      <c r="EQ65" s="71">
        <f>SUM('Site 49 - Data'!BY65,'Site 49 - Data'!CM65,'Site 49 - Data'!DA65,'Site 49 - Data'!DO65,'Site 49 - Data'!EC65)</f>
        <v>0</v>
      </c>
      <c r="ER65" s="71">
        <f>SUM('Site 49 - Data'!BZ65,'Site 49 - Data'!CN65,'Site 49 - Data'!DB65,'Site 49 - Data'!DP65,'Site 49 - Data'!ED65)</f>
        <v>0</v>
      </c>
      <c r="ES65" s="71">
        <f>SUM('Site 49 - Data'!CA65,'Site 49 - Data'!CO65,'Site 49 - Data'!DC65,'Site 49 - Data'!DQ65,'Site 49 - Data'!EE65)</f>
        <v>1</v>
      </c>
      <c r="ET65" s="71">
        <f>SUM('Site 49 - Data'!CB65,'Site 49 - Data'!CP65,'Site 49 - Data'!DD65,'Site 49 - Data'!DR65,'Site 49 - Data'!EF65)</f>
        <v>11</v>
      </c>
      <c r="EU65" s="71">
        <f>SUM('Site 49 - Data'!CC65,'Site 49 - Data'!CQ65,'Site 49 - Data'!DE65,'Site 49 - Data'!DS65,'Site 49 - Data'!EG65)</f>
        <v>4</v>
      </c>
      <c r="EV65" s="72">
        <f>SUM('Site 49 - Data'!CD65,'Site 49 - Data'!CR65,'Site 49 - Data'!DF65,'Site 49 - Data'!DT65,'Site 49 - Data'!EH65)</f>
        <v>13</v>
      </c>
      <c r="EW65" s="32">
        <f>SUM(EL65:EV65)</f>
        <v>97</v>
      </c>
      <c r="EX65" s="32">
        <f>SUM(EL65,EM65,2.3*EN65,2.3*EO65,2.3*EP65,2.3*EQ65,2*ER65,2*ES65,ET65,0.4*EU65,0.2*EV65)</f>
        <v>87.799999999999983</v>
      </c>
      <c r="EY65" s="33">
        <f>'Site 49 - Data'!$A65</f>
        <v>0.73958333333333282</v>
      </c>
      <c r="EZ65" s="70">
        <f>SUM('Site 49 - Data'!AD65,'Site 49 - Data'!DJ65,'Site 49 - Data'!GP65,'Site 49 - Data'!HD65,'Site 49 - ARMS'!AR65)</f>
        <v>123</v>
      </c>
      <c r="FA65" s="71">
        <f>SUM('Site 49 - Data'!AE65,'Site 49 - Data'!DK65,'Site 49 - Data'!GQ65,'Site 49 - Data'!HE65,'Site 49 - ARMS'!AS65)</f>
        <v>3</v>
      </c>
      <c r="FB65" s="71">
        <f>SUM('Site 49 - Data'!AF65,'Site 49 - Data'!DL65,'Site 49 - Data'!GR65,'Site 49 - Data'!HF65,'Site 49 - ARMS'!AT65)</f>
        <v>0</v>
      </c>
      <c r="FC65" s="71">
        <f>SUM('Site 49 - Data'!AG65,'Site 49 - Data'!DM65,'Site 49 - Data'!GS65,'Site 49 - Data'!HG65,'Site 49 - ARMS'!AU65)</f>
        <v>0</v>
      </c>
      <c r="FD65" s="71">
        <f>SUM('Site 49 - Data'!AH65,'Site 49 - Data'!DN65,'Site 49 - Data'!GT65,'Site 49 - Data'!HH65,'Site 49 - ARMS'!AV65)</f>
        <v>0</v>
      </c>
      <c r="FE65" s="71">
        <f>SUM('Site 49 - Data'!AI65,'Site 49 - Data'!DO65,'Site 49 - Data'!GU65,'Site 49 - Data'!HI65,'Site 49 - ARMS'!AW65)</f>
        <v>0</v>
      </c>
      <c r="FF65" s="71">
        <f>SUM('Site 49 - Data'!AJ65,'Site 49 - Data'!DP65,'Site 49 - Data'!GV65,'Site 49 - Data'!HJ65,'Site 49 - ARMS'!AX65)</f>
        <v>0</v>
      </c>
      <c r="FG65" s="71">
        <f>SUM('Site 49 - Data'!AK65,'Site 49 - Data'!DQ65,'Site 49 - Data'!GW65,'Site 49 - Data'!HK65,'Site 49 - ARMS'!AY65)</f>
        <v>0</v>
      </c>
      <c r="FH65" s="71">
        <f>SUM('Site 49 - Data'!AL65,'Site 49 - Data'!DR65,'Site 49 - Data'!GX65,'Site 49 - Data'!HL65,'Site 49 - ARMS'!AZ65)</f>
        <v>17</v>
      </c>
      <c r="FI65" s="71">
        <f>SUM('Site 49 - Data'!AM65,'Site 49 - Data'!DS65,'Site 49 - Data'!GY65,'Site 49 - Data'!HM65,'Site 49 - ARMS'!BA65)</f>
        <v>3</v>
      </c>
      <c r="FJ65" s="72">
        <f>SUM('Site 49 - Data'!AN65,'Site 49 - Data'!DT65,'Site 49 - Data'!GZ65,'Site 49 - Data'!HN65,'Site 49 - ARMS'!BB65)</f>
        <v>29</v>
      </c>
      <c r="FK65" s="32">
        <f>SUM(EZ65:FJ65)</f>
        <v>175</v>
      </c>
      <c r="FL65" s="32">
        <f>SUM(EZ65,FA65,2.3*FB65,2.3*FC65,2.3*FD65,2.3*FE65,2*FF65,2*FG65,FH65,0.4*FI65,0.2*FJ65)</f>
        <v>150</v>
      </c>
      <c r="FM65" s="33">
        <f>'Site 49 - Data'!$A65</f>
        <v>0.73958333333333282</v>
      </c>
      <c r="FN65" s="70">
        <f>SUM('Site 49 - Data'!EL65,'Site 49 - Data'!EZ65,'Site 49 - Data'!FN65,'Site 49 - Data'!GB65,'Site 49 - Data'!GP65)</f>
        <v>90</v>
      </c>
      <c r="FO65" s="71">
        <f>SUM('Site 49 - Data'!EM65,'Site 49 - Data'!FA65,'Site 49 - Data'!FO65,'Site 49 - Data'!GC65,'Site 49 - Data'!GQ65)</f>
        <v>5</v>
      </c>
      <c r="FP65" s="71">
        <f>SUM('Site 49 - Data'!EN65,'Site 49 - Data'!FB65,'Site 49 - Data'!FP65,'Site 49 - Data'!GD65,'Site 49 - Data'!GR65)</f>
        <v>0</v>
      </c>
      <c r="FQ65" s="71">
        <f>SUM('Site 49 - Data'!EO65,'Site 49 - Data'!FC65,'Site 49 - Data'!FQ65,'Site 49 - Data'!GE65,'Site 49 - Data'!GS65)</f>
        <v>0</v>
      </c>
      <c r="FR65" s="71">
        <f>SUM('Site 49 - Data'!EP65,'Site 49 - Data'!FD65,'Site 49 - Data'!FR65,'Site 49 - Data'!GF65,'Site 49 - Data'!GT65)</f>
        <v>1</v>
      </c>
      <c r="FS65" s="71">
        <f>SUM('Site 49 - Data'!EQ65,'Site 49 - Data'!FE65,'Site 49 - Data'!FS65,'Site 49 - Data'!GG65,'Site 49 - Data'!GU65)</f>
        <v>0</v>
      </c>
      <c r="FT65" s="71">
        <f>SUM('Site 49 - Data'!ER65,'Site 49 - Data'!FF65,'Site 49 - Data'!FT65,'Site 49 - Data'!GH65,'Site 49 - Data'!GV65)</f>
        <v>0</v>
      </c>
      <c r="FU65" s="71">
        <f>SUM('Site 49 - Data'!ES65,'Site 49 - Data'!FG65,'Site 49 - Data'!FU65,'Site 49 - Data'!GI65,'Site 49 - Data'!GW65)</f>
        <v>0</v>
      </c>
      <c r="FV65" s="71">
        <f>SUM('Site 49 - Data'!ET65,'Site 49 - Data'!FH65,'Site 49 - Data'!FV65,'Site 49 - Data'!GJ65,'Site 49 - Data'!GX65)</f>
        <v>7</v>
      </c>
      <c r="FW65" s="71">
        <f>SUM('Site 49 - Data'!EU65,'Site 49 - Data'!FI65,'Site 49 - Data'!FW65,'Site 49 - Data'!GK65,'Site 49 - Data'!GY65)</f>
        <v>2</v>
      </c>
      <c r="FX65" s="72">
        <f>SUM('Site 49 - Data'!EV65,'Site 49 - Data'!FJ65,'Site 49 - Data'!FX65,'Site 49 - Data'!GL65,'Site 49 - Data'!GZ65)</f>
        <v>15</v>
      </c>
      <c r="FY65" s="32">
        <f>SUM(FN65:FX65)</f>
        <v>120</v>
      </c>
      <c r="FZ65" s="32">
        <f>SUM(FN65,FO65,2.3*FP65,2.3*FQ65,2.3*FR65,2.3*FS65,2*FT65,2*FU65,FV65,0.4*FW65,0.2*FX65)</f>
        <v>108.1</v>
      </c>
      <c r="GA65" s="33">
        <f>'Site 49 - Data'!$A65</f>
        <v>0.73958333333333282</v>
      </c>
      <c r="GB65" s="70">
        <f>SUM('Site 49 - Data'!P65,'Site 49 - Data'!CV65,'Site 49 - Data'!GB65,'Site 49 - ARMS'!P65,'Site 49 - ARMS'!AD65)</f>
        <v>13</v>
      </c>
      <c r="GC65" s="71">
        <f>SUM('Site 49 - Data'!Q65,'Site 49 - Data'!CW65,'Site 49 - Data'!GC65,'Site 49 - ARMS'!Q65,'Site 49 - ARMS'!AE65)</f>
        <v>0</v>
      </c>
      <c r="GD65" s="71">
        <f>SUM('Site 49 - Data'!R65,'Site 49 - Data'!CX65,'Site 49 - Data'!GD65,'Site 49 - ARMS'!R65,'Site 49 - ARMS'!AF65)</f>
        <v>0</v>
      </c>
      <c r="GE65" s="71">
        <f>SUM('Site 49 - Data'!S65,'Site 49 - Data'!CY65,'Site 49 - Data'!GE65,'Site 49 - ARMS'!S65,'Site 49 - ARMS'!AG65)</f>
        <v>0</v>
      </c>
      <c r="GF65" s="71">
        <f>SUM('Site 49 - Data'!T65,'Site 49 - Data'!CZ65,'Site 49 - Data'!GF65,'Site 49 - ARMS'!T65,'Site 49 - ARMS'!AH65)</f>
        <v>0</v>
      </c>
      <c r="GG65" s="71">
        <f>SUM('Site 49 - Data'!U65,'Site 49 - Data'!DA65,'Site 49 - Data'!GG65,'Site 49 - ARMS'!U65,'Site 49 - ARMS'!AI65)</f>
        <v>0</v>
      </c>
      <c r="GH65" s="71">
        <f>SUM('Site 49 - Data'!V65,'Site 49 - Data'!DB65,'Site 49 - Data'!GH65,'Site 49 - ARMS'!V65,'Site 49 - ARMS'!AJ65)</f>
        <v>0</v>
      </c>
      <c r="GI65" s="71">
        <f>SUM('Site 49 - Data'!W65,'Site 49 - Data'!DC65,'Site 49 - Data'!GI65,'Site 49 - ARMS'!W65,'Site 49 - ARMS'!AK65)</f>
        <v>0</v>
      </c>
      <c r="GJ65" s="71">
        <f>SUM('Site 49 - Data'!X65,'Site 49 - Data'!DD65,'Site 49 - Data'!GJ65,'Site 49 - ARMS'!X65,'Site 49 - ARMS'!AL65)</f>
        <v>1</v>
      </c>
      <c r="GK65" s="71">
        <f>SUM('Site 49 - Data'!Y65,'Site 49 - Data'!DE65,'Site 49 - Data'!GK65,'Site 49 - ARMS'!Y65,'Site 49 - ARMS'!AM65)</f>
        <v>0</v>
      </c>
      <c r="GL65" s="72">
        <f>SUM('Site 49 - Data'!Z65,'Site 49 - Data'!DF65,'Site 49 - Data'!GL65,'Site 49 - ARMS'!Z65,'Site 49 - ARMS'!AN65)</f>
        <v>11</v>
      </c>
      <c r="GM65" s="32">
        <f>SUM(GB65:GL65)</f>
        <v>25</v>
      </c>
      <c r="GN65" s="32">
        <f>SUM(GB65,GC65,2.3*GD65,2.3*GE65,2.3*GF65,2.3*GG65,2*GH65,2*GI65,GJ65,0.4*GK65,0.2*GL65)</f>
        <v>16.2</v>
      </c>
      <c r="GO65" s="33">
        <f>'Site 49 - Data'!$A65</f>
        <v>0.73958333333333282</v>
      </c>
      <c r="GP65" s="70">
        <f>SUM('Site 49 - Data'!HD65,'Site 49 - Data'!HR65,'Site 49 - Data'!IF65,'Site 49 - ARMS'!B65,'Site 49 - ARMS'!P65)</f>
        <v>22</v>
      </c>
      <c r="GQ65" s="71">
        <f>SUM('Site 49 - Data'!HE65,'Site 49 - Data'!HS65,'Site 49 - Data'!IG65,'Site 49 - ARMS'!C65,'Site 49 - ARMS'!Q65)</f>
        <v>3</v>
      </c>
      <c r="GR65" s="71">
        <f>SUM('Site 49 - Data'!HF65,'Site 49 - Data'!HT65,'Site 49 - Data'!IH65,'Site 49 - ARMS'!D65,'Site 49 - ARMS'!R65)</f>
        <v>0</v>
      </c>
      <c r="GS65" s="71">
        <f>SUM('Site 49 - Data'!HG65,'Site 49 - Data'!HU65,'Site 49 - Data'!II65,'Site 49 - ARMS'!E65,'Site 49 - ARMS'!S65)</f>
        <v>0</v>
      </c>
      <c r="GT65" s="71">
        <f>SUM('Site 49 - Data'!HH65,'Site 49 - Data'!HV65,'Site 49 - Data'!IJ65,'Site 49 - ARMS'!F65,'Site 49 - ARMS'!T65)</f>
        <v>0</v>
      </c>
      <c r="GU65" s="71">
        <f>SUM('Site 49 - Data'!HI65,'Site 49 - Data'!HW65,'Site 49 - Data'!IK65,'Site 49 - ARMS'!G65,'Site 49 - ARMS'!U65)</f>
        <v>0</v>
      </c>
      <c r="GV65" s="71">
        <f>SUM('Site 49 - Data'!HJ65,'Site 49 - Data'!HX65,'Site 49 - Data'!IL65,'Site 49 - ARMS'!H65,'Site 49 - ARMS'!V65)</f>
        <v>0</v>
      </c>
      <c r="GW65" s="71">
        <f>SUM('Site 49 - Data'!HK65,'Site 49 - Data'!HY65,'Site 49 - Data'!IM65,'Site 49 - ARMS'!I65,'Site 49 - ARMS'!W65)</f>
        <v>0</v>
      </c>
      <c r="GX65" s="71">
        <f>SUM('Site 49 - Data'!HL65,'Site 49 - Data'!HZ65,'Site 49 - Data'!IN65,'Site 49 - ARMS'!J65,'Site 49 - ARMS'!X65)</f>
        <v>1</v>
      </c>
      <c r="GY65" s="71">
        <f>SUM('Site 49 - Data'!HM65,'Site 49 - Data'!IA65,'Site 49 - Data'!IO65,'Site 49 - ARMS'!K65,'Site 49 - ARMS'!Y65)</f>
        <v>1</v>
      </c>
      <c r="GZ65" s="72">
        <f>SUM('Site 49 - Data'!HN65,'Site 49 - Data'!IB65,'Site 49 - Data'!IP65,'Site 49 - ARMS'!L65,'Site 49 - ARMS'!Z65)</f>
        <v>3</v>
      </c>
      <c r="HA65" s="32">
        <f>SUM(GP65:GZ65)</f>
        <v>30</v>
      </c>
      <c r="HB65" s="32">
        <f>SUM(GP65,GQ65,2.3*GR65,2.3*GS65,2.3*GT65,2.3*GU65,2*GV65,2*GW65,GX65,0.4*GY65,0.2*GZ65)</f>
        <v>27</v>
      </c>
      <c r="HC65" s="33">
        <f>'Site 49 - Data'!$A65</f>
        <v>0.73958333333333282</v>
      </c>
      <c r="HD65" s="70">
        <f>SUM('Site 49 - Data'!B65,'Site 49 - Data'!CH65,'Site 49 - Data'!FN65,'Site 49 - ARMS'!B65,'Site 49 - ARMS'!CH65)</f>
        <v>76</v>
      </c>
      <c r="HE65" s="71">
        <f>SUM('Site 49 - Data'!C65,'Site 49 - Data'!CI65,'Site 49 - Data'!FO65,'Site 49 - ARMS'!C65,'Site 49 - ARMS'!CI65)</f>
        <v>3</v>
      </c>
      <c r="HF65" s="71">
        <f>SUM('Site 49 - Data'!D65,'Site 49 - Data'!CJ65,'Site 49 - Data'!FP65,'Site 49 - ARMS'!D65,'Site 49 - ARMS'!CJ65)</f>
        <v>1</v>
      </c>
      <c r="HG65" s="71">
        <f>SUM('Site 49 - Data'!E65,'Site 49 - Data'!CK65,'Site 49 - Data'!FQ65,'Site 49 - ARMS'!E65,'Site 49 - ARMS'!CK65)</f>
        <v>0</v>
      </c>
      <c r="HH65" s="71">
        <f>SUM('Site 49 - Data'!F65,'Site 49 - Data'!CL65,'Site 49 - Data'!FR65,'Site 49 - ARMS'!F65,'Site 49 - ARMS'!CL65)</f>
        <v>0</v>
      </c>
      <c r="HI65" s="71">
        <f>SUM('Site 49 - Data'!G65,'Site 49 - Data'!CM65,'Site 49 - Data'!FS65,'Site 49 - ARMS'!G65,'Site 49 - ARMS'!CM65)</f>
        <v>0</v>
      </c>
      <c r="HJ65" s="71">
        <f>SUM('Site 49 - Data'!H65,'Site 49 - Data'!CN65,'Site 49 - Data'!FT65,'Site 49 - ARMS'!H65,'Site 49 - ARMS'!CN65)</f>
        <v>0</v>
      </c>
      <c r="HK65" s="71">
        <f>SUM('Site 49 - Data'!I65,'Site 49 - Data'!CO65,'Site 49 - Data'!FU65,'Site 49 - ARMS'!I65,'Site 49 - ARMS'!CO65)</f>
        <v>0</v>
      </c>
      <c r="HL65" s="71">
        <f>SUM('Site 49 - Data'!J65,'Site 49 - Data'!CP65,'Site 49 - Data'!FV65,'Site 49 - ARMS'!J65,'Site 49 - ARMS'!CP65)</f>
        <v>9</v>
      </c>
      <c r="HM65" s="71">
        <f>SUM('Site 49 - Data'!K65,'Site 49 - Data'!CQ65,'Site 49 - Data'!FW65,'Site 49 - ARMS'!K65,'Site 49 - ARMS'!CQ65)</f>
        <v>4</v>
      </c>
      <c r="HN65" s="72">
        <f>SUM('Site 49 - Data'!L65,'Site 49 - Data'!CR65,'Site 49 - Data'!FX65,'Site 49 - ARMS'!L65,'Site 49 - ARMS'!CR65)</f>
        <v>10</v>
      </c>
      <c r="HO65" s="32">
        <f>SUM(HD65:HN65)</f>
        <v>103</v>
      </c>
      <c r="HP65" s="32">
        <f>SUM(HD65,HE65,2.3*HF65,2.3*HG65,2.3*HH65,2.3*HI65,2*HJ65,2*HK65,HL65,0.4*HM65,0.2*HN65)</f>
        <v>93.899999999999991</v>
      </c>
      <c r="HQ65" s="33">
        <f>'Site 49 - Data'!$A65</f>
        <v>0.73958333333333282</v>
      </c>
      <c r="HR65" s="70">
        <f t="shared" si="231"/>
        <v>58</v>
      </c>
      <c r="HS65" s="71">
        <f t="shared" si="231"/>
        <v>3</v>
      </c>
      <c r="HT65" s="71">
        <f t="shared" si="231"/>
        <v>1</v>
      </c>
      <c r="HU65" s="71">
        <f t="shared" si="231"/>
        <v>0</v>
      </c>
      <c r="HV65" s="71">
        <f t="shared" si="231"/>
        <v>0</v>
      </c>
      <c r="HW65" s="71">
        <f t="shared" si="231"/>
        <v>0</v>
      </c>
      <c r="HX65" s="71">
        <f t="shared" si="231"/>
        <v>0</v>
      </c>
      <c r="HY65" s="71">
        <f t="shared" si="231"/>
        <v>0</v>
      </c>
      <c r="HZ65" s="71">
        <f t="shared" si="231"/>
        <v>9</v>
      </c>
      <c r="IA65" s="71">
        <f t="shared" si="231"/>
        <v>3</v>
      </c>
      <c r="IB65" s="72">
        <f t="shared" si="231"/>
        <v>13</v>
      </c>
      <c r="IC65" s="32">
        <f>SUM(HR65:IB65)</f>
        <v>87</v>
      </c>
      <c r="ID65" s="32">
        <f>SUM(HR65,HS65,2.3*HT65,2.3*HU65,2.3*HV65,2.3*HW65,2*HX65,2*HY65,HZ65,0.4*IA65,0.2*IB65)</f>
        <v>76.099999999999994</v>
      </c>
      <c r="IE65" s="73">
        <f>SUM(EI65,FK65,GM65,HO65)</f>
        <v>400</v>
      </c>
      <c r="IF65" s="73">
        <f>SUM(IE65:IE69)</f>
        <v>1632</v>
      </c>
      <c r="IG65" s="33">
        <v>0.73958333333333282</v>
      </c>
    </row>
    <row r="66" spans="1:241" s="47" customFormat="1" ht="12" customHeight="1" x14ac:dyDescent="0.4">
      <c r="A66" s="38" t="s">
        <v>20</v>
      </c>
      <c r="B66" s="39">
        <f t="shared" ref="B66:N66" si="232">SUM(B62:B65)</f>
        <v>22</v>
      </c>
      <c r="C66" s="40">
        <f t="shared" si="232"/>
        <v>1</v>
      </c>
      <c r="D66" s="40">
        <f t="shared" si="232"/>
        <v>0</v>
      </c>
      <c r="E66" s="40">
        <f t="shared" si="232"/>
        <v>0</v>
      </c>
      <c r="F66" s="40">
        <f t="shared" si="232"/>
        <v>0</v>
      </c>
      <c r="G66" s="40">
        <f t="shared" si="232"/>
        <v>0</v>
      </c>
      <c r="H66" s="40">
        <f t="shared" si="232"/>
        <v>0</v>
      </c>
      <c r="I66" s="40">
        <f t="shared" si="232"/>
        <v>0</v>
      </c>
      <c r="J66" s="40">
        <f t="shared" si="232"/>
        <v>3</v>
      </c>
      <c r="K66" s="40">
        <f t="shared" si="232"/>
        <v>0</v>
      </c>
      <c r="L66" s="41">
        <f t="shared" si="232"/>
        <v>1</v>
      </c>
      <c r="M66" s="42">
        <f t="shared" si="232"/>
        <v>27</v>
      </c>
      <c r="N66" s="42">
        <f t="shared" si="232"/>
        <v>26.2</v>
      </c>
      <c r="O66" s="38" t="s">
        <v>20</v>
      </c>
      <c r="P66" s="43">
        <f t="shared" ref="P66:AB66" si="233">SUM(P62:P65)</f>
        <v>0</v>
      </c>
      <c r="Q66" s="44">
        <f t="shared" si="233"/>
        <v>0</v>
      </c>
      <c r="R66" s="44">
        <f t="shared" si="233"/>
        <v>0</v>
      </c>
      <c r="S66" s="44">
        <f t="shared" si="233"/>
        <v>0</v>
      </c>
      <c r="T66" s="44">
        <f t="shared" si="233"/>
        <v>0</v>
      </c>
      <c r="U66" s="44">
        <f t="shared" si="233"/>
        <v>0</v>
      </c>
      <c r="V66" s="44">
        <f t="shared" si="233"/>
        <v>0</v>
      </c>
      <c r="W66" s="44">
        <f t="shared" si="233"/>
        <v>0</v>
      </c>
      <c r="X66" s="44">
        <f t="shared" si="233"/>
        <v>0</v>
      </c>
      <c r="Y66" s="44">
        <f t="shared" si="233"/>
        <v>0</v>
      </c>
      <c r="Z66" s="45">
        <f t="shared" si="233"/>
        <v>0</v>
      </c>
      <c r="AA66" s="46">
        <f t="shared" si="233"/>
        <v>0</v>
      </c>
      <c r="AB66" s="46">
        <f t="shared" si="233"/>
        <v>0</v>
      </c>
      <c r="AC66" s="38" t="s">
        <v>20</v>
      </c>
      <c r="AD66" s="39">
        <f t="shared" ref="AD66:AP66" si="234">SUM(AD62:AD65)</f>
        <v>5</v>
      </c>
      <c r="AE66" s="40">
        <f t="shared" si="234"/>
        <v>0</v>
      </c>
      <c r="AF66" s="40">
        <f t="shared" si="234"/>
        <v>0</v>
      </c>
      <c r="AG66" s="40">
        <f t="shared" si="234"/>
        <v>0</v>
      </c>
      <c r="AH66" s="40">
        <f t="shared" si="234"/>
        <v>0</v>
      </c>
      <c r="AI66" s="40">
        <f t="shared" si="234"/>
        <v>0</v>
      </c>
      <c r="AJ66" s="40">
        <f t="shared" si="234"/>
        <v>0</v>
      </c>
      <c r="AK66" s="40">
        <f t="shared" si="234"/>
        <v>0</v>
      </c>
      <c r="AL66" s="40">
        <f t="shared" si="234"/>
        <v>0</v>
      </c>
      <c r="AM66" s="40">
        <f t="shared" si="234"/>
        <v>0</v>
      </c>
      <c r="AN66" s="41">
        <f t="shared" si="234"/>
        <v>0</v>
      </c>
      <c r="AO66" s="42">
        <f t="shared" si="234"/>
        <v>5</v>
      </c>
      <c r="AP66" s="42">
        <f t="shared" si="234"/>
        <v>5</v>
      </c>
      <c r="AQ66" s="38" t="s">
        <v>20</v>
      </c>
      <c r="AR66" s="39">
        <f t="shared" ref="AR66:BD66" si="235">SUM(AR62:AR65)</f>
        <v>58</v>
      </c>
      <c r="AS66" s="40">
        <f t="shared" si="235"/>
        <v>4</v>
      </c>
      <c r="AT66" s="40">
        <f t="shared" si="235"/>
        <v>0</v>
      </c>
      <c r="AU66" s="40">
        <f t="shared" si="235"/>
        <v>0</v>
      </c>
      <c r="AV66" s="40">
        <f t="shared" si="235"/>
        <v>0</v>
      </c>
      <c r="AW66" s="40">
        <f t="shared" si="235"/>
        <v>0</v>
      </c>
      <c r="AX66" s="40">
        <f t="shared" si="235"/>
        <v>0</v>
      </c>
      <c r="AY66" s="40">
        <f t="shared" si="235"/>
        <v>0</v>
      </c>
      <c r="AZ66" s="40">
        <f t="shared" si="235"/>
        <v>7</v>
      </c>
      <c r="BA66" s="40">
        <f t="shared" si="235"/>
        <v>3</v>
      </c>
      <c r="BB66" s="41">
        <f t="shared" si="235"/>
        <v>8</v>
      </c>
      <c r="BC66" s="42">
        <f t="shared" si="235"/>
        <v>80</v>
      </c>
      <c r="BD66" s="42">
        <f t="shared" si="235"/>
        <v>71.8</v>
      </c>
      <c r="BE66" s="38" t="s">
        <v>20</v>
      </c>
      <c r="BF66" s="39">
        <f t="shared" ref="BF66:BR66" si="236">SUM(BF62:BF65)</f>
        <v>174</v>
      </c>
      <c r="BG66" s="40">
        <f t="shared" si="236"/>
        <v>12</v>
      </c>
      <c r="BH66" s="40">
        <f t="shared" si="236"/>
        <v>2</v>
      </c>
      <c r="BI66" s="40">
        <f t="shared" si="236"/>
        <v>0</v>
      </c>
      <c r="BJ66" s="40">
        <f t="shared" si="236"/>
        <v>0</v>
      </c>
      <c r="BK66" s="40">
        <f t="shared" si="236"/>
        <v>0</v>
      </c>
      <c r="BL66" s="40">
        <f t="shared" si="236"/>
        <v>0</v>
      </c>
      <c r="BM66" s="40">
        <f t="shared" si="236"/>
        <v>0</v>
      </c>
      <c r="BN66" s="40">
        <f t="shared" si="236"/>
        <v>7</v>
      </c>
      <c r="BO66" s="40">
        <f t="shared" si="236"/>
        <v>8</v>
      </c>
      <c r="BP66" s="41">
        <f t="shared" si="236"/>
        <v>25</v>
      </c>
      <c r="BQ66" s="42">
        <f t="shared" si="236"/>
        <v>228</v>
      </c>
      <c r="BR66" s="42">
        <f t="shared" si="236"/>
        <v>205.8</v>
      </c>
      <c r="BS66" s="38" t="s">
        <v>20</v>
      </c>
      <c r="BT66" s="39">
        <f t="shared" ref="BT66:CF66" si="237">SUM(BT62:BT65)</f>
        <v>4</v>
      </c>
      <c r="BU66" s="40">
        <f t="shared" si="237"/>
        <v>0</v>
      </c>
      <c r="BV66" s="40">
        <f t="shared" si="237"/>
        <v>1</v>
      </c>
      <c r="BW66" s="40">
        <f t="shared" si="237"/>
        <v>0</v>
      </c>
      <c r="BX66" s="40">
        <f t="shared" si="237"/>
        <v>0</v>
      </c>
      <c r="BY66" s="40">
        <f t="shared" si="237"/>
        <v>0</v>
      </c>
      <c r="BZ66" s="40">
        <f t="shared" si="237"/>
        <v>0</v>
      </c>
      <c r="CA66" s="40">
        <f t="shared" si="237"/>
        <v>0</v>
      </c>
      <c r="CB66" s="40">
        <f t="shared" si="237"/>
        <v>0</v>
      </c>
      <c r="CC66" s="40">
        <f t="shared" si="237"/>
        <v>0</v>
      </c>
      <c r="CD66" s="41">
        <f t="shared" si="237"/>
        <v>1</v>
      </c>
      <c r="CE66" s="42">
        <f t="shared" si="237"/>
        <v>6</v>
      </c>
      <c r="CF66" s="42">
        <f t="shared" si="237"/>
        <v>6.5</v>
      </c>
      <c r="CG66" s="38" t="s">
        <v>20</v>
      </c>
      <c r="CH66" s="43">
        <f t="shared" ref="CH66:CT66" si="238">SUM(CH62:CH65)</f>
        <v>0</v>
      </c>
      <c r="CI66" s="44">
        <f t="shared" si="238"/>
        <v>0</v>
      </c>
      <c r="CJ66" s="44">
        <f t="shared" si="238"/>
        <v>0</v>
      </c>
      <c r="CK66" s="44">
        <f t="shared" si="238"/>
        <v>0</v>
      </c>
      <c r="CL66" s="44">
        <f t="shared" si="238"/>
        <v>0</v>
      </c>
      <c r="CM66" s="44">
        <f t="shared" si="238"/>
        <v>0</v>
      </c>
      <c r="CN66" s="44">
        <f t="shared" si="238"/>
        <v>0</v>
      </c>
      <c r="CO66" s="44">
        <f t="shared" si="238"/>
        <v>0</v>
      </c>
      <c r="CP66" s="44">
        <f t="shared" si="238"/>
        <v>0</v>
      </c>
      <c r="CQ66" s="44">
        <f t="shared" si="238"/>
        <v>0</v>
      </c>
      <c r="CR66" s="45">
        <f t="shared" si="238"/>
        <v>0</v>
      </c>
      <c r="CS66" s="46">
        <f t="shared" si="238"/>
        <v>0</v>
      </c>
      <c r="CT66" s="46">
        <f t="shared" si="238"/>
        <v>0</v>
      </c>
      <c r="CU66" s="38" t="s">
        <v>20</v>
      </c>
      <c r="CV66" s="39">
        <f t="shared" ref="CV66:DH66" si="239">SUM(CV62:CV65)</f>
        <v>324</v>
      </c>
      <c r="CW66" s="40">
        <f t="shared" si="239"/>
        <v>26</v>
      </c>
      <c r="CX66" s="40">
        <f t="shared" si="239"/>
        <v>7</v>
      </c>
      <c r="CY66" s="40">
        <f t="shared" si="239"/>
        <v>0</v>
      </c>
      <c r="CZ66" s="40">
        <f t="shared" si="239"/>
        <v>1</v>
      </c>
      <c r="DA66" s="40">
        <f t="shared" si="239"/>
        <v>0</v>
      </c>
      <c r="DB66" s="40">
        <f t="shared" si="239"/>
        <v>0</v>
      </c>
      <c r="DC66" s="40">
        <f t="shared" si="239"/>
        <v>2</v>
      </c>
      <c r="DD66" s="40">
        <f t="shared" si="239"/>
        <v>40</v>
      </c>
      <c r="DE66" s="40">
        <f t="shared" si="239"/>
        <v>8</v>
      </c>
      <c r="DF66" s="41">
        <f t="shared" si="239"/>
        <v>57</v>
      </c>
      <c r="DG66" s="42">
        <f t="shared" si="239"/>
        <v>465</v>
      </c>
      <c r="DH66" s="42">
        <f t="shared" si="239"/>
        <v>427</v>
      </c>
      <c r="DI66" s="38" t="s">
        <v>20</v>
      </c>
      <c r="DJ66" s="39">
        <f t="shared" ref="DJ66:DV66" si="240">SUM(DJ62:DJ65)</f>
        <v>509</v>
      </c>
      <c r="DK66" s="40">
        <f t="shared" si="240"/>
        <v>22</v>
      </c>
      <c r="DL66" s="40">
        <f t="shared" si="240"/>
        <v>1</v>
      </c>
      <c r="DM66" s="40">
        <f t="shared" si="240"/>
        <v>0</v>
      </c>
      <c r="DN66" s="40">
        <f t="shared" si="240"/>
        <v>0</v>
      </c>
      <c r="DO66" s="40">
        <f t="shared" si="240"/>
        <v>0</v>
      </c>
      <c r="DP66" s="40">
        <f t="shared" si="240"/>
        <v>0</v>
      </c>
      <c r="DQ66" s="40">
        <f t="shared" si="240"/>
        <v>2</v>
      </c>
      <c r="DR66" s="40">
        <f t="shared" si="240"/>
        <v>70</v>
      </c>
      <c r="DS66" s="40">
        <f t="shared" si="240"/>
        <v>13</v>
      </c>
      <c r="DT66" s="41">
        <f t="shared" si="240"/>
        <v>111</v>
      </c>
      <c r="DU66" s="42">
        <f t="shared" si="240"/>
        <v>728</v>
      </c>
      <c r="DV66" s="42">
        <f t="shared" si="240"/>
        <v>634.70000000000005</v>
      </c>
      <c r="DW66" s="38" t="s">
        <v>20</v>
      </c>
      <c r="DX66" s="39">
        <f t="shared" ref="DX66:EJ66" si="241">SUM(DX62:DX65)</f>
        <v>283</v>
      </c>
      <c r="DY66" s="40">
        <f t="shared" si="241"/>
        <v>22</v>
      </c>
      <c r="DZ66" s="40">
        <f t="shared" si="241"/>
        <v>2</v>
      </c>
      <c r="EA66" s="40">
        <f t="shared" si="241"/>
        <v>0</v>
      </c>
      <c r="EB66" s="40">
        <f t="shared" si="241"/>
        <v>0</v>
      </c>
      <c r="EC66" s="40">
        <f t="shared" si="241"/>
        <v>0</v>
      </c>
      <c r="ED66" s="40">
        <f t="shared" si="241"/>
        <v>0</v>
      </c>
      <c r="EE66" s="40">
        <f t="shared" si="241"/>
        <v>1</v>
      </c>
      <c r="EF66" s="40">
        <f t="shared" si="241"/>
        <v>20</v>
      </c>
      <c r="EG66" s="40">
        <f t="shared" si="241"/>
        <v>20</v>
      </c>
      <c r="EH66" s="41">
        <f t="shared" si="241"/>
        <v>44</v>
      </c>
      <c r="EI66" s="42">
        <f t="shared" si="241"/>
        <v>392</v>
      </c>
      <c r="EJ66" s="42">
        <f t="shared" si="241"/>
        <v>348.40000000000003</v>
      </c>
      <c r="EK66" s="38" t="s">
        <v>20</v>
      </c>
      <c r="EL66" s="39">
        <f t="shared" ref="EL66:EX66" si="242">SUM(EL62:EL65)</f>
        <v>260</v>
      </c>
      <c r="EM66" s="40">
        <f t="shared" si="242"/>
        <v>16</v>
      </c>
      <c r="EN66" s="40">
        <f t="shared" si="242"/>
        <v>4</v>
      </c>
      <c r="EO66" s="40">
        <f t="shared" si="242"/>
        <v>0</v>
      </c>
      <c r="EP66" s="40">
        <f t="shared" si="242"/>
        <v>0</v>
      </c>
      <c r="EQ66" s="40">
        <f t="shared" si="242"/>
        <v>0</v>
      </c>
      <c r="ER66" s="40">
        <f t="shared" si="242"/>
        <v>0</v>
      </c>
      <c r="ES66" s="40">
        <f t="shared" si="242"/>
        <v>3</v>
      </c>
      <c r="ET66" s="40">
        <f t="shared" si="242"/>
        <v>29</v>
      </c>
      <c r="EU66" s="40">
        <f t="shared" si="242"/>
        <v>17</v>
      </c>
      <c r="EV66" s="41">
        <f t="shared" si="242"/>
        <v>35</v>
      </c>
      <c r="EW66" s="42">
        <f t="shared" si="242"/>
        <v>364</v>
      </c>
      <c r="EX66" s="42">
        <f t="shared" si="242"/>
        <v>334</v>
      </c>
      <c r="EY66" s="38" t="s">
        <v>20</v>
      </c>
      <c r="EZ66" s="39">
        <f t="shared" ref="EZ66:FL66" si="243">SUM(EZ62:EZ65)</f>
        <v>504</v>
      </c>
      <c r="FA66" s="40">
        <f t="shared" si="243"/>
        <v>22</v>
      </c>
      <c r="FB66" s="40">
        <f t="shared" si="243"/>
        <v>1</v>
      </c>
      <c r="FC66" s="40">
        <f t="shared" si="243"/>
        <v>0</v>
      </c>
      <c r="FD66" s="40">
        <f t="shared" si="243"/>
        <v>0</v>
      </c>
      <c r="FE66" s="40">
        <f t="shared" si="243"/>
        <v>0</v>
      </c>
      <c r="FF66" s="40">
        <f t="shared" si="243"/>
        <v>0</v>
      </c>
      <c r="FG66" s="40">
        <f t="shared" si="243"/>
        <v>2</v>
      </c>
      <c r="FH66" s="40">
        <f t="shared" si="243"/>
        <v>63</v>
      </c>
      <c r="FI66" s="40">
        <f t="shared" si="243"/>
        <v>8</v>
      </c>
      <c r="FJ66" s="41">
        <f t="shared" si="243"/>
        <v>88</v>
      </c>
      <c r="FK66" s="42">
        <f t="shared" si="243"/>
        <v>688</v>
      </c>
      <c r="FL66" s="42">
        <f t="shared" si="243"/>
        <v>616.1</v>
      </c>
      <c r="FM66" s="38" t="s">
        <v>20</v>
      </c>
      <c r="FN66" s="39">
        <f t="shared" ref="FN66:FZ66" si="244">SUM(FN62:FN65)</f>
        <v>369</v>
      </c>
      <c r="FO66" s="40">
        <f t="shared" si="244"/>
        <v>29</v>
      </c>
      <c r="FP66" s="40">
        <f t="shared" si="244"/>
        <v>5</v>
      </c>
      <c r="FQ66" s="40">
        <f t="shared" si="244"/>
        <v>0</v>
      </c>
      <c r="FR66" s="40">
        <f t="shared" si="244"/>
        <v>1</v>
      </c>
      <c r="FS66" s="40">
        <f t="shared" si="244"/>
        <v>0</v>
      </c>
      <c r="FT66" s="40">
        <f t="shared" si="244"/>
        <v>0</v>
      </c>
      <c r="FU66" s="40">
        <f t="shared" si="244"/>
        <v>1</v>
      </c>
      <c r="FV66" s="40">
        <f t="shared" si="244"/>
        <v>40</v>
      </c>
      <c r="FW66" s="40">
        <f t="shared" si="244"/>
        <v>12</v>
      </c>
      <c r="FX66" s="41">
        <f t="shared" si="244"/>
        <v>63</v>
      </c>
      <c r="FY66" s="42">
        <f t="shared" si="244"/>
        <v>520</v>
      </c>
      <c r="FZ66" s="42">
        <f t="shared" si="244"/>
        <v>471.20000000000005</v>
      </c>
      <c r="GA66" s="38" t="s">
        <v>20</v>
      </c>
      <c r="GB66" s="39">
        <f t="shared" ref="GB66:GN66" si="245">SUM(GB62:GB65)</f>
        <v>74</v>
      </c>
      <c r="GC66" s="40">
        <f t="shared" si="245"/>
        <v>3</v>
      </c>
      <c r="GD66" s="40">
        <f t="shared" si="245"/>
        <v>0</v>
      </c>
      <c r="GE66" s="40">
        <f t="shared" si="245"/>
        <v>0</v>
      </c>
      <c r="GF66" s="40">
        <f t="shared" si="245"/>
        <v>0</v>
      </c>
      <c r="GG66" s="40">
        <f t="shared" si="245"/>
        <v>0</v>
      </c>
      <c r="GH66" s="40">
        <f t="shared" si="245"/>
        <v>0</v>
      </c>
      <c r="GI66" s="40">
        <f t="shared" si="245"/>
        <v>0</v>
      </c>
      <c r="GJ66" s="40">
        <f t="shared" si="245"/>
        <v>5</v>
      </c>
      <c r="GK66" s="40">
        <f t="shared" si="245"/>
        <v>1</v>
      </c>
      <c r="GL66" s="41">
        <f t="shared" si="245"/>
        <v>32</v>
      </c>
      <c r="GM66" s="42">
        <f t="shared" si="245"/>
        <v>115</v>
      </c>
      <c r="GN66" s="42">
        <f t="shared" si="245"/>
        <v>88.8</v>
      </c>
      <c r="GO66" s="38" t="s">
        <v>20</v>
      </c>
      <c r="GP66" s="39">
        <f t="shared" ref="GP66:HB66" si="246">SUM(GP62:GP65)</f>
        <v>83</v>
      </c>
      <c r="GQ66" s="40">
        <f t="shared" si="246"/>
        <v>10</v>
      </c>
      <c r="GR66" s="40">
        <f t="shared" si="246"/>
        <v>0</v>
      </c>
      <c r="GS66" s="40">
        <f t="shared" si="246"/>
        <v>0</v>
      </c>
      <c r="GT66" s="40">
        <f t="shared" si="246"/>
        <v>0</v>
      </c>
      <c r="GU66" s="40">
        <f t="shared" si="246"/>
        <v>0</v>
      </c>
      <c r="GV66" s="40">
        <f t="shared" si="246"/>
        <v>0</v>
      </c>
      <c r="GW66" s="40">
        <f t="shared" si="246"/>
        <v>0</v>
      </c>
      <c r="GX66" s="40">
        <f t="shared" si="246"/>
        <v>8</v>
      </c>
      <c r="GY66" s="40">
        <f t="shared" si="246"/>
        <v>2</v>
      </c>
      <c r="GZ66" s="41">
        <f t="shared" si="246"/>
        <v>12</v>
      </c>
      <c r="HA66" s="42">
        <f t="shared" si="246"/>
        <v>115</v>
      </c>
      <c r="HB66" s="42">
        <f t="shared" si="246"/>
        <v>104.2</v>
      </c>
      <c r="HC66" s="38" t="s">
        <v>20</v>
      </c>
      <c r="HD66" s="39">
        <f t="shared" ref="HD66:HP66" si="247">SUM(HD62:HD65)</f>
        <v>277</v>
      </c>
      <c r="HE66" s="40">
        <f t="shared" si="247"/>
        <v>20</v>
      </c>
      <c r="HF66" s="40">
        <f t="shared" si="247"/>
        <v>3</v>
      </c>
      <c r="HG66" s="40">
        <f t="shared" si="247"/>
        <v>0</v>
      </c>
      <c r="HH66" s="40">
        <f t="shared" si="247"/>
        <v>0</v>
      </c>
      <c r="HI66" s="40">
        <f t="shared" si="247"/>
        <v>0</v>
      </c>
      <c r="HJ66" s="40">
        <f t="shared" si="247"/>
        <v>0</v>
      </c>
      <c r="HK66" s="40">
        <f t="shared" si="247"/>
        <v>1</v>
      </c>
      <c r="HL66" s="40">
        <f t="shared" si="247"/>
        <v>33</v>
      </c>
      <c r="HM66" s="40">
        <f t="shared" si="247"/>
        <v>18</v>
      </c>
      <c r="HN66" s="41">
        <f t="shared" si="247"/>
        <v>34</v>
      </c>
      <c r="HO66" s="42">
        <f t="shared" si="247"/>
        <v>386</v>
      </c>
      <c r="HP66" s="42">
        <f t="shared" si="247"/>
        <v>352.9</v>
      </c>
      <c r="HQ66" s="38" t="s">
        <v>20</v>
      </c>
      <c r="HR66" s="39">
        <f t="shared" ref="HR66:ID66" si="248">SUM(HR62:HR65)</f>
        <v>241</v>
      </c>
      <c r="HS66" s="40">
        <f t="shared" si="248"/>
        <v>16</v>
      </c>
      <c r="HT66" s="40">
        <f t="shared" si="248"/>
        <v>3</v>
      </c>
      <c r="HU66" s="40">
        <f t="shared" si="248"/>
        <v>0</v>
      </c>
      <c r="HV66" s="40">
        <f t="shared" si="248"/>
        <v>0</v>
      </c>
      <c r="HW66" s="40">
        <f t="shared" si="248"/>
        <v>0</v>
      </c>
      <c r="HX66" s="40">
        <f t="shared" si="248"/>
        <v>0</v>
      </c>
      <c r="HY66" s="40">
        <f t="shared" si="248"/>
        <v>0</v>
      </c>
      <c r="HZ66" s="40">
        <f t="shared" si="248"/>
        <v>14</v>
      </c>
      <c r="IA66" s="40">
        <f t="shared" si="248"/>
        <v>11</v>
      </c>
      <c r="IB66" s="41">
        <f t="shared" si="248"/>
        <v>34</v>
      </c>
      <c r="IC66" s="42">
        <f t="shared" si="248"/>
        <v>319</v>
      </c>
      <c r="ID66" s="42">
        <f t="shared" si="248"/>
        <v>289.09999999999997</v>
      </c>
      <c r="IE66" s="74"/>
      <c r="IF66" s="74"/>
      <c r="IG66" s="38"/>
    </row>
    <row r="67" spans="1:241" ht="13.5" customHeight="1" x14ac:dyDescent="0.25">
      <c r="A67" s="13">
        <f>A65+"00:15"</f>
        <v>0.74999999999999944</v>
      </c>
      <c r="B67" s="9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1">
        <v>0</v>
      </c>
      <c r="M67" s="12">
        <f>SUM(B67:L67)</f>
        <v>0</v>
      </c>
      <c r="N67" s="12">
        <f>SUM(B67,C67,2.3*D67,2.3*E67,2.3*F67,2.3*G67,2*H67,2*I67,J67,0.4*K67,0.2*L67)</f>
        <v>0</v>
      </c>
      <c r="O67" s="13">
        <f>O65+"00:15"</f>
        <v>0.74999999999999944</v>
      </c>
      <c r="P67" s="14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6">
        <v>0</v>
      </c>
      <c r="AA67" s="17">
        <f>SUM(P67:Z67)</f>
        <v>0</v>
      </c>
      <c r="AB67" s="17">
        <f>SUM(P67,Q67,2.3*R67,2.3*S67,2.3*T67,2.3*U67,2*V67,2*W67,X67,0.4*Y67,0.2*Z67)</f>
        <v>0</v>
      </c>
      <c r="AC67" s="13">
        <f>AC65+"00:15"</f>
        <v>0.74999999999999944</v>
      </c>
      <c r="AD67" s="9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1">
        <v>0</v>
      </c>
      <c r="AO67" s="12">
        <f>SUM(AD67:AN67)</f>
        <v>0</v>
      </c>
      <c r="AP67" s="12">
        <f>SUM(AD67,AE67,2.3*AF67,2.3*AG67,2.3*AH67,2.3*AI67,2*AJ67,2*AK67,AL67,0.4*AM67,0.2*AN67)</f>
        <v>0</v>
      </c>
      <c r="AQ67" s="13">
        <f>AQ65+"00:15"</f>
        <v>0.74999999999999944</v>
      </c>
      <c r="AR67" s="9">
        <v>15</v>
      </c>
      <c r="AS67" s="10">
        <v>1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2</v>
      </c>
      <c r="BA67" s="10">
        <v>0</v>
      </c>
      <c r="BB67" s="11">
        <v>0</v>
      </c>
      <c r="BC67" s="12">
        <f>SUM(AR67:BB67)</f>
        <v>18</v>
      </c>
      <c r="BD67" s="12">
        <f>SUM(AR67,AS67,2.3*AT67,2.3*AU67,2.3*AV67,2.3*AW67,2*AX67,2*AY67,AZ67,0.4*BA67,0.2*BB67)</f>
        <v>18</v>
      </c>
      <c r="BE67" s="13">
        <f>BE65+"00:15"</f>
        <v>0.74999999999999944</v>
      </c>
      <c r="BF67" s="9">
        <v>38</v>
      </c>
      <c r="BG67" s="10">
        <v>1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1</v>
      </c>
      <c r="BO67" s="10">
        <v>0</v>
      </c>
      <c r="BP67" s="11">
        <v>12</v>
      </c>
      <c r="BQ67" s="12">
        <f>SUM(BF67:BP67)</f>
        <v>52</v>
      </c>
      <c r="BR67" s="12">
        <f>SUM(BF67,BG67,2.3*BH67,2.3*BI67,2.3*BJ67,2.3*BK67,2*BL67,2*BM67,BN67,0.4*BO67,0.2*BP67)</f>
        <v>42.4</v>
      </c>
      <c r="BS67" s="13">
        <f>BS65+"00:15"</f>
        <v>0.74999999999999944</v>
      </c>
      <c r="BT67" s="9">
        <v>0</v>
      </c>
      <c r="BU67" s="10">
        <v>0</v>
      </c>
      <c r="BV67" s="10">
        <v>0</v>
      </c>
      <c r="BW67" s="10">
        <v>0</v>
      </c>
      <c r="BX67" s="10">
        <v>0</v>
      </c>
      <c r="BY67" s="10">
        <v>0</v>
      </c>
      <c r="BZ67" s="10">
        <v>0</v>
      </c>
      <c r="CA67" s="10">
        <v>0</v>
      </c>
      <c r="CB67" s="10">
        <v>1</v>
      </c>
      <c r="CC67" s="10">
        <v>0</v>
      </c>
      <c r="CD67" s="11">
        <v>0</v>
      </c>
      <c r="CE67" s="12">
        <f>SUM(BT67:CD67)</f>
        <v>1</v>
      </c>
      <c r="CF67" s="12">
        <f>SUM(BT67,BU67,2.3*BV67,2.3*BW67,2.3*BX67,2.3*BY67,2*BZ67,2*CA67,CB67,0.4*CC67,0.2*CD67)</f>
        <v>1</v>
      </c>
      <c r="CG67" s="13">
        <f>CG65+"00:15"</f>
        <v>0.74999999999999944</v>
      </c>
      <c r="CH67" s="14">
        <v>0</v>
      </c>
      <c r="CI67" s="15">
        <v>0</v>
      </c>
      <c r="CJ67" s="15">
        <v>0</v>
      </c>
      <c r="CK67" s="15">
        <v>0</v>
      </c>
      <c r="CL67" s="15">
        <v>0</v>
      </c>
      <c r="CM67" s="15">
        <v>0</v>
      </c>
      <c r="CN67" s="15">
        <v>0</v>
      </c>
      <c r="CO67" s="15">
        <v>0</v>
      </c>
      <c r="CP67" s="15">
        <v>0</v>
      </c>
      <c r="CQ67" s="15">
        <v>0</v>
      </c>
      <c r="CR67" s="16">
        <v>0</v>
      </c>
      <c r="CS67" s="17">
        <f>SUM(CH67:CR67)</f>
        <v>0</v>
      </c>
      <c r="CT67" s="17">
        <f>SUM(CH67,CI67,2.3*CJ67,2.3*CK67,2.3*CL67,2.3*CM67,2*CN67,2*CO67,CP67,0.4*CQ67,0.2*CR67)</f>
        <v>0</v>
      </c>
      <c r="CU67" s="13">
        <f>'Site 49 - Data'!$A67</f>
        <v>0.74999999999999944</v>
      </c>
      <c r="CV67" s="62">
        <f>SUM('Site 49 - Data'!BF67,'Site 49 - Data'!BT67,'Site 49 - Data'!EZ67,'Site 49 - Data'!IF67,'Site 49 - ARMS'!BT67)</f>
        <v>81</v>
      </c>
      <c r="CW67" s="63">
        <f>SUM('Site 49 - Data'!BG67,'Site 49 - Data'!BU67,'Site 49 - Data'!FA67,'Site 49 - Data'!IG67,'Site 49 - ARMS'!BU67)</f>
        <v>4</v>
      </c>
      <c r="CX67" s="63">
        <f>SUM('Site 49 - Data'!BH67,'Site 49 - Data'!BV67,'Site 49 - Data'!FB67,'Site 49 - Data'!IH67,'Site 49 - ARMS'!BV67)</f>
        <v>0</v>
      </c>
      <c r="CY67" s="63">
        <f>SUM('Site 49 - Data'!BI67,'Site 49 - Data'!BW67,'Site 49 - Data'!FC67,'Site 49 - Data'!II67,'Site 49 - ARMS'!BW67)</f>
        <v>0</v>
      </c>
      <c r="CZ67" s="63">
        <f>SUM('Site 49 - Data'!BJ67,'Site 49 - Data'!BX67,'Site 49 - Data'!FD67,'Site 49 - Data'!IJ67,'Site 49 - ARMS'!BX67)</f>
        <v>0</v>
      </c>
      <c r="DA67" s="63">
        <f>SUM('Site 49 - Data'!BK67,'Site 49 - Data'!BY67,'Site 49 - Data'!FE67,'Site 49 - Data'!IK67,'Site 49 - ARMS'!BY67)</f>
        <v>0</v>
      </c>
      <c r="DB67" s="63">
        <f>SUM('Site 49 - Data'!BL67,'Site 49 - Data'!BZ67,'Site 49 - Data'!FF67,'Site 49 - Data'!IL67,'Site 49 - ARMS'!BZ67)</f>
        <v>0</v>
      </c>
      <c r="DC67" s="63">
        <f>SUM('Site 49 - Data'!BM67,'Site 49 - Data'!CA67,'Site 49 - Data'!FG67,'Site 49 - Data'!IM67,'Site 49 - ARMS'!CA67)</f>
        <v>3</v>
      </c>
      <c r="DD67" s="63">
        <f>SUM('Site 49 - Data'!BN67,'Site 49 - Data'!CB67,'Site 49 - Data'!FH67,'Site 49 - Data'!IN67,'Site 49 - ARMS'!CB67)</f>
        <v>15</v>
      </c>
      <c r="DE67" s="63">
        <f>SUM('Site 49 - Data'!BO67,'Site 49 - Data'!CC67,'Site 49 - Data'!FI67,'Site 49 - Data'!IO67,'Site 49 - ARMS'!CC67)</f>
        <v>1</v>
      </c>
      <c r="DF67" s="64">
        <f>SUM('Site 49 - Data'!BP67,'Site 49 - Data'!CD67,'Site 49 - Data'!FJ67,'Site 49 - Data'!IP67,'Site 49 - ARMS'!CD67)</f>
        <v>10</v>
      </c>
      <c r="DG67" s="12">
        <f>SUM(CV67:DF67)</f>
        <v>114</v>
      </c>
      <c r="DH67" s="12">
        <f>SUM(CV67,CW67,2.3*CX67,2.3*CY67,2.3*CZ67,2.3*DA67,2*DB67,2*DC67,DD67,0.4*DE67,0.2*DF67)</f>
        <v>108.4</v>
      </c>
      <c r="DI67" s="13">
        <f>'Site 49 - Data'!$A67</f>
        <v>0.74999999999999944</v>
      </c>
      <c r="DJ67" s="62">
        <f>SUM('Site 49 - Data'!B67,'Site 49 - Data'!P67,'Site 49 - Data'!AD67,'Site 49 - Data'!AR67,'Site 49 - Data'!BF67)</f>
        <v>135</v>
      </c>
      <c r="DK67" s="63">
        <f>SUM('Site 49 - Data'!C67,'Site 49 - Data'!Q67,'Site 49 - Data'!AE67,'Site 49 - Data'!AS67,'Site 49 - Data'!BG67)</f>
        <v>5</v>
      </c>
      <c r="DL67" s="63">
        <f>SUM('Site 49 - Data'!D67,'Site 49 - Data'!R67,'Site 49 - Data'!AF67,'Site 49 - Data'!AT67,'Site 49 - Data'!BH67)</f>
        <v>2</v>
      </c>
      <c r="DM67" s="63">
        <f>SUM('Site 49 - Data'!E67,'Site 49 - Data'!S67,'Site 49 - Data'!AG67,'Site 49 - Data'!AU67,'Site 49 - Data'!BI67)</f>
        <v>0</v>
      </c>
      <c r="DN67" s="63">
        <f>SUM('Site 49 - Data'!F67,'Site 49 - Data'!T67,'Site 49 - Data'!AH67,'Site 49 - Data'!AV67,'Site 49 - Data'!BJ67)</f>
        <v>0</v>
      </c>
      <c r="DO67" s="63">
        <f>SUM('Site 49 - Data'!G67,'Site 49 - Data'!U67,'Site 49 - Data'!AI67,'Site 49 - Data'!AW67,'Site 49 - Data'!BK67)</f>
        <v>0</v>
      </c>
      <c r="DP67" s="63">
        <f>SUM('Site 49 - Data'!H67,'Site 49 - Data'!V67,'Site 49 - Data'!AJ67,'Site 49 - Data'!AX67,'Site 49 - Data'!BL67)</f>
        <v>0</v>
      </c>
      <c r="DQ67" s="63">
        <f>SUM('Site 49 - Data'!I67,'Site 49 - Data'!W67,'Site 49 - Data'!AK67,'Site 49 - Data'!AY67,'Site 49 - Data'!BM67)</f>
        <v>2</v>
      </c>
      <c r="DR67" s="63">
        <f>SUM('Site 49 - Data'!J67,'Site 49 - Data'!X67,'Site 49 - Data'!AL67,'Site 49 - Data'!AZ67,'Site 49 - Data'!BN67)</f>
        <v>19</v>
      </c>
      <c r="DS67" s="63">
        <f>SUM('Site 49 - Data'!K67,'Site 49 - Data'!Y67,'Site 49 - Data'!AM67,'Site 49 - Data'!BA67,'Site 49 - Data'!BO67)</f>
        <v>7</v>
      </c>
      <c r="DT67" s="64">
        <f>SUM('Site 49 - Data'!L67,'Site 49 - Data'!Z67,'Site 49 - Data'!AN67,'Site 49 - Data'!BB67,'Site 49 - Data'!BP67)</f>
        <v>27</v>
      </c>
      <c r="DU67" s="12">
        <f>SUM(DJ67:DT67)</f>
        <v>197</v>
      </c>
      <c r="DV67" s="12">
        <f>SUM(DJ67,DK67,2.3*DL67,2.3*DM67,2.3*DN67,2.3*DO67,2*DP67,2*DQ67,DR67,0.4*DS67,0.2*DT67)</f>
        <v>175.8</v>
      </c>
      <c r="DW67" s="13">
        <f>'Site 49 - Data'!$A67</f>
        <v>0.74999999999999944</v>
      </c>
      <c r="DX67" s="62">
        <f>SUM('Site 49 - Data'!AR67,'Site 49 - Data'!DX67,'Site 49 - Data'!EL67,'Site 49 - Data'!HR67,'Site 49 - ARMS'!BF67)</f>
        <v>71</v>
      </c>
      <c r="DY67" s="63">
        <f>SUM('Site 49 - Data'!AS67,'Site 49 - Data'!DY67,'Site 49 - Data'!EM67,'Site 49 - Data'!HS67,'Site 49 - ARMS'!BG67)</f>
        <v>4</v>
      </c>
      <c r="DZ67" s="63">
        <f>SUM('Site 49 - Data'!AT67,'Site 49 - Data'!DZ67,'Site 49 - Data'!EN67,'Site 49 - Data'!HT67,'Site 49 - ARMS'!BH67)</f>
        <v>0</v>
      </c>
      <c r="EA67" s="63">
        <f>SUM('Site 49 - Data'!AU67,'Site 49 - Data'!EA67,'Site 49 - Data'!EO67,'Site 49 - Data'!HU67,'Site 49 - ARMS'!BI67)</f>
        <v>0</v>
      </c>
      <c r="EB67" s="63">
        <f>SUM('Site 49 - Data'!AV67,'Site 49 - Data'!EB67,'Site 49 - Data'!EP67,'Site 49 - Data'!HV67,'Site 49 - ARMS'!BJ67)</f>
        <v>0</v>
      </c>
      <c r="EC67" s="63">
        <f>SUM('Site 49 - Data'!AW67,'Site 49 - Data'!EC67,'Site 49 - Data'!EQ67,'Site 49 - Data'!HW67,'Site 49 - ARMS'!BK67)</f>
        <v>0</v>
      </c>
      <c r="ED67" s="63">
        <f>SUM('Site 49 - Data'!AX67,'Site 49 - Data'!ED67,'Site 49 - Data'!ER67,'Site 49 - Data'!HX67,'Site 49 - ARMS'!BL67)</f>
        <v>0</v>
      </c>
      <c r="EE67" s="63">
        <f>SUM('Site 49 - Data'!AY67,'Site 49 - Data'!EE67,'Site 49 - Data'!ES67,'Site 49 - Data'!HY67,'Site 49 - ARMS'!BM67)</f>
        <v>0</v>
      </c>
      <c r="EF67" s="63">
        <f>SUM('Site 49 - Data'!AZ67,'Site 49 - Data'!EF67,'Site 49 - Data'!ET67,'Site 49 - Data'!HZ67,'Site 49 - ARMS'!BN67)</f>
        <v>9</v>
      </c>
      <c r="EG67" s="63">
        <f>SUM('Site 49 - Data'!BA67,'Site 49 - Data'!EG67,'Site 49 - Data'!EU67,'Site 49 - Data'!IA67,'Site 49 - ARMS'!BO67)</f>
        <v>5</v>
      </c>
      <c r="EH67" s="64">
        <f>SUM('Site 49 - Data'!BB67,'Site 49 - Data'!EH67,'Site 49 - Data'!EV67,'Site 49 - Data'!IB67,'Site 49 - ARMS'!BP67)</f>
        <v>22</v>
      </c>
      <c r="EI67" s="12">
        <f>SUM(DX67:EH67)</f>
        <v>111</v>
      </c>
      <c r="EJ67" s="12">
        <f>SUM(DX67,DY67,2.3*DZ67,2.3*EA67,2.3*EB67,2.3*EC67,2*ED67,2*EE67,EF67,0.4*EG67,0.2*EH67)</f>
        <v>90.4</v>
      </c>
      <c r="EK67" s="13">
        <f>'Site 49 - Data'!$A67</f>
        <v>0.74999999999999944</v>
      </c>
      <c r="EL67" s="62">
        <f>SUM('Site 49 - Data'!BT67,'Site 49 - Data'!CH67,'Site 49 - Data'!CV67,'Site 49 - Data'!DJ67,'Site 49 - Data'!DX67)</f>
        <v>65</v>
      </c>
      <c r="EM67" s="63">
        <f>SUM('Site 49 - Data'!BU67,'Site 49 - Data'!CI67,'Site 49 - Data'!CW67,'Site 49 - Data'!DK67,'Site 49 - Data'!DY67)</f>
        <v>3</v>
      </c>
      <c r="EN67" s="63">
        <f>SUM('Site 49 - Data'!BV67,'Site 49 - Data'!CJ67,'Site 49 - Data'!CX67,'Site 49 - Data'!DL67,'Site 49 - Data'!DZ67)</f>
        <v>0</v>
      </c>
      <c r="EO67" s="63">
        <f>SUM('Site 49 - Data'!BW67,'Site 49 - Data'!CK67,'Site 49 - Data'!CY67,'Site 49 - Data'!DM67,'Site 49 - Data'!EA67)</f>
        <v>0</v>
      </c>
      <c r="EP67" s="63">
        <f>SUM('Site 49 - Data'!BX67,'Site 49 - Data'!CL67,'Site 49 - Data'!CZ67,'Site 49 - Data'!DN67,'Site 49 - Data'!EB67)</f>
        <v>0</v>
      </c>
      <c r="EQ67" s="63">
        <f>SUM('Site 49 - Data'!BY67,'Site 49 - Data'!CM67,'Site 49 - Data'!DA67,'Site 49 - Data'!DO67,'Site 49 - Data'!EC67)</f>
        <v>0</v>
      </c>
      <c r="ER67" s="63">
        <f>SUM('Site 49 - Data'!BZ67,'Site 49 - Data'!CN67,'Site 49 - Data'!DB67,'Site 49 - Data'!DP67,'Site 49 - Data'!ED67)</f>
        <v>0</v>
      </c>
      <c r="ES67" s="63">
        <f>SUM('Site 49 - Data'!CA67,'Site 49 - Data'!CO67,'Site 49 - Data'!DC67,'Site 49 - Data'!DQ67,'Site 49 - Data'!EE67)</f>
        <v>2</v>
      </c>
      <c r="ET67" s="63">
        <f>SUM('Site 49 - Data'!CB67,'Site 49 - Data'!CP67,'Site 49 - Data'!DD67,'Site 49 - Data'!DR67,'Site 49 - Data'!EF67)</f>
        <v>10</v>
      </c>
      <c r="EU67" s="63">
        <f>SUM('Site 49 - Data'!CC67,'Site 49 - Data'!CQ67,'Site 49 - Data'!DE67,'Site 49 - Data'!DS67,'Site 49 - Data'!EG67)</f>
        <v>1</v>
      </c>
      <c r="EV67" s="64">
        <f>SUM('Site 49 - Data'!CD67,'Site 49 - Data'!CR67,'Site 49 - Data'!DF67,'Site 49 - Data'!DT67,'Site 49 - Data'!EH67)</f>
        <v>8</v>
      </c>
      <c r="EW67" s="12">
        <f>SUM(EL67:EV67)</f>
        <v>89</v>
      </c>
      <c r="EX67" s="12">
        <f>SUM(EL67,EM67,2.3*EN67,2.3*EO67,2.3*EP67,2.3*EQ67,2*ER67,2*ES67,ET67,0.4*EU67,0.2*EV67)</f>
        <v>84</v>
      </c>
      <c r="EY67" s="13">
        <f>'Site 49 - Data'!$A67</f>
        <v>0.74999999999999944</v>
      </c>
      <c r="EZ67" s="62">
        <f>SUM('Site 49 - Data'!AD67,'Site 49 - Data'!DJ67,'Site 49 - Data'!GP67,'Site 49 - Data'!HD67,'Site 49 - ARMS'!AR67)</f>
        <v>120</v>
      </c>
      <c r="FA67" s="63">
        <f>SUM('Site 49 - Data'!AE67,'Site 49 - Data'!DK67,'Site 49 - Data'!GQ67,'Site 49 - Data'!HE67,'Site 49 - ARMS'!AS67)</f>
        <v>3</v>
      </c>
      <c r="FB67" s="63">
        <f>SUM('Site 49 - Data'!AF67,'Site 49 - Data'!DL67,'Site 49 - Data'!GR67,'Site 49 - Data'!HF67,'Site 49 - ARMS'!AT67)</f>
        <v>2</v>
      </c>
      <c r="FC67" s="63">
        <f>SUM('Site 49 - Data'!AG67,'Site 49 - Data'!DM67,'Site 49 - Data'!GS67,'Site 49 - Data'!HG67,'Site 49 - ARMS'!AU67)</f>
        <v>0</v>
      </c>
      <c r="FD67" s="63">
        <f>SUM('Site 49 - Data'!AH67,'Site 49 - Data'!DN67,'Site 49 - Data'!GT67,'Site 49 - Data'!HH67,'Site 49 - ARMS'!AV67)</f>
        <v>0</v>
      </c>
      <c r="FE67" s="63">
        <f>SUM('Site 49 - Data'!AI67,'Site 49 - Data'!DO67,'Site 49 - Data'!GU67,'Site 49 - Data'!HI67,'Site 49 - ARMS'!AW67)</f>
        <v>0</v>
      </c>
      <c r="FF67" s="63">
        <f>SUM('Site 49 - Data'!AJ67,'Site 49 - Data'!DP67,'Site 49 - Data'!GV67,'Site 49 - Data'!HJ67,'Site 49 - ARMS'!AX67)</f>
        <v>0</v>
      </c>
      <c r="FG67" s="63">
        <f>SUM('Site 49 - Data'!AK67,'Site 49 - Data'!DQ67,'Site 49 - Data'!GW67,'Site 49 - Data'!HK67,'Site 49 - ARMS'!AY67)</f>
        <v>2</v>
      </c>
      <c r="FH67" s="63">
        <f>SUM('Site 49 - Data'!AL67,'Site 49 - Data'!DR67,'Site 49 - Data'!GX67,'Site 49 - Data'!HL67,'Site 49 - ARMS'!AZ67)</f>
        <v>15</v>
      </c>
      <c r="FI67" s="63">
        <f>SUM('Site 49 - Data'!AM67,'Site 49 - Data'!DS67,'Site 49 - Data'!GY67,'Site 49 - Data'!HM67,'Site 49 - ARMS'!BA67)</f>
        <v>3</v>
      </c>
      <c r="FJ67" s="64">
        <f>SUM('Site 49 - Data'!AN67,'Site 49 - Data'!DT67,'Site 49 - Data'!GZ67,'Site 49 - Data'!HN67,'Site 49 - ARMS'!BB67)</f>
        <v>16</v>
      </c>
      <c r="FK67" s="12">
        <f>SUM(EZ67:FJ67)</f>
        <v>161</v>
      </c>
      <c r="FL67" s="12">
        <f>SUM(EZ67,FA67,2.3*FB67,2.3*FC67,2.3*FD67,2.3*FE67,2*FF67,2*FG67,FH67,0.4*FI67,0.2*FJ67)</f>
        <v>150.99999999999997</v>
      </c>
      <c r="FM67" s="13">
        <f>'Site 49 - Data'!$A67</f>
        <v>0.74999999999999944</v>
      </c>
      <c r="FN67" s="62">
        <f>SUM('Site 49 - Data'!EL67,'Site 49 - Data'!EZ67,'Site 49 - Data'!FN67,'Site 49 - Data'!GB67,'Site 49 - Data'!GP67)</f>
        <v>99</v>
      </c>
      <c r="FO67" s="63">
        <f>SUM('Site 49 - Data'!EM67,'Site 49 - Data'!FA67,'Site 49 - Data'!FO67,'Site 49 - Data'!GC67,'Site 49 - Data'!GQ67)</f>
        <v>4</v>
      </c>
      <c r="FP67" s="63">
        <f>SUM('Site 49 - Data'!EN67,'Site 49 - Data'!FB67,'Site 49 - Data'!FP67,'Site 49 - Data'!GD67,'Site 49 - Data'!GR67)</f>
        <v>0</v>
      </c>
      <c r="FQ67" s="63">
        <f>SUM('Site 49 - Data'!EO67,'Site 49 - Data'!FC67,'Site 49 - Data'!FQ67,'Site 49 - Data'!GE67,'Site 49 - Data'!GS67)</f>
        <v>0</v>
      </c>
      <c r="FR67" s="63">
        <f>SUM('Site 49 - Data'!EP67,'Site 49 - Data'!FD67,'Site 49 - Data'!FR67,'Site 49 - Data'!GF67,'Site 49 - Data'!GT67)</f>
        <v>0</v>
      </c>
      <c r="FS67" s="63">
        <f>SUM('Site 49 - Data'!EQ67,'Site 49 - Data'!FE67,'Site 49 - Data'!FS67,'Site 49 - Data'!GG67,'Site 49 - Data'!GU67)</f>
        <v>0</v>
      </c>
      <c r="FT67" s="63">
        <f>SUM('Site 49 - Data'!ER67,'Site 49 - Data'!FF67,'Site 49 - Data'!FT67,'Site 49 - Data'!GH67,'Site 49 - Data'!GV67)</f>
        <v>0</v>
      </c>
      <c r="FU67" s="63">
        <f>SUM('Site 49 - Data'!ES67,'Site 49 - Data'!FG67,'Site 49 - Data'!FU67,'Site 49 - Data'!GI67,'Site 49 - Data'!GW67)</f>
        <v>1</v>
      </c>
      <c r="FV67" s="63">
        <f>SUM('Site 49 - Data'!ET67,'Site 49 - Data'!FH67,'Site 49 - Data'!FV67,'Site 49 - Data'!GJ67,'Site 49 - Data'!GX67)</f>
        <v>10</v>
      </c>
      <c r="FW67" s="63">
        <f>SUM('Site 49 - Data'!EU67,'Site 49 - Data'!FI67,'Site 49 - Data'!FW67,'Site 49 - Data'!GK67,'Site 49 - Data'!GY67)</f>
        <v>1</v>
      </c>
      <c r="FX67" s="64">
        <f>SUM('Site 49 - Data'!EV67,'Site 49 - Data'!FJ67,'Site 49 - Data'!FX67,'Site 49 - Data'!GL67,'Site 49 - Data'!GZ67)</f>
        <v>10</v>
      </c>
      <c r="FY67" s="12">
        <f>SUM(FN67:FX67)</f>
        <v>125</v>
      </c>
      <c r="FZ67" s="12">
        <f>SUM(FN67,FO67,2.3*FP67,2.3*FQ67,2.3*FR67,2.3*FS67,2*FT67,2*FU67,FV67,0.4*FW67,0.2*FX67)</f>
        <v>117.4</v>
      </c>
      <c r="GA67" s="13">
        <f>'Site 49 - Data'!$A67</f>
        <v>0.74999999999999944</v>
      </c>
      <c r="GB67" s="62">
        <f>SUM('Site 49 - Data'!P67,'Site 49 - Data'!CV67,'Site 49 - Data'!GB67,'Site 49 - ARMS'!P67,'Site 49 - ARMS'!AD67)</f>
        <v>19</v>
      </c>
      <c r="GC67" s="63">
        <f>SUM('Site 49 - Data'!Q67,'Site 49 - Data'!CW67,'Site 49 - Data'!GC67,'Site 49 - ARMS'!Q67,'Site 49 - ARMS'!AE67)</f>
        <v>2</v>
      </c>
      <c r="GD67" s="63">
        <f>SUM('Site 49 - Data'!R67,'Site 49 - Data'!CX67,'Site 49 - Data'!GD67,'Site 49 - ARMS'!R67,'Site 49 - ARMS'!AF67)</f>
        <v>0</v>
      </c>
      <c r="GE67" s="63">
        <f>SUM('Site 49 - Data'!S67,'Site 49 - Data'!CY67,'Site 49 - Data'!GE67,'Site 49 - ARMS'!S67,'Site 49 - ARMS'!AG67)</f>
        <v>0</v>
      </c>
      <c r="GF67" s="63">
        <f>SUM('Site 49 - Data'!T67,'Site 49 - Data'!CZ67,'Site 49 - Data'!GF67,'Site 49 - ARMS'!T67,'Site 49 - ARMS'!AH67)</f>
        <v>0</v>
      </c>
      <c r="GG67" s="63">
        <f>SUM('Site 49 - Data'!U67,'Site 49 - Data'!DA67,'Site 49 - Data'!GG67,'Site 49 - ARMS'!U67,'Site 49 - ARMS'!AI67)</f>
        <v>0</v>
      </c>
      <c r="GH67" s="63">
        <f>SUM('Site 49 - Data'!V67,'Site 49 - Data'!DB67,'Site 49 - Data'!GH67,'Site 49 - ARMS'!V67,'Site 49 - ARMS'!AJ67)</f>
        <v>0</v>
      </c>
      <c r="GI67" s="63">
        <f>SUM('Site 49 - Data'!W67,'Site 49 - Data'!DC67,'Site 49 - Data'!GI67,'Site 49 - ARMS'!W67,'Site 49 - ARMS'!AK67)</f>
        <v>0</v>
      </c>
      <c r="GJ67" s="63">
        <f>SUM('Site 49 - Data'!X67,'Site 49 - Data'!DD67,'Site 49 - Data'!GJ67,'Site 49 - ARMS'!X67,'Site 49 - ARMS'!AL67)</f>
        <v>5</v>
      </c>
      <c r="GK67" s="63">
        <f>SUM('Site 49 - Data'!Y67,'Site 49 - Data'!DE67,'Site 49 - Data'!GK67,'Site 49 - ARMS'!Y67,'Site 49 - ARMS'!AM67)</f>
        <v>0</v>
      </c>
      <c r="GL67" s="64">
        <f>SUM('Site 49 - Data'!Z67,'Site 49 - Data'!DF67,'Site 49 - Data'!GL67,'Site 49 - ARMS'!Z67,'Site 49 - ARMS'!AN67)</f>
        <v>7</v>
      </c>
      <c r="GM67" s="12">
        <f>SUM(GB67:GL67)</f>
        <v>33</v>
      </c>
      <c r="GN67" s="12">
        <f>SUM(GB67,GC67,2.3*GD67,2.3*GE67,2.3*GF67,2.3*GG67,2*GH67,2*GI67,GJ67,0.4*GK67,0.2*GL67)</f>
        <v>27.4</v>
      </c>
      <c r="GO67" s="13">
        <f>'Site 49 - Data'!$A67</f>
        <v>0.74999999999999944</v>
      </c>
      <c r="GP67" s="62">
        <f>SUM('Site 49 - Data'!HD67,'Site 49 - Data'!HR67,'Site 49 - Data'!IF67,'Site 49 - ARMS'!B67,'Site 49 - ARMS'!P67)</f>
        <v>12</v>
      </c>
      <c r="GQ67" s="63">
        <f>SUM('Site 49 - Data'!HE67,'Site 49 - Data'!HS67,'Site 49 - Data'!IG67,'Site 49 - ARMS'!C67,'Site 49 - ARMS'!Q67)</f>
        <v>2</v>
      </c>
      <c r="GR67" s="63">
        <f>SUM('Site 49 - Data'!HF67,'Site 49 - Data'!HT67,'Site 49 - Data'!IH67,'Site 49 - ARMS'!D67,'Site 49 - ARMS'!R67)</f>
        <v>0</v>
      </c>
      <c r="GS67" s="63">
        <f>SUM('Site 49 - Data'!HG67,'Site 49 - Data'!HU67,'Site 49 - Data'!II67,'Site 49 - ARMS'!E67,'Site 49 - ARMS'!S67)</f>
        <v>0</v>
      </c>
      <c r="GT67" s="63">
        <f>SUM('Site 49 - Data'!HH67,'Site 49 - Data'!HV67,'Site 49 - Data'!IJ67,'Site 49 - ARMS'!F67,'Site 49 - ARMS'!T67)</f>
        <v>0</v>
      </c>
      <c r="GU67" s="63">
        <f>SUM('Site 49 - Data'!HI67,'Site 49 - Data'!HW67,'Site 49 - Data'!IK67,'Site 49 - ARMS'!G67,'Site 49 - ARMS'!U67)</f>
        <v>0</v>
      </c>
      <c r="GV67" s="63">
        <f>SUM('Site 49 - Data'!HJ67,'Site 49 - Data'!HX67,'Site 49 - Data'!IL67,'Site 49 - ARMS'!H67,'Site 49 - ARMS'!V67)</f>
        <v>0</v>
      </c>
      <c r="GW67" s="63">
        <f>SUM('Site 49 - Data'!HK67,'Site 49 - Data'!HY67,'Site 49 - Data'!IM67,'Site 49 - ARMS'!I67,'Site 49 - ARMS'!W67)</f>
        <v>0</v>
      </c>
      <c r="GX67" s="63">
        <f>SUM('Site 49 - Data'!HL67,'Site 49 - Data'!HZ67,'Site 49 - Data'!IN67,'Site 49 - ARMS'!J67,'Site 49 - ARMS'!X67)</f>
        <v>7</v>
      </c>
      <c r="GY67" s="63">
        <f>SUM('Site 49 - Data'!HM67,'Site 49 - Data'!IA67,'Site 49 - Data'!IO67,'Site 49 - ARMS'!K67,'Site 49 - ARMS'!Y67)</f>
        <v>1</v>
      </c>
      <c r="GZ67" s="64">
        <f>SUM('Site 49 - Data'!HN67,'Site 49 - Data'!IB67,'Site 49 - Data'!IP67,'Site 49 - ARMS'!L67,'Site 49 - ARMS'!Z67)</f>
        <v>5</v>
      </c>
      <c r="HA67" s="12">
        <f>SUM(GP67:GZ67)</f>
        <v>27</v>
      </c>
      <c r="HB67" s="12">
        <f>SUM(GP67,GQ67,2.3*GR67,2.3*GS67,2.3*GT67,2.3*GU67,2*GV67,2*GW67,GX67,0.4*GY67,0.2*GZ67)</f>
        <v>22.4</v>
      </c>
      <c r="HC67" s="13">
        <f>'Site 49 - Data'!$A67</f>
        <v>0.74999999999999944</v>
      </c>
      <c r="HD67" s="62">
        <f>SUM('Site 49 - Data'!B67,'Site 49 - Data'!CH67,'Site 49 - Data'!FN67,'Site 49 - ARMS'!B67,'Site 49 - ARMS'!CH67)</f>
        <v>73</v>
      </c>
      <c r="HE67" s="63">
        <f>SUM('Site 49 - Data'!C67,'Site 49 - Data'!CI67,'Site 49 - Data'!FO67,'Site 49 - ARMS'!C67,'Site 49 - ARMS'!CI67)</f>
        <v>3</v>
      </c>
      <c r="HF67" s="63">
        <f>SUM('Site 49 - Data'!D67,'Site 49 - Data'!CJ67,'Site 49 - Data'!FP67,'Site 49 - ARMS'!D67,'Site 49 - ARMS'!CJ67)</f>
        <v>0</v>
      </c>
      <c r="HG67" s="63">
        <f>SUM('Site 49 - Data'!E67,'Site 49 - Data'!CK67,'Site 49 - Data'!FQ67,'Site 49 - ARMS'!E67,'Site 49 - ARMS'!CK67)</f>
        <v>0</v>
      </c>
      <c r="HH67" s="63">
        <f>SUM('Site 49 - Data'!F67,'Site 49 - Data'!CL67,'Site 49 - Data'!FR67,'Site 49 - ARMS'!F67,'Site 49 - ARMS'!CL67)</f>
        <v>0</v>
      </c>
      <c r="HI67" s="63">
        <f>SUM('Site 49 - Data'!G67,'Site 49 - Data'!CM67,'Site 49 - Data'!FS67,'Site 49 - ARMS'!G67,'Site 49 - ARMS'!CM67)</f>
        <v>0</v>
      </c>
      <c r="HJ67" s="63">
        <f>SUM('Site 49 - Data'!H67,'Site 49 - Data'!CN67,'Site 49 - Data'!FT67,'Site 49 - ARMS'!H67,'Site 49 - ARMS'!CN67)</f>
        <v>0</v>
      </c>
      <c r="HK67" s="63">
        <f>SUM('Site 49 - Data'!I67,'Site 49 - Data'!CO67,'Site 49 - Data'!FU67,'Site 49 - ARMS'!I67,'Site 49 - ARMS'!CO67)</f>
        <v>0</v>
      </c>
      <c r="HL67" s="63">
        <f>SUM('Site 49 - Data'!J67,'Site 49 - Data'!CP67,'Site 49 - Data'!FV67,'Site 49 - ARMS'!J67,'Site 49 - ARMS'!CP67)</f>
        <v>6</v>
      </c>
      <c r="HM67" s="63">
        <f>SUM('Site 49 - Data'!K67,'Site 49 - Data'!CQ67,'Site 49 - Data'!FW67,'Site 49 - ARMS'!K67,'Site 49 - ARMS'!CQ67)</f>
        <v>1</v>
      </c>
      <c r="HN67" s="64">
        <f>SUM('Site 49 - Data'!L67,'Site 49 - Data'!CR67,'Site 49 - Data'!FX67,'Site 49 - ARMS'!L67,'Site 49 - ARMS'!CR67)</f>
        <v>7</v>
      </c>
      <c r="HO67" s="12">
        <f>SUM(HD67:HN67)</f>
        <v>90</v>
      </c>
      <c r="HP67" s="12">
        <f>SUM(HD67,HE67,2.3*HF67,2.3*HG67,2.3*HH67,2.3*HI67,2*HJ67,2*HK67,HL67,0.4*HM67,0.2*HN67)</f>
        <v>83.800000000000011</v>
      </c>
      <c r="HQ67" s="13">
        <f>'Site 49 - Data'!$A67</f>
        <v>0.74999999999999944</v>
      </c>
      <c r="HR67" s="62">
        <f t="shared" ref="HR67:IB70" si="249">SUM(AD67,AR67,BF67,BT67,CH67)</f>
        <v>53</v>
      </c>
      <c r="HS67" s="63">
        <f t="shared" si="249"/>
        <v>2</v>
      </c>
      <c r="HT67" s="63">
        <f t="shared" si="249"/>
        <v>0</v>
      </c>
      <c r="HU67" s="63">
        <f t="shared" si="249"/>
        <v>0</v>
      </c>
      <c r="HV67" s="63">
        <f t="shared" si="249"/>
        <v>0</v>
      </c>
      <c r="HW67" s="63">
        <f t="shared" si="249"/>
        <v>0</v>
      </c>
      <c r="HX67" s="63">
        <f t="shared" si="249"/>
        <v>0</v>
      </c>
      <c r="HY67" s="63">
        <f t="shared" si="249"/>
        <v>0</v>
      </c>
      <c r="HZ67" s="63">
        <f t="shared" si="249"/>
        <v>4</v>
      </c>
      <c r="IA67" s="63">
        <f t="shared" si="249"/>
        <v>0</v>
      </c>
      <c r="IB67" s="64">
        <f t="shared" si="249"/>
        <v>12</v>
      </c>
      <c r="IC67" s="12">
        <f>SUM(HR67:IB67)</f>
        <v>71</v>
      </c>
      <c r="ID67" s="12">
        <f>SUM(HR67,HS67,2.3*HT67,2.3*HU67,2.3*HV67,2.3*HW67,2*HX67,2*HY67,HZ67,0.4*IA67,0.2*IB67)</f>
        <v>61.4</v>
      </c>
      <c r="IE67" s="65">
        <f>SUM(EI67,FK67,GM67,HO67)</f>
        <v>395</v>
      </c>
      <c r="IF67" s="65">
        <f>SUM(IE67:IE70)</f>
        <v>1616</v>
      </c>
      <c r="IG67" s="13">
        <v>0.74999999999999944</v>
      </c>
    </row>
    <row r="68" spans="1:241" ht="13.5" customHeight="1" x14ac:dyDescent="0.25">
      <c r="A68" s="19">
        <f>A67+"00:15"</f>
        <v>0.76041666666666607</v>
      </c>
      <c r="B68" s="20">
        <v>8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2">
        <v>0</v>
      </c>
      <c r="M68" s="23">
        <f>SUM(B68:L68)</f>
        <v>8</v>
      </c>
      <c r="N68" s="23">
        <f>SUM(B68,C68,2.3*D68,2.3*E68,2.3*F68,2.3*G68,2*H68,2*I68,J68,0.4*K68,0.2*L68)</f>
        <v>8</v>
      </c>
      <c r="O68" s="19">
        <f>O67+"00:15"</f>
        <v>0.76041666666666607</v>
      </c>
      <c r="P68" s="24">
        <v>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6">
        <v>0</v>
      </c>
      <c r="AA68" s="27">
        <f>SUM(P68:Z68)</f>
        <v>0</v>
      </c>
      <c r="AB68" s="27">
        <f>SUM(P68,Q68,2.3*R68,2.3*S68,2.3*T68,2.3*U68,2*V68,2*W68,X68,0.4*Y68,0.2*Z68)</f>
        <v>0</v>
      </c>
      <c r="AC68" s="19">
        <f>AC67+"00:15"</f>
        <v>0.76041666666666607</v>
      </c>
      <c r="AD68" s="20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22">
        <v>0</v>
      </c>
      <c r="AO68" s="23">
        <f>SUM(AD68:AN68)</f>
        <v>0</v>
      </c>
      <c r="AP68" s="23">
        <f>SUM(AD68,AE68,2.3*AF68,2.3*AG68,2.3*AH68,2.3*AI68,2*AJ68,2*AK68,AL68,0.4*AM68,0.2*AN68)</f>
        <v>0</v>
      </c>
      <c r="AQ68" s="19">
        <f>AQ67+"00:15"</f>
        <v>0.76041666666666607</v>
      </c>
      <c r="AR68" s="20">
        <v>29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21">
        <v>0</v>
      </c>
      <c r="AY68" s="21">
        <v>0</v>
      </c>
      <c r="AZ68" s="21">
        <v>0</v>
      </c>
      <c r="BA68" s="21">
        <v>0</v>
      </c>
      <c r="BB68" s="22">
        <v>1</v>
      </c>
      <c r="BC68" s="23">
        <f>SUM(AR68:BB68)</f>
        <v>30</v>
      </c>
      <c r="BD68" s="23">
        <f>SUM(AR68,AS68,2.3*AT68,2.3*AU68,2.3*AV68,2.3*AW68,2*AX68,2*AY68,AZ68,0.4*BA68,0.2*BB68)</f>
        <v>29.2</v>
      </c>
      <c r="BE68" s="19">
        <f>BE67+"00:15"</f>
        <v>0.76041666666666607</v>
      </c>
      <c r="BF68" s="20">
        <v>48</v>
      </c>
      <c r="BG68" s="21">
        <v>3</v>
      </c>
      <c r="BH68" s="21">
        <v>0</v>
      </c>
      <c r="BI68" s="21">
        <v>0</v>
      </c>
      <c r="BJ68" s="21">
        <v>0</v>
      </c>
      <c r="BK68" s="21">
        <v>0</v>
      </c>
      <c r="BL68" s="21">
        <v>0</v>
      </c>
      <c r="BM68" s="21">
        <v>0</v>
      </c>
      <c r="BN68" s="21">
        <v>3</v>
      </c>
      <c r="BO68" s="21">
        <v>2</v>
      </c>
      <c r="BP68" s="22">
        <v>12</v>
      </c>
      <c r="BQ68" s="23">
        <f>SUM(BF68:BP68)</f>
        <v>68</v>
      </c>
      <c r="BR68" s="23">
        <f>SUM(BF68,BG68,2.3*BH68,2.3*BI68,2.3*BJ68,2.3*BK68,2*BL68,2*BM68,BN68,0.4*BO68,0.2*BP68)</f>
        <v>57.199999999999996</v>
      </c>
      <c r="BS68" s="19">
        <f>BS67+"00:15"</f>
        <v>0.76041666666666607</v>
      </c>
      <c r="BT68" s="20">
        <v>4</v>
      </c>
      <c r="BU68" s="21">
        <v>0</v>
      </c>
      <c r="BV68" s="21">
        <v>0</v>
      </c>
      <c r="BW68" s="21">
        <v>0</v>
      </c>
      <c r="BX68" s="21">
        <v>0</v>
      </c>
      <c r="BY68" s="21">
        <v>0</v>
      </c>
      <c r="BZ68" s="21">
        <v>0</v>
      </c>
      <c r="CA68" s="21">
        <v>0</v>
      </c>
      <c r="CB68" s="21">
        <v>0</v>
      </c>
      <c r="CC68" s="21">
        <v>0</v>
      </c>
      <c r="CD68" s="22">
        <v>0</v>
      </c>
      <c r="CE68" s="23">
        <f>SUM(BT68:CD68)</f>
        <v>4</v>
      </c>
      <c r="CF68" s="23">
        <f>SUM(BT68,BU68,2.3*BV68,2.3*BW68,2.3*BX68,2.3*BY68,2*BZ68,2*CA68,CB68,0.4*CC68,0.2*CD68)</f>
        <v>4</v>
      </c>
      <c r="CG68" s="19">
        <f>CG67+"00:15"</f>
        <v>0.76041666666666607</v>
      </c>
      <c r="CH68" s="24">
        <v>0</v>
      </c>
      <c r="CI68" s="25">
        <v>0</v>
      </c>
      <c r="CJ68" s="25">
        <v>0</v>
      </c>
      <c r="CK68" s="25">
        <v>0</v>
      </c>
      <c r="CL68" s="25">
        <v>0</v>
      </c>
      <c r="CM68" s="25">
        <v>0</v>
      </c>
      <c r="CN68" s="25">
        <v>0</v>
      </c>
      <c r="CO68" s="25">
        <v>0</v>
      </c>
      <c r="CP68" s="25">
        <v>0</v>
      </c>
      <c r="CQ68" s="25">
        <v>0</v>
      </c>
      <c r="CR68" s="26">
        <v>0</v>
      </c>
      <c r="CS68" s="27">
        <f>SUM(CH68:CR68)</f>
        <v>0</v>
      </c>
      <c r="CT68" s="27">
        <f>SUM(CH68,CI68,2.3*CJ68,2.3*CK68,2.3*CL68,2.3*CM68,2*CN68,2*CO68,CP68,0.4*CQ68,0.2*CR68)</f>
        <v>0</v>
      </c>
      <c r="CU68" s="13">
        <f>'Site 49 - Data'!$A68</f>
        <v>0.76041666666666607</v>
      </c>
      <c r="CV68" s="67">
        <f>SUM('Site 49 - Data'!BF68,'Site 49 - Data'!BT68,'Site 49 - Data'!EZ68,'Site 49 - Data'!IF68,'Site 49 - ARMS'!BT68)</f>
        <v>98</v>
      </c>
      <c r="CW68" s="68">
        <f>SUM('Site 49 - Data'!BG68,'Site 49 - Data'!BU68,'Site 49 - Data'!FA68,'Site 49 - Data'!IG68,'Site 49 - ARMS'!BU68)</f>
        <v>3</v>
      </c>
      <c r="CX68" s="68">
        <f>SUM('Site 49 - Data'!BH68,'Site 49 - Data'!BV68,'Site 49 - Data'!FB68,'Site 49 - Data'!IH68,'Site 49 - ARMS'!BV68)</f>
        <v>0</v>
      </c>
      <c r="CY68" s="68">
        <f>SUM('Site 49 - Data'!BI68,'Site 49 - Data'!BW68,'Site 49 - Data'!FC68,'Site 49 - Data'!II68,'Site 49 - ARMS'!BW68)</f>
        <v>0</v>
      </c>
      <c r="CZ68" s="68">
        <f>SUM('Site 49 - Data'!BJ68,'Site 49 - Data'!BX68,'Site 49 - Data'!FD68,'Site 49 - Data'!IJ68,'Site 49 - ARMS'!BX68)</f>
        <v>0</v>
      </c>
      <c r="DA68" s="68">
        <f>SUM('Site 49 - Data'!BK68,'Site 49 - Data'!BY68,'Site 49 - Data'!FE68,'Site 49 - Data'!IK68,'Site 49 - ARMS'!BY68)</f>
        <v>0</v>
      </c>
      <c r="DB68" s="68">
        <f>SUM('Site 49 - Data'!BL68,'Site 49 - Data'!BZ68,'Site 49 - Data'!FF68,'Site 49 - Data'!IL68,'Site 49 - ARMS'!BZ68)</f>
        <v>0</v>
      </c>
      <c r="DC68" s="68">
        <f>SUM('Site 49 - Data'!BM68,'Site 49 - Data'!CA68,'Site 49 - Data'!FG68,'Site 49 - Data'!IM68,'Site 49 - ARMS'!CA68)</f>
        <v>0</v>
      </c>
      <c r="DD68" s="68">
        <f>SUM('Site 49 - Data'!BN68,'Site 49 - Data'!CB68,'Site 49 - Data'!FH68,'Site 49 - Data'!IN68,'Site 49 - ARMS'!CB68)</f>
        <v>20</v>
      </c>
      <c r="DE68" s="68">
        <f>SUM('Site 49 - Data'!BO68,'Site 49 - Data'!CC68,'Site 49 - Data'!FI68,'Site 49 - Data'!IO68,'Site 49 - ARMS'!CC68)</f>
        <v>2</v>
      </c>
      <c r="DF68" s="69">
        <f>SUM('Site 49 - Data'!BP68,'Site 49 - Data'!CD68,'Site 49 - Data'!FJ68,'Site 49 - Data'!IP68,'Site 49 - ARMS'!CD68)</f>
        <v>14</v>
      </c>
      <c r="DG68" s="23">
        <f>SUM(CV68:DF68)</f>
        <v>137</v>
      </c>
      <c r="DH68" s="23">
        <f>SUM(CV68,CW68,2.3*CX68,2.3*CY68,2.3*CZ68,2.3*DA68,2*DB68,2*DC68,DD68,0.4*DE68,0.2*DF68)</f>
        <v>124.6</v>
      </c>
      <c r="DI68" s="13">
        <f>'Site 49 - Data'!$A68</f>
        <v>0.76041666666666607</v>
      </c>
      <c r="DJ68" s="67">
        <f>SUM('Site 49 - Data'!B68,'Site 49 - Data'!P68,'Site 49 - Data'!AD68,'Site 49 - Data'!AR68,'Site 49 - Data'!BF68)</f>
        <v>128</v>
      </c>
      <c r="DK68" s="68">
        <f>SUM('Site 49 - Data'!C68,'Site 49 - Data'!Q68,'Site 49 - Data'!AE68,'Site 49 - Data'!AS68,'Site 49 - Data'!BG68)</f>
        <v>4</v>
      </c>
      <c r="DL68" s="68">
        <f>SUM('Site 49 - Data'!D68,'Site 49 - Data'!R68,'Site 49 - Data'!AF68,'Site 49 - Data'!AT68,'Site 49 - Data'!BH68)</f>
        <v>0</v>
      </c>
      <c r="DM68" s="68">
        <f>SUM('Site 49 - Data'!E68,'Site 49 - Data'!S68,'Site 49 - Data'!AG68,'Site 49 - Data'!AU68,'Site 49 - Data'!BI68)</f>
        <v>0</v>
      </c>
      <c r="DN68" s="68">
        <f>SUM('Site 49 - Data'!F68,'Site 49 - Data'!T68,'Site 49 - Data'!AH68,'Site 49 - Data'!AV68,'Site 49 - Data'!BJ68)</f>
        <v>0</v>
      </c>
      <c r="DO68" s="68">
        <f>SUM('Site 49 - Data'!G68,'Site 49 - Data'!U68,'Site 49 - Data'!AI68,'Site 49 - Data'!AW68,'Site 49 - Data'!BK68)</f>
        <v>0</v>
      </c>
      <c r="DP68" s="68">
        <f>SUM('Site 49 - Data'!H68,'Site 49 - Data'!V68,'Site 49 - Data'!AJ68,'Site 49 - Data'!AX68,'Site 49 - Data'!BL68)</f>
        <v>0</v>
      </c>
      <c r="DQ68" s="68">
        <f>SUM('Site 49 - Data'!I68,'Site 49 - Data'!W68,'Site 49 - Data'!AK68,'Site 49 - Data'!AY68,'Site 49 - Data'!BM68)</f>
        <v>2</v>
      </c>
      <c r="DR68" s="68">
        <f>SUM('Site 49 - Data'!J68,'Site 49 - Data'!X68,'Site 49 - Data'!AL68,'Site 49 - Data'!AZ68,'Site 49 - Data'!BN68)</f>
        <v>16</v>
      </c>
      <c r="DS68" s="68">
        <f>SUM('Site 49 - Data'!K68,'Site 49 - Data'!Y68,'Site 49 - Data'!AM68,'Site 49 - Data'!BA68,'Site 49 - Data'!BO68)</f>
        <v>10</v>
      </c>
      <c r="DT68" s="69">
        <f>SUM('Site 49 - Data'!L68,'Site 49 - Data'!Z68,'Site 49 - Data'!AN68,'Site 49 - Data'!BB68,'Site 49 - Data'!BP68)</f>
        <v>37</v>
      </c>
      <c r="DU68" s="23">
        <f>SUM(DJ68:DT68)</f>
        <v>197</v>
      </c>
      <c r="DV68" s="23">
        <f>SUM(DJ68,DK68,2.3*DL68,2.3*DM68,2.3*DN68,2.3*DO68,2*DP68,2*DQ68,DR68,0.4*DS68,0.2*DT68)</f>
        <v>163.4</v>
      </c>
      <c r="DW68" s="13">
        <f>'Site 49 - Data'!$A68</f>
        <v>0.76041666666666607</v>
      </c>
      <c r="DX68" s="67">
        <f>SUM('Site 49 - Data'!AR68,'Site 49 - Data'!DX68,'Site 49 - Data'!EL68,'Site 49 - Data'!HR68,'Site 49 - ARMS'!BF68)</f>
        <v>71</v>
      </c>
      <c r="DY68" s="68">
        <f>SUM('Site 49 - Data'!AS68,'Site 49 - Data'!DY68,'Site 49 - Data'!EM68,'Site 49 - Data'!HS68,'Site 49 - ARMS'!BG68)</f>
        <v>3</v>
      </c>
      <c r="DZ68" s="68">
        <f>SUM('Site 49 - Data'!AT68,'Site 49 - Data'!DZ68,'Site 49 - Data'!EN68,'Site 49 - Data'!HT68,'Site 49 - ARMS'!BH68)</f>
        <v>0</v>
      </c>
      <c r="EA68" s="68">
        <f>SUM('Site 49 - Data'!AU68,'Site 49 - Data'!EA68,'Site 49 - Data'!EO68,'Site 49 - Data'!HU68,'Site 49 - ARMS'!BI68)</f>
        <v>0</v>
      </c>
      <c r="EB68" s="68">
        <f>SUM('Site 49 - Data'!AV68,'Site 49 - Data'!EB68,'Site 49 - Data'!EP68,'Site 49 - Data'!HV68,'Site 49 - ARMS'!BJ68)</f>
        <v>0</v>
      </c>
      <c r="EC68" s="68">
        <f>SUM('Site 49 - Data'!AW68,'Site 49 - Data'!EC68,'Site 49 - Data'!EQ68,'Site 49 - Data'!HW68,'Site 49 - ARMS'!BK68)</f>
        <v>0</v>
      </c>
      <c r="ED68" s="68">
        <f>SUM('Site 49 - Data'!AX68,'Site 49 - Data'!ED68,'Site 49 - Data'!ER68,'Site 49 - Data'!HX68,'Site 49 - ARMS'!BL68)</f>
        <v>0</v>
      </c>
      <c r="EE68" s="68">
        <f>SUM('Site 49 - Data'!AY68,'Site 49 - Data'!EE68,'Site 49 - Data'!ES68,'Site 49 - Data'!HY68,'Site 49 - ARMS'!BM68)</f>
        <v>2</v>
      </c>
      <c r="EF68" s="68">
        <f>SUM('Site 49 - Data'!AZ68,'Site 49 - Data'!EF68,'Site 49 - Data'!ET68,'Site 49 - Data'!HZ68,'Site 49 - ARMS'!BN68)</f>
        <v>6</v>
      </c>
      <c r="EG68" s="68">
        <f>SUM('Site 49 - Data'!BA68,'Site 49 - Data'!EG68,'Site 49 - Data'!EU68,'Site 49 - Data'!IA68,'Site 49 - ARMS'!BO68)</f>
        <v>5</v>
      </c>
      <c r="EH68" s="69">
        <f>SUM('Site 49 - Data'!BB68,'Site 49 - Data'!EH68,'Site 49 - Data'!EV68,'Site 49 - Data'!IB68,'Site 49 - ARMS'!BP68)</f>
        <v>18</v>
      </c>
      <c r="EI68" s="23">
        <f>SUM(DX68:EH68)</f>
        <v>105</v>
      </c>
      <c r="EJ68" s="23">
        <f>SUM(DX68,DY68,2.3*DZ68,2.3*EA68,2.3*EB68,2.3*EC68,2*ED68,2*EE68,EF68,0.4*EG68,0.2*EH68)</f>
        <v>89.6</v>
      </c>
      <c r="EK68" s="13">
        <f>'Site 49 - Data'!$A68</f>
        <v>0.76041666666666607</v>
      </c>
      <c r="EL68" s="67">
        <f>SUM('Site 49 - Data'!BT68,'Site 49 - Data'!CH68,'Site 49 - Data'!CV68,'Site 49 - Data'!DJ68,'Site 49 - Data'!DX68)</f>
        <v>78</v>
      </c>
      <c r="EM68" s="68">
        <f>SUM('Site 49 - Data'!BU68,'Site 49 - Data'!CI68,'Site 49 - Data'!CW68,'Site 49 - Data'!DK68,'Site 49 - Data'!DY68)</f>
        <v>5</v>
      </c>
      <c r="EN68" s="68">
        <f>SUM('Site 49 - Data'!BV68,'Site 49 - Data'!CJ68,'Site 49 - Data'!CX68,'Site 49 - Data'!DL68,'Site 49 - Data'!DZ68)</f>
        <v>1</v>
      </c>
      <c r="EO68" s="68">
        <f>SUM('Site 49 - Data'!BW68,'Site 49 - Data'!CK68,'Site 49 - Data'!CY68,'Site 49 - Data'!DM68,'Site 49 - Data'!EA68)</f>
        <v>0</v>
      </c>
      <c r="EP68" s="68">
        <f>SUM('Site 49 - Data'!BX68,'Site 49 - Data'!CL68,'Site 49 - Data'!CZ68,'Site 49 - Data'!DN68,'Site 49 - Data'!EB68)</f>
        <v>0</v>
      </c>
      <c r="EQ68" s="68">
        <f>SUM('Site 49 - Data'!BY68,'Site 49 - Data'!CM68,'Site 49 - Data'!DA68,'Site 49 - Data'!DO68,'Site 49 - Data'!EC68)</f>
        <v>0</v>
      </c>
      <c r="ER68" s="68">
        <f>SUM('Site 49 - Data'!BZ68,'Site 49 - Data'!CN68,'Site 49 - Data'!DB68,'Site 49 - Data'!DP68,'Site 49 - Data'!ED68)</f>
        <v>0</v>
      </c>
      <c r="ES68" s="68">
        <f>SUM('Site 49 - Data'!CA68,'Site 49 - Data'!CO68,'Site 49 - Data'!DC68,'Site 49 - Data'!DQ68,'Site 49 - Data'!EE68)</f>
        <v>0</v>
      </c>
      <c r="ET68" s="68">
        <f>SUM('Site 49 - Data'!CB68,'Site 49 - Data'!CP68,'Site 49 - Data'!DD68,'Site 49 - Data'!DR68,'Site 49 - Data'!EF68)</f>
        <v>9</v>
      </c>
      <c r="EU68" s="68">
        <f>SUM('Site 49 - Data'!CC68,'Site 49 - Data'!CQ68,'Site 49 - Data'!DE68,'Site 49 - Data'!DS68,'Site 49 - Data'!EG68)</f>
        <v>1</v>
      </c>
      <c r="EV68" s="69">
        <f>SUM('Site 49 - Data'!CD68,'Site 49 - Data'!CR68,'Site 49 - Data'!DF68,'Site 49 - Data'!DT68,'Site 49 - Data'!EH68)</f>
        <v>6</v>
      </c>
      <c r="EW68" s="23">
        <f>SUM(EL68:EV68)</f>
        <v>100</v>
      </c>
      <c r="EX68" s="23">
        <f>SUM(EL68,EM68,2.3*EN68,2.3*EO68,2.3*EP68,2.3*EQ68,2*ER68,2*ES68,ET68,0.4*EU68,0.2*EV68)</f>
        <v>95.9</v>
      </c>
      <c r="EY68" s="13">
        <f>'Site 49 - Data'!$A68</f>
        <v>0.76041666666666607</v>
      </c>
      <c r="EZ68" s="67">
        <f>SUM('Site 49 - Data'!AD68,'Site 49 - Data'!DJ68,'Site 49 - Data'!GP68,'Site 49 - Data'!HD68,'Site 49 - ARMS'!AR68)</f>
        <v>135</v>
      </c>
      <c r="FA68" s="68">
        <f>SUM('Site 49 - Data'!AE68,'Site 49 - Data'!DK68,'Site 49 - Data'!GQ68,'Site 49 - Data'!HE68,'Site 49 - ARMS'!AS68)</f>
        <v>5</v>
      </c>
      <c r="FB68" s="68">
        <f>SUM('Site 49 - Data'!AF68,'Site 49 - Data'!DL68,'Site 49 - Data'!GR68,'Site 49 - Data'!HF68,'Site 49 - ARMS'!AT68)</f>
        <v>1</v>
      </c>
      <c r="FC68" s="68">
        <f>SUM('Site 49 - Data'!AG68,'Site 49 - Data'!DM68,'Site 49 - Data'!GS68,'Site 49 - Data'!HG68,'Site 49 - ARMS'!AU68)</f>
        <v>0</v>
      </c>
      <c r="FD68" s="68">
        <f>SUM('Site 49 - Data'!AH68,'Site 49 - Data'!DN68,'Site 49 - Data'!GT68,'Site 49 - Data'!HH68,'Site 49 - ARMS'!AV68)</f>
        <v>0</v>
      </c>
      <c r="FE68" s="68">
        <f>SUM('Site 49 - Data'!AI68,'Site 49 - Data'!DO68,'Site 49 - Data'!GU68,'Site 49 - Data'!HI68,'Site 49 - ARMS'!AW68)</f>
        <v>0</v>
      </c>
      <c r="FF68" s="68">
        <f>SUM('Site 49 - Data'!AJ68,'Site 49 - Data'!DP68,'Site 49 - Data'!GV68,'Site 49 - Data'!HJ68,'Site 49 - ARMS'!AX68)</f>
        <v>0</v>
      </c>
      <c r="FG68" s="68">
        <f>SUM('Site 49 - Data'!AK68,'Site 49 - Data'!DQ68,'Site 49 - Data'!GW68,'Site 49 - Data'!HK68,'Site 49 - ARMS'!AY68)</f>
        <v>1</v>
      </c>
      <c r="FH68" s="68">
        <f>SUM('Site 49 - Data'!AL68,'Site 49 - Data'!DR68,'Site 49 - Data'!GX68,'Site 49 - Data'!HL68,'Site 49 - ARMS'!AZ68)</f>
        <v>7</v>
      </c>
      <c r="FI68" s="68">
        <f>SUM('Site 49 - Data'!AM68,'Site 49 - Data'!DS68,'Site 49 - Data'!GY68,'Site 49 - Data'!HM68,'Site 49 - ARMS'!BA68)</f>
        <v>7</v>
      </c>
      <c r="FJ68" s="69">
        <f>SUM('Site 49 - Data'!AN68,'Site 49 - Data'!DT68,'Site 49 - Data'!GZ68,'Site 49 - Data'!HN68,'Site 49 - ARMS'!BB68)</f>
        <v>31</v>
      </c>
      <c r="FK68" s="23">
        <f>SUM(EZ68:FJ68)</f>
        <v>187</v>
      </c>
      <c r="FL68" s="23">
        <f>SUM(EZ68,FA68,2.3*FB68,2.3*FC68,2.3*FD68,2.3*FE68,2*FF68,2*FG68,FH68,0.4*FI68,0.2*FJ68)</f>
        <v>160.30000000000001</v>
      </c>
      <c r="FM68" s="13">
        <f>'Site 49 - Data'!$A68</f>
        <v>0.76041666666666607</v>
      </c>
      <c r="FN68" s="67">
        <f>SUM('Site 49 - Data'!EL68,'Site 49 - Data'!EZ68,'Site 49 - Data'!FN68,'Site 49 - Data'!GB68,'Site 49 - Data'!GP68)</f>
        <v>101</v>
      </c>
      <c r="FO68" s="68">
        <f>SUM('Site 49 - Data'!EM68,'Site 49 - Data'!FA68,'Site 49 - Data'!FO68,'Site 49 - Data'!GC68,'Site 49 - Data'!GQ68)</f>
        <v>2</v>
      </c>
      <c r="FP68" s="68">
        <f>SUM('Site 49 - Data'!EN68,'Site 49 - Data'!FB68,'Site 49 - Data'!FP68,'Site 49 - Data'!GD68,'Site 49 - Data'!GR68)</f>
        <v>0</v>
      </c>
      <c r="FQ68" s="68">
        <f>SUM('Site 49 - Data'!EO68,'Site 49 - Data'!FC68,'Site 49 - Data'!FQ68,'Site 49 - Data'!GE68,'Site 49 - Data'!GS68)</f>
        <v>0</v>
      </c>
      <c r="FR68" s="68">
        <f>SUM('Site 49 - Data'!EP68,'Site 49 - Data'!FD68,'Site 49 - Data'!FR68,'Site 49 - Data'!GF68,'Site 49 - Data'!GT68)</f>
        <v>0</v>
      </c>
      <c r="FS68" s="68">
        <f>SUM('Site 49 - Data'!EQ68,'Site 49 - Data'!FE68,'Site 49 - Data'!FS68,'Site 49 - Data'!GG68,'Site 49 - Data'!GU68)</f>
        <v>0</v>
      </c>
      <c r="FT68" s="68">
        <f>SUM('Site 49 - Data'!ER68,'Site 49 - Data'!FF68,'Site 49 - Data'!FT68,'Site 49 - Data'!GH68,'Site 49 - Data'!GV68)</f>
        <v>0</v>
      </c>
      <c r="FU68" s="68">
        <f>SUM('Site 49 - Data'!ES68,'Site 49 - Data'!FG68,'Site 49 - Data'!FU68,'Site 49 - Data'!GI68,'Site 49 - Data'!GW68)</f>
        <v>1</v>
      </c>
      <c r="FV68" s="68">
        <f>SUM('Site 49 - Data'!ET68,'Site 49 - Data'!FH68,'Site 49 - Data'!FV68,'Site 49 - Data'!GJ68,'Site 49 - Data'!GX68)</f>
        <v>18</v>
      </c>
      <c r="FW68" s="68">
        <f>SUM('Site 49 - Data'!EU68,'Site 49 - Data'!FI68,'Site 49 - Data'!FW68,'Site 49 - Data'!GK68,'Site 49 - Data'!GY68)</f>
        <v>2</v>
      </c>
      <c r="FX68" s="69">
        <f>SUM('Site 49 - Data'!EV68,'Site 49 - Data'!FJ68,'Site 49 - Data'!FX68,'Site 49 - Data'!GL68,'Site 49 - Data'!GZ68)</f>
        <v>16</v>
      </c>
      <c r="FY68" s="23">
        <f>SUM(FN68:FX68)</f>
        <v>140</v>
      </c>
      <c r="FZ68" s="23">
        <f>SUM(FN68,FO68,2.3*FP68,2.3*FQ68,2.3*FR68,2.3*FS68,2*FT68,2*FU68,FV68,0.4*FW68,0.2*FX68)</f>
        <v>127</v>
      </c>
      <c r="GA68" s="13">
        <f>'Site 49 - Data'!$A68</f>
        <v>0.76041666666666607</v>
      </c>
      <c r="GB68" s="67">
        <f>SUM('Site 49 - Data'!P68,'Site 49 - Data'!CV68,'Site 49 - Data'!GB68,'Site 49 - ARMS'!P68,'Site 49 - ARMS'!AD68)</f>
        <v>18</v>
      </c>
      <c r="GC68" s="68">
        <f>SUM('Site 49 - Data'!Q68,'Site 49 - Data'!CW68,'Site 49 - Data'!GC68,'Site 49 - ARMS'!Q68,'Site 49 - ARMS'!AE68)</f>
        <v>1</v>
      </c>
      <c r="GD68" s="68">
        <f>SUM('Site 49 - Data'!R68,'Site 49 - Data'!CX68,'Site 49 - Data'!GD68,'Site 49 - ARMS'!R68,'Site 49 - ARMS'!AF68)</f>
        <v>0</v>
      </c>
      <c r="GE68" s="68">
        <f>SUM('Site 49 - Data'!S68,'Site 49 - Data'!CY68,'Site 49 - Data'!GE68,'Site 49 - ARMS'!S68,'Site 49 - ARMS'!AG68)</f>
        <v>0</v>
      </c>
      <c r="GF68" s="68">
        <f>SUM('Site 49 - Data'!T68,'Site 49 - Data'!CZ68,'Site 49 - Data'!GF68,'Site 49 - ARMS'!T68,'Site 49 - ARMS'!AH68)</f>
        <v>0</v>
      </c>
      <c r="GG68" s="68">
        <f>SUM('Site 49 - Data'!U68,'Site 49 - Data'!DA68,'Site 49 - Data'!GG68,'Site 49 - ARMS'!U68,'Site 49 - ARMS'!AI68)</f>
        <v>0</v>
      </c>
      <c r="GH68" s="68">
        <f>SUM('Site 49 - Data'!V68,'Site 49 - Data'!DB68,'Site 49 - Data'!GH68,'Site 49 - ARMS'!V68,'Site 49 - ARMS'!AJ68)</f>
        <v>0</v>
      </c>
      <c r="GI68" s="68">
        <f>SUM('Site 49 - Data'!W68,'Site 49 - Data'!DC68,'Site 49 - Data'!GI68,'Site 49 - ARMS'!W68,'Site 49 - ARMS'!AK68)</f>
        <v>0</v>
      </c>
      <c r="GJ68" s="68">
        <f>SUM('Site 49 - Data'!X68,'Site 49 - Data'!DD68,'Site 49 - Data'!GJ68,'Site 49 - ARMS'!X68,'Site 49 - ARMS'!AL68)</f>
        <v>2</v>
      </c>
      <c r="GK68" s="68">
        <f>SUM('Site 49 - Data'!Y68,'Site 49 - Data'!DE68,'Site 49 - Data'!GK68,'Site 49 - ARMS'!Y68,'Site 49 - ARMS'!AM68)</f>
        <v>0</v>
      </c>
      <c r="GL68" s="69">
        <f>SUM('Site 49 - Data'!Z68,'Site 49 - Data'!DF68,'Site 49 - Data'!GL68,'Site 49 - ARMS'!Z68,'Site 49 - ARMS'!AN68)</f>
        <v>9</v>
      </c>
      <c r="GM68" s="23">
        <f>SUM(GB68:GL68)</f>
        <v>30</v>
      </c>
      <c r="GN68" s="23">
        <f>SUM(GB68,GC68,2.3*GD68,2.3*GE68,2.3*GF68,2.3*GG68,2*GH68,2*GI68,GJ68,0.4*GK68,0.2*GL68)</f>
        <v>22.8</v>
      </c>
      <c r="GO68" s="13">
        <f>'Site 49 - Data'!$A68</f>
        <v>0.76041666666666607</v>
      </c>
      <c r="GP68" s="67">
        <f>SUM('Site 49 - Data'!HD68,'Site 49 - Data'!HR68,'Site 49 - Data'!IF68,'Site 49 - ARMS'!B68,'Site 49 - ARMS'!P68)</f>
        <v>25</v>
      </c>
      <c r="GQ68" s="68">
        <f>SUM('Site 49 - Data'!HE68,'Site 49 - Data'!HS68,'Site 49 - Data'!IG68,'Site 49 - ARMS'!C68,'Site 49 - ARMS'!Q68)</f>
        <v>1</v>
      </c>
      <c r="GR68" s="68">
        <f>SUM('Site 49 - Data'!HF68,'Site 49 - Data'!HT68,'Site 49 - Data'!IH68,'Site 49 - ARMS'!D68,'Site 49 - ARMS'!R68)</f>
        <v>0</v>
      </c>
      <c r="GS68" s="68">
        <f>SUM('Site 49 - Data'!HG68,'Site 49 - Data'!HU68,'Site 49 - Data'!II68,'Site 49 - ARMS'!E68,'Site 49 - ARMS'!S68)</f>
        <v>0</v>
      </c>
      <c r="GT68" s="68">
        <f>SUM('Site 49 - Data'!HH68,'Site 49 - Data'!HV68,'Site 49 - Data'!IJ68,'Site 49 - ARMS'!F68,'Site 49 - ARMS'!T68)</f>
        <v>0</v>
      </c>
      <c r="GU68" s="68">
        <f>SUM('Site 49 - Data'!HI68,'Site 49 - Data'!HW68,'Site 49 - Data'!IK68,'Site 49 - ARMS'!G68,'Site 49 - ARMS'!U68)</f>
        <v>0</v>
      </c>
      <c r="GV68" s="68">
        <f>SUM('Site 49 - Data'!HJ68,'Site 49 - Data'!HX68,'Site 49 - Data'!IL68,'Site 49 - ARMS'!H68,'Site 49 - ARMS'!V68)</f>
        <v>0</v>
      </c>
      <c r="GW68" s="68">
        <f>SUM('Site 49 - Data'!HK68,'Site 49 - Data'!HY68,'Site 49 - Data'!IM68,'Site 49 - ARMS'!I68,'Site 49 - ARMS'!W68)</f>
        <v>0</v>
      </c>
      <c r="GX68" s="68">
        <f>SUM('Site 49 - Data'!HL68,'Site 49 - Data'!HZ68,'Site 49 - Data'!IN68,'Site 49 - ARMS'!J68,'Site 49 - ARMS'!X68)</f>
        <v>0</v>
      </c>
      <c r="GY68" s="68">
        <f>SUM('Site 49 - Data'!HM68,'Site 49 - Data'!IA68,'Site 49 - Data'!IO68,'Site 49 - ARMS'!K68,'Site 49 - ARMS'!Y68)</f>
        <v>0</v>
      </c>
      <c r="GZ68" s="69">
        <f>SUM('Site 49 - Data'!HN68,'Site 49 - Data'!IB68,'Site 49 - Data'!IP68,'Site 49 - ARMS'!L68,'Site 49 - ARMS'!Z68)</f>
        <v>5</v>
      </c>
      <c r="HA68" s="23">
        <f>SUM(GP68:GZ68)</f>
        <v>31</v>
      </c>
      <c r="HB68" s="23">
        <f>SUM(GP68,GQ68,2.3*GR68,2.3*GS68,2.3*GT68,2.3*GU68,2*GV68,2*GW68,GX68,0.4*GY68,0.2*GZ68)</f>
        <v>27</v>
      </c>
      <c r="HC68" s="13">
        <f>'Site 49 - Data'!$A68</f>
        <v>0.76041666666666607</v>
      </c>
      <c r="HD68" s="67">
        <f>SUM('Site 49 - Data'!B68,'Site 49 - Data'!CH68,'Site 49 - Data'!FN68,'Site 49 - ARMS'!B68,'Site 49 - ARMS'!CH68)</f>
        <v>91</v>
      </c>
      <c r="HE68" s="68">
        <f>SUM('Site 49 - Data'!C68,'Site 49 - Data'!CI68,'Site 49 - Data'!FO68,'Site 49 - ARMS'!C68,'Site 49 - ARMS'!CI68)</f>
        <v>3</v>
      </c>
      <c r="HF68" s="68">
        <f>SUM('Site 49 - Data'!D68,'Site 49 - Data'!CJ68,'Site 49 - Data'!FP68,'Site 49 - ARMS'!D68,'Site 49 - ARMS'!CJ68)</f>
        <v>0</v>
      </c>
      <c r="HG68" s="68">
        <f>SUM('Site 49 - Data'!E68,'Site 49 - Data'!CK68,'Site 49 - Data'!FQ68,'Site 49 - ARMS'!E68,'Site 49 - ARMS'!CK68)</f>
        <v>0</v>
      </c>
      <c r="HH68" s="68">
        <f>SUM('Site 49 - Data'!F68,'Site 49 - Data'!CL68,'Site 49 - Data'!FR68,'Site 49 - ARMS'!F68,'Site 49 - ARMS'!CL68)</f>
        <v>0</v>
      </c>
      <c r="HI68" s="68">
        <f>SUM('Site 49 - Data'!G68,'Site 49 - Data'!CM68,'Site 49 - Data'!FS68,'Site 49 - ARMS'!G68,'Site 49 - ARMS'!CM68)</f>
        <v>0</v>
      </c>
      <c r="HJ68" s="68">
        <f>SUM('Site 49 - Data'!H68,'Site 49 - Data'!CN68,'Site 49 - Data'!FT68,'Site 49 - ARMS'!H68,'Site 49 - ARMS'!CN68)</f>
        <v>0</v>
      </c>
      <c r="HK68" s="68">
        <f>SUM('Site 49 - Data'!I68,'Site 49 - Data'!CO68,'Site 49 - Data'!FU68,'Site 49 - ARMS'!I68,'Site 49 - ARMS'!CO68)</f>
        <v>0</v>
      </c>
      <c r="HL68" s="68">
        <f>SUM('Site 49 - Data'!J68,'Site 49 - Data'!CP68,'Site 49 - Data'!FV68,'Site 49 - ARMS'!J68,'Site 49 - ARMS'!CP68)</f>
        <v>11</v>
      </c>
      <c r="HM68" s="68">
        <f>SUM('Site 49 - Data'!K68,'Site 49 - Data'!CQ68,'Site 49 - Data'!FW68,'Site 49 - ARMS'!K68,'Site 49 - ARMS'!CQ68)</f>
        <v>1</v>
      </c>
      <c r="HN68" s="69">
        <f>SUM('Site 49 - Data'!L68,'Site 49 - Data'!CR68,'Site 49 - Data'!FX68,'Site 49 - ARMS'!L68,'Site 49 - ARMS'!CR68)</f>
        <v>5</v>
      </c>
      <c r="HO68" s="23">
        <f>SUM(HD68:HN68)</f>
        <v>111</v>
      </c>
      <c r="HP68" s="23">
        <f>SUM(HD68,HE68,2.3*HF68,2.3*HG68,2.3*HH68,2.3*HI68,2*HJ68,2*HK68,HL68,0.4*HM68,0.2*HN68)</f>
        <v>106.4</v>
      </c>
      <c r="HQ68" s="13">
        <f>'Site 49 - Data'!$A68</f>
        <v>0.76041666666666607</v>
      </c>
      <c r="HR68" s="67">
        <f t="shared" si="249"/>
        <v>81</v>
      </c>
      <c r="HS68" s="68">
        <f t="shared" si="249"/>
        <v>3</v>
      </c>
      <c r="HT68" s="68">
        <f t="shared" si="249"/>
        <v>0</v>
      </c>
      <c r="HU68" s="68">
        <f t="shared" si="249"/>
        <v>0</v>
      </c>
      <c r="HV68" s="68">
        <f t="shared" si="249"/>
        <v>0</v>
      </c>
      <c r="HW68" s="68">
        <f t="shared" si="249"/>
        <v>0</v>
      </c>
      <c r="HX68" s="68">
        <f t="shared" si="249"/>
        <v>0</v>
      </c>
      <c r="HY68" s="68">
        <f t="shared" si="249"/>
        <v>0</v>
      </c>
      <c r="HZ68" s="68">
        <f t="shared" si="249"/>
        <v>3</v>
      </c>
      <c r="IA68" s="68">
        <f t="shared" si="249"/>
        <v>2</v>
      </c>
      <c r="IB68" s="69">
        <f t="shared" si="249"/>
        <v>13</v>
      </c>
      <c r="IC68" s="23">
        <f>SUM(HR68:IB68)</f>
        <v>102</v>
      </c>
      <c r="ID68" s="23">
        <f>SUM(HR68,HS68,2.3*HT68,2.3*HU68,2.3*HV68,2.3*HW68,2*HX68,2*HY68,HZ68,0.4*IA68,0.2*IB68)</f>
        <v>90.399999999999991</v>
      </c>
      <c r="IE68" s="65">
        <f>SUM(EI68,FK68,GM68,HO68)</f>
        <v>433</v>
      </c>
      <c r="IF68" s="65">
        <f>SUM(IE68:IE70)</f>
        <v>1221</v>
      </c>
      <c r="IG68" s="13">
        <v>0.76041666666666607</v>
      </c>
    </row>
    <row r="69" spans="1:241" ht="13.5" customHeight="1" x14ac:dyDescent="0.25">
      <c r="A69" s="19">
        <f>A68+"00:15"</f>
        <v>0.7708333333333327</v>
      </c>
      <c r="B69" s="20">
        <v>4</v>
      </c>
      <c r="C69" s="21">
        <v>2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2">
        <v>0</v>
      </c>
      <c r="M69" s="23">
        <f>SUM(B69:L69)</f>
        <v>6</v>
      </c>
      <c r="N69" s="23">
        <f>SUM(B69,C69,2.3*D69,2.3*E69,2.3*F69,2.3*G69,2*H69,2*I69,J69,0.4*K69,0.2*L69)</f>
        <v>6</v>
      </c>
      <c r="O69" s="19">
        <f>O68+"00:15"</f>
        <v>0.7708333333333327</v>
      </c>
      <c r="P69" s="24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0</v>
      </c>
      <c r="Z69" s="26">
        <v>0</v>
      </c>
      <c r="AA69" s="27">
        <f>SUM(P69:Z69)</f>
        <v>0</v>
      </c>
      <c r="AB69" s="27">
        <f>SUM(P69,Q69,2.3*R69,2.3*S69,2.3*T69,2.3*U69,2*V69,2*W69,X69,0.4*Y69,0.2*Z69)</f>
        <v>0</v>
      </c>
      <c r="AC69" s="19">
        <f>AC68+"00:15"</f>
        <v>0.7708333333333327</v>
      </c>
      <c r="AD69" s="20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22">
        <v>0</v>
      </c>
      <c r="AO69" s="23">
        <f>SUM(AD69:AN69)</f>
        <v>0</v>
      </c>
      <c r="AP69" s="23">
        <f>SUM(AD69,AE69,2.3*AF69,2.3*AG69,2.3*AH69,2.3*AI69,2*AJ69,2*AK69,AL69,0.4*AM69,0.2*AN69)</f>
        <v>0</v>
      </c>
      <c r="AQ69" s="19">
        <f>AQ68+"00:15"</f>
        <v>0.7708333333333327</v>
      </c>
      <c r="AR69" s="20">
        <v>14</v>
      </c>
      <c r="AS69" s="21">
        <v>1</v>
      </c>
      <c r="AT69" s="21">
        <v>0</v>
      </c>
      <c r="AU69" s="21">
        <v>0</v>
      </c>
      <c r="AV69" s="21">
        <v>0</v>
      </c>
      <c r="AW69" s="21">
        <v>0</v>
      </c>
      <c r="AX69" s="21">
        <v>0</v>
      </c>
      <c r="AY69" s="21">
        <v>0</v>
      </c>
      <c r="AZ69" s="21">
        <v>1</v>
      </c>
      <c r="BA69" s="21">
        <v>1</v>
      </c>
      <c r="BB69" s="22">
        <v>1</v>
      </c>
      <c r="BC69" s="23">
        <f>SUM(AR69:BB69)</f>
        <v>18</v>
      </c>
      <c r="BD69" s="23">
        <f>SUM(AR69,AS69,2.3*AT69,2.3*AU69,2.3*AV69,2.3*AW69,2*AX69,2*AY69,AZ69,0.4*BA69,0.2*BB69)</f>
        <v>16.599999999999998</v>
      </c>
      <c r="BE69" s="19">
        <f>BE68+"00:15"</f>
        <v>0.7708333333333327</v>
      </c>
      <c r="BF69" s="20">
        <v>42</v>
      </c>
      <c r="BG69" s="21">
        <v>2</v>
      </c>
      <c r="BH69" s="21">
        <v>0</v>
      </c>
      <c r="BI69" s="21">
        <v>0</v>
      </c>
      <c r="BJ69" s="21">
        <v>0</v>
      </c>
      <c r="BK69" s="21">
        <v>0</v>
      </c>
      <c r="BL69" s="21">
        <v>0</v>
      </c>
      <c r="BM69" s="21">
        <v>0</v>
      </c>
      <c r="BN69" s="21">
        <v>1</v>
      </c>
      <c r="BO69" s="21">
        <v>1</v>
      </c>
      <c r="BP69" s="22">
        <v>8</v>
      </c>
      <c r="BQ69" s="23">
        <f>SUM(BF69:BP69)</f>
        <v>54</v>
      </c>
      <c r="BR69" s="23">
        <f>SUM(BF69,BG69,2.3*BH69,2.3*BI69,2.3*BJ69,2.3*BK69,2*BL69,2*BM69,BN69,0.4*BO69,0.2*BP69)</f>
        <v>47</v>
      </c>
      <c r="BS69" s="19">
        <f>BS68+"00:15"</f>
        <v>0.7708333333333327</v>
      </c>
      <c r="BT69" s="20">
        <v>1</v>
      </c>
      <c r="BU69" s="21">
        <v>0</v>
      </c>
      <c r="BV69" s="21">
        <v>0</v>
      </c>
      <c r="BW69" s="21">
        <v>0</v>
      </c>
      <c r="BX69" s="21">
        <v>0</v>
      </c>
      <c r="BY69" s="21">
        <v>0</v>
      </c>
      <c r="BZ69" s="21">
        <v>0</v>
      </c>
      <c r="CA69" s="21">
        <v>0</v>
      </c>
      <c r="CB69" s="21">
        <v>0</v>
      </c>
      <c r="CC69" s="21">
        <v>0</v>
      </c>
      <c r="CD69" s="22">
        <v>0</v>
      </c>
      <c r="CE69" s="23">
        <f>SUM(BT69:CD69)</f>
        <v>1</v>
      </c>
      <c r="CF69" s="23">
        <f>SUM(BT69,BU69,2.3*BV69,2.3*BW69,2.3*BX69,2.3*BY69,2*BZ69,2*CA69,CB69,0.4*CC69,0.2*CD69)</f>
        <v>1</v>
      </c>
      <c r="CG69" s="19">
        <f>CG68+"00:15"</f>
        <v>0.7708333333333327</v>
      </c>
      <c r="CH69" s="24">
        <v>0</v>
      </c>
      <c r="CI69" s="25">
        <v>0</v>
      </c>
      <c r="CJ69" s="25">
        <v>0</v>
      </c>
      <c r="CK69" s="25">
        <v>0</v>
      </c>
      <c r="CL69" s="25">
        <v>0</v>
      </c>
      <c r="CM69" s="25">
        <v>0</v>
      </c>
      <c r="CN69" s="25">
        <v>0</v>
      </c>
      <c r="CO69" s="25">
        <v>0</v>
      </c>
      <c r="CP69" s="25">
        <v>0</v>
      </c>
      <c r="CQ69" s="25">
        <v>0</v>
      </c>
      <c r="CR69" s="26">
        <v>0</v>
      </c>
      <c r="CS69" s="27">
        <f>SUM(CH69:CR69)</f>
        <v>0</v>
      </c>
      <c r="CT69" s="27">
        <f>SUM(CH69,CI69,2.3*CJ69,2.3*CK69,2.3*CL69,2.3*CM69,2*CN69,2*CO69,CP69,0.4*CQ69,0.2*CR69)</f>
        <v>0</v>
      </c>
      <c r="CU69" s="13">
        <f>'Site 49 - Data'!$A69</f>
        <v>0.7708333333333327</v>
      </c>
      <c r="CV69" s="67">
        <f>SUM('Site 49 - Data'!BF69,'Site 49 - Data'!BT69,'Site 49 - Data'!EZ69,'Site 49 - Data'!IF69,'Site 49 - ARMS'!BT69)</f>
        <v>98</v>
      </c>
      <c r="CW69" s="68">
        <f>SUM('Site 49 - Data'!BG69,'Site 49 - Data'!BU69,'Site 49 - Data'!FA69,'Site 49 - Data'!IG69,'Site 49 - ARMS'!BU69)</f>
        <v>5</v>
      </c>
      <c r="CX69" s="68">
        <f>SUM('Site 49 - Data'!BH69,'Site 49 - Data'!BV69,'Site 49 - Data'!FB69,'Site 49 - Data'!IH69,'Site 49 - ARMS'!BV69)</f>
        <v>0</v>
      </c>
      <c r="CY69" s="68">
        <f>SUM('Site 49 - Data'!BI69,'Site 49 - Data'!BW69,'Site 49 - Data'!FC69,'Site 49 - Data'!II69,'Site 49 - ARMS'!BW69)</f>
        <v>0</v>
      </c>
      <c r="CZ69" s="68">
        <f>SUM('Site 49 - Data'!BJ69,'Site 49 - Data'!BX69,'Site 49 - Data'!FD69,'Site 49 - Data'!IJ69,'Site 49 - ARMS'!BX69)</f>
        <v>0</v>
      </c>
      <c r="DA69" s="68">
        <f>SUM('Site 49 - Data'!BK69,'Site 49 - Data'!BY69,'Site 49 - Data'!FE69,'Site 49 - Data'!IK69,'Site 49 - ARMS'!BY69)</f>
        <v>0</v>
      </c>
      <c r="DB69" s="68">
        <f>SUM('Site 49 - Data'!BL69,'Site 49 - Data'!BZ69,'Site 49 - Data'!FF69,'Site 49 - Data'!IL69,'Site 49 - ARMS'!BZ69)</f>
        <v>0</v>
      </c>
      <c r="DC69" s="68">
        <f>SUM('Site 49 - Data'!BM69,'Site 49 - Data'!CA69,'Site 49 - Data'!FG69,'Site 49 - Data'!IM69,'Site 49 - ARMS'!CA69)</f>
        <v>0</v>
      </c>
      <c r="DD69" s="68">
        <f>SUM('Site 49 - Data'!BN69,'Site 49 - Data'!CB69,'Site 49 - Data'!FH69,'Site 49 - Data'!IN69,'Site 49 - ARMS'!CB69)</f>
        <v>13</v>
      </c>
      <c r="DE69" s="68">
        <f>SUM('Site 49 - Data'!BO69,'Site 49 - Data'!CC69,'Site 49 - Data'!FI69,'Site 49 - Data'!IO69,'Site 49 - ARMS'!CC69)</f>
        <v>3</v>
      </c>
      <c r="DF69" s="69">
        <f>SUM('Site 49 - Data'!BP69,'Site 49 - Data'!CD69,'Site 49 - Data'!FJ69,'Site 49 - Data'!IP69,'Site 49 - ARMS'!CD69)</f>
        <v>14</v>
      </c>
      <c r="DG69" s="23">
        <f>SUM(CV69:DF69)</f>
        <v>133</v>
      </c>
      <c r="DH69" s="23">
        <f>SUM(CV69,CW69,2.3*CX69,2.3*CY69,2.3*CZ69,2.3*DA69,2*DB69,2*DC69,DD69,0.4*DE69,0.2*DF69)</f>
        <v>120</v>
      </c>
      <c r="DI69" s="13">
        <f>'Site 49 - Data'!$A69</f>
        <v>0.7708333333333327</v>
      </c>
      <c r="DJ69" s="67">
        <f>SUM('Site 49 - Data'!B69,'Site 49 - Data'!P69,'Site 49 - Data'!AD69,'Site 49 - Data'!AR69,'Site 49 - Data'!BF69)</f>
        <v>129</v>
      </c>
      <c r="DK69" s="68">
        <f>SUM('Site 49 - Data'!C69,'Site 49 - Data'!Q69,'Site 49 - Data'!AE69,'Site 49 - Data'!AS69,'Site 49 - Data'!BG69)</f>
        <v>2</v>
      </c>
      <c r="DL69" s="68">
        <f>SUM('Site 49 - Data'!D69,'Site 49 - Data'!R69,'Site 49 - Data'!AF69,'Site 49 - Data'!AT69,'Site 49 - Data'!BH69)</f>
        <v>0</v>
      </c>
      <c r="DM69" s="68">
        <f>SUM('Site 49 - Data'!E69,'Site 49 - Data'!S69,'Site 49 - Data'!AG69,'Site 49 - Data'!AU69,'Site 49 - Data'!BI69)</f>
        <v>0</v>
      </c>
      <c r="DN69" s="68">
        <f>SUM('Site 49 - Data'!F69,'Site 49 - Data'!T69,'Site 49 - Data'!AH69,'Site 49 - Data'!AV69,'Site 49 - Data'!BJ69)</f>
        <v>0</v>
      </c>
      <c r="DO69" s="68">
        <f>SUM('Site 49 - Data'!G69,'Site 49 - Data'!U69,'Site 49 - Data'!AI69,'Site 49 - Data'!AW69,'Site 49 - Data'!BK69)</f>
        <v>0</v>
      </c>
      <c r="DP69" s="68">
        <f>SUM('Site 49 - Data'!H69,'Site 49 - Data'!V69,'Site 49 - Data'!AJ69,'Site 49 - Data'!AX69,'Site 49 - Data'!BL69)</f>
        <v>0</v>
      </c>
      <c r="DQ69" s="68">
        <f>SUM('Site 49 - Data'!I69,'Site 49 - Data'!W69,'Site 49 - Data'!AK69,'Site 49 - Data'!AY69,'Site 49 - Data'!BM69)</f>
        <v>0</v>
      </c>
      <c r="DR69" s="68">
        <f>SUM('Site 49 - Data'!J69,'Site 49 - Data'!X69,'Site 49 - Data'!AL69,'Site 49 - Data'!AZ69,'Site 49 - Data'!BN69)</f>
        <v>20</v>
      </c>
      <c r="DS69" s="68">
        <f>SUM('Site 49 - Data'!K69,'Site 49 - Data'!Y69,'Site 49 - Data'!AM69,'Site 49 - Data'!BA69,'Site 49 - Data'!BO69)</f>
        <v>5</v>
      </c>
      <c r="DT69" s="69">
        <f>SUM('Site 49 - Data'!L69,'Site 49 - Data'!Z69,'Site 49 - Data'!AN69,'Site 49 - Data'!BB69,'Site 49 - Data'!BP69)</f>
        <v>27</v>
      </c>
      <c r="DU69" s="23">
        <f>SUM(DJ69:DT69)</f>
        <v>183</v>
      </c>
      <c r="DV69" s="23">
        <f>SUM(DJ69,DK69,2.3*DL69,2.3*DM69,2.3*DN69,2.3*DO69,2*DP69,2*DQ69,DR69,0.4*DS69,0.2*DT69)</f>
        <v>158.4</v>
      </c>
      <c r="DW69" s="13">
        <f>'Site 49 - Data'!$A69</f>
        <v>0.7708333333333327</v>
      </c>
      <c r="DX69" s="67">
        <f>SUM('Site 49 - Data'!AR69,'Site 49 - Data'!DX69,'Site 49 - Data'!EL69,'Site 49 - Data'!HR69,'Site 49 - ARMS'!BF69)</f>
        <v>78</v>
      </c>
      <c r="DY69" s="68">
        <f>SUM('Site 49 - Data'!AS69,'Site 49 - Data'!DY69,'Site 49 - Data'!EM69,'Site 49 - Data'!HS69,'Site 49 - ARMS'!BG69)</f>
        <v>2</v>
      </c>
      <c r="DZ69" s="68">
        <f>SUM('Site 49 - Data'!AT69,'Site 49 - Data'!DZ69,'Site 49 - Data'!EN69,'Site 49 - Data'!HT69,'Site 49 - ARMS'!BH69)</f>
        <v>0</v>
      </c>
      <c r="EA69" s="68">
        <f>SUM('Site 49 - Data'!AU69,'Site 49 - Data'!EA69,'Site 49 - Data'!EO69,'Site 49 - Data'!HU69,'Site 49 - ARMS'!BI69)</f>
        <v>0</v>
      </c>
      <c r="EB69" s="68">
        <f>SUM('Site 49 - Data'!AV69,'Site 49 - Data'!EB69,'Site 49 - Data'!EP69,'Site 49 - Data'!HV69,'Site 49 - ARMS'!BJ69)</f>
        <v>0</v>
      </c>
      <c r="EC69" s="68">
        <f>SUM('Site 49 - Data'!AW69,'Site 49 - Data'!EC69,'Site 49 - Data'!EQ69,'Site 49 - Data'!HW69,'Site 49 - ARMS'!BK69)</f>
        <v>0</v>
      </c>
      <c r="ED69" s="68">
        <f>SUM('Site 49 - Data'!AX69,'Site 49 - Data'!ED69,'Site 49 - Data'!ER69,'Site 49 - Data'!HX69,'Site 49 - ARMS'!BL69)</f>
        <v>0</v>
      </c>
      <c r="EE69" s="68">
        <f>SUM('Site 49 - Data'!AY69,'Site 49 - Data'!EE69,'Site 49 - Data'!ES69,'Site 49 - Data'!HY69,'Site 49 - ARMS'!BM69)</f>
        <v>0</v>
      </c>
      <c r="EF69" s="68">
        <f>SUM('Site 49 - Data'!AZ69,'Site 49 - Data'!EF69,'Site 49 - Data'!ET69,'Site 49 - Data'!HZ69,'Site 49 - ARMS'!BN69)</f>
        <v>4</v>
      </c>
      <c r="EG69" s="68">
        <f>SUM('Site 49 - Data'!BA69,'Site 49 - Data'!EG69,'Site 49 - Data'!EU69,'Site 49 - Data'!IA69,'Site 49 - ARMS'!BO69)</f>
        <v>1</v>
      </c>
      <c r="EH69" s="69">
        <f>SUM('Site 49 - Data'!BB69,'Site 49 - Data'!EH69,'Site 49 - Data'!EV69,'Site 49 - Data'!IB69,'Site 49 - ARMS'!BP69)</f>
        <v>9</v>
      </c>
      <c r="EI69" s="23">
        <f>SUM(DX69:EH69)</f>
        <v>94</v>
      </c>
      <c r="EJ69" s="23">
        <f>SUM(DX69,DY69,2.3*DZ69,2.3*EA69,2.3*EB69,2.3*EC69,2*ED69,2*EE69,EF69,0.4*EG69,0.2*EH69)</f>
        <v>86.2</v>
      </c>
      <c r="EK69" s="13">
        <f>'Site 49 - Data'!$A69</f>
        <v>0.7708333333333327</v>
      </c>
      <c r="EL69" s="67">
        <f>SUM('Site 49 - Data'!BT69,'Site 49 - Data'!CH69,'Site 49 - Data'!CV69,'Site 49 - Data'!DJ69,'Site 49 - Data'!DX69)</f>
        <v>79</v>
      </c>
      <c r="EM69" s="68">
        <f>SUM('Site 49 - Data'!BU69,'Site 49 - Data'!CI69,'Site 49 - Data'!CW69,'Site 49 - Data'!DK69,'Site 49 - Data'!DY69)</f>
        <v>3</v>
      </c>
      <c r="EN69" s="68">
        <f>SUM('Site 49 - Data'!BV69,'Site 49 - Data'!CJ69,'Site 49 - Data'!CX69,'Site 49 - Data'!DL69,'Site 49 - Data'!DZ69)</f>
        <v>0</v>
      </c>
      <c r="EO69" s="68">
        <f>SUM('Site 49 - Data'!BW69,'Site 49 - Data'!CK69,'Site 49 - Data'!CY69,'Site 49 - Data'!DM69,'Site 49 - Data'!EA69)</f>
        <v>0</v>
      </c>
      <c r="EP69" s="68">
        <f>SUM('Site 49 - Data'!BX69,'Site 49 - Data'!CL69,'Site 49 - Data'!CZ69,'Site 49 - Data'!DN69,'Site 49 - Data'!EB69)</f>
        <v>0</v>
      </c>
      <c r="EQ69" s="68">
        <f>SUM('Site 49 - Data'!BY69,'Site 49 - Data'!CM69,'Site 49 - Data'!DA69,'Site 49 - Data'!DO69,'Site 49 - Data'!EC69)</f>
        <v>0</v>
      </c>
      <c r="ER69" s="68">
        <f>SUM('Site 49 - Data'!BZ69,'Site 49 - Data'!CN69,'Site 49 - Data'!DB69,'Site 49 - Data'!DP69,'Site 49 - Data'!ED69)</f>
        <v>0</v>
      </c>
      <c r="ES69" s="68">
        <f>SUM('Site 49 - Data'!CA69,'Site 49 - Data'!CO69,'Site 49 - Data'!DC69,'Site 49 - Data'!DQ69,'Site 49 - Data'!EE69)</f>
        <v>0</v>
      </c>
      <c r="ET69" s="68">
        <f>SUM('Site 49 - Data'!CB69,'Site 49 - Data'!CP69,'Site 49 - Data'!DD69,'Site 49 - Data'!DR69,'Site 49 - Data'!EF69)</f>
        <v>7</v>
      </c>
      <c r="EU69" s="68">
        <f>SUM('Site 49 - Data'!CC69,'Site 49 - Data'!CQ69,'Site 49 - Data'!DE69,'Site 49 - Data'!DS69,'Site 49 - Data'!EG69)</f>
        <v>3</v>
      </c>
      <c r="EV69" s="69">
        <f>SUM('Site 49 - Data'!CD69,'Site 49 - Data'!CR69,'Site 49 - Data'!DF69,'Site 49 - Data'!DT69,'Site 49 - Data'!EH69)</f>
        <v>14</v>
      </c>
      <c r="EW69" s="23">
        <f>SUM(EL69:EV69)</f>
        <v>106</v>
      </c>
      <c r="EX69" s="23">
        <f>SUM(EL69,EM69,2.3*EN69,2.3*EO69,2.3*EP69,2.3*EQ69,2*ER69,2*ES69,ET69,0.4*EU69,0.2*EV69)</f>
        <v>93</v>
      </c>
      <c r="EY69" s="13">
        <f>'Site 49 - Data'!$A69</f>
        <v>0.7708333333333327</v>
      </c>
      <c r="EZ69" s="67">
        <f>SUM('Site 49 - Data'!AD69,'Site 49 - Data'!DJ69,'Site 49 - Data'!GP69,'Site 49 - Data'!HD69,'Site 49 - ARMS'!AR69)</f>
        <v>116</v>
      </c>
      <c r="FA69" s="68">
        <f>SUM('Site 49 - Data'!AE69,'Site 49 - Data'!DK69,'Site 49 - Data'!GQ69,'Site 49 - Data'!HE69,'Site 49 - ARMS'!AS69)</f>
        <v>2</v>
      </c>
      <c r="FB69" s="68">
        <f>SUM('Site 49 - Data'!AF69,'Site 49 - Data'!DL69,'Site 49 - Data'!GR69,'Site 49 - Data'!HF69,'Site 49 - ARMS'!AT69)</f>
        <v>0</v>
      </c>
      <c r="FC69" s="68">
        <f>SUM('Site 49 - Data'!AG69,'Site 49 - Data'!DM69,'Site 49 - Data'!GS69,'Site 49 - Data'!HG69,'Site 49 - ARMS'!AU69)</f>
        <v>0</v>
      </c>
      <c r="FD69" s="68">
        <f>SUM('Site 49 - Data'!AH69,'Site 49 - Data'!DN69,'Site 49 - Data'!GT69,'Site 49 - Data'!HH69,'Site 49 - ARMS'!AV69)</f>
        <v>0</v>
      </c>
      <c r="FE69" s="68">
        <f>SUM('Site 49 - Data'!AI69,'Site 49 - Data'!DO69,'Site 49 - Data'!GU69,'Site 49 - Data'!HI69,'Site 49 - ARMS'!AW69)</f>
        <v>0</v>
      </c>
      <c r="FF69" s="68">
        <f>SUM('Site 49 - Data'!AJ69,'Site 49 - Data'!DP69,'Site 49 - Data'!GV69,'Site 49 - Data'!HJ69,'Site 49 - ARMS'!AX69)</f>
        <v>0</v>
      </c>
      <c r="FG69" s="68">
        <f>SUM('Site 49 - Data'!AK69,'Site 49 - Data'!DQ69,'Site 49 - Data'!GW69,'Site 49 - Data'!HK69,'Site 49 - ARMS'!AY69)</f>
        <v>0</v>
      </c>
      <c r="FH69" s="68">
        <f>SUM('Site 49 - Data'!AL69,'Site 49 - Data'!DR69,'Site 49 - Data'!GX69,'Site 49 - Data'!HL69,'Site 49 - ARMS'!AZ69)</f>
        <v>17</v>
      </c>
      <c r="FI69" s="68">
        <f>SUM('Site 49 - Data'!AM69,'Site 49 - Data'!DS69,'Site 49 - Data'!GY69,'Site 49 - Data'!HM69,'Site 49 - ARMS'!BA69)</f>
        <v>6</v>
      </c>
      <c r="FJ69" s="69">
        <f>SUM('Site 49 - Data'!AN69,'Site 49 - Data'!DT69,'Site 49 - Data'!GZ69,'Site 49 - Data'!HN69,'Site 49 - ARMS'!BB69)</f>
        <v>21</v>
      </c>
      <c r="FK69" s="23">
        <f>SUM(EZ69:FJ69)</f>
        <v>162</v>
      </c>
      <c r="FL69" s="23">
        <f>SUM(EZ69,FA69,2.3*FB69,2.3*FC69,2.3*FD69,2.3*FE69,2*FF69,2*FG69,FH69,0.4*FI69,0.2*FJ69)</f>
        <v>141.6</v>
      </c>
      <c r="FM69" s="13">
        <f>'Site 49 - Data'!$A69</f>
        <v>0.7708333333333327</v>
      </c>
      <c r="FN69" s="67">
        <f>SUM('Site 49 - Data'!EL69,'Site 49 - Data'!EZ69,'Site 49 - Data'!FN69,'Site 49 - Data'!GB69,'Site 49 - Data'!GP69)</f>
        <v>103</v>
      </c>
      <c r="FO69" s="68">
        <f>SUM('Site 49 - Data'!EM69,'Site 49 - Data'!FA69,'Site 49 - Data'!FO69,'Site 49 - Data'!GC69,'Site 49 - Data'!GQ69)</f>
        <v>5</v>
      </c>
      <c r="FP69" s="68">
        <f>SUM('Site 49 - Data'!EN69,'Site 49 - Data'!FB69,'Site 49 - Data'!FP69,'Site 49 - Data'!GD69,'Site 49 - Data'!GR69)</f>
        <v>0</v>
      </c>
      <c r="FQ69" s="68">
        <f>SUM('Site 49 - Data'!EO69,'Site 49 - Data'!FC69,'Site 49 - Data'!FQ69,'Site 49 - Data'!GE69,'Site 49 - Data'!GS69)</f>
        <v>0</v>
      </c>
      <c r="FR69" s="68">
        <f>SUM('Site 49 - Data'!EP69,'Site 49 - Data'!FD69,'Site 49 - Data'!FR69,'Site 49 - Data'!GF69,'Site 49 - Data'!GT69)</f>
        <v>0</v>
      </c>
      <c r="FS69" s="68">
        <f>SUM('Site 49 - Data'!EQ69,'Site 49 - Data'!FE69,'Site 49 - Data'!FS69,'Site 49 - Data'!GG69,'Site 49 - Data'!GU69)</f>
        <v>0</v>
      </c>
      <c r="FT69" s="68">
        <f>SUM('Site 49 - Data'!ER69,'Site 49 - Data'!FF69,'Site 49 - Data'!FT69,'Site 49 - Data'!GH69,'Site 49 - Data'!GV69)</f>
        <v>0</v>
      </c>
      <c r="FU69" s="68">
        <f>SUM('Site 49 - Data'!ES69,'Site 49 - Data'!FG69,'Site 49 - Data'!FU69,'Site 49 - Data'!GI69,'Site 49 - Data'!GW69)</f>
        <v>0</v>
      </c>
      <c r="FV69" s="68">
        <f>SUM('Site 49 - Data'!ET69,'Site 49 - Data'!FH69,'Site 49 - Data'!FV69,'Site 49 - Data'!GJ69,'Site 49 - Data'!GX69)</f>
        <v>12</v>
      </c>
      <c r="FW69" s="68">
        <f>SUM('Site 49 - Data'!EU69,'Site 49 - Data'!FI69,'Site 49 - Data'!FW69,'Site 49 - Data'!GK69,'Site 49 - Data'!GY69)</f>
        <v>2</v>
      </c>
      <c r="FX69" s="69">
        <f>SUM('Site 49 - Data'!EV69,'Site 49 - Data'!FJ69,'Site 49 - Data'!FX69,'Site 49 - Data'!GL69,'Site 49 - Data'!GZ69)</f>
        <v>11</v>
      </c>
      <c r="FY69" s="23">
        <f>SUM(FN69:FX69)</f>
        <v>133</v>
      </c>
      <c r="FZ69" s="23">
        <f>SUM(FN69,FO69,2.3*FP69,2.3*FQ69,2.3*FR69,2.3*FS69,2*FT69,2*FU69,FV69,0.4*FW69,0.2*FX69)</f>
        <v>123</v>
      </c>
      <c r="GA69" s="13">
        <f>'Site 49 - Data'!$A69</f>
        <v>0.7708333333333327</v>
      </c>
      <c r="GB69" s="67">
        <f>SUM('Site 49 - Data'!P69,'Site 49 - Data'!CV69,'Site 49 - Data'!GB69,'Site 49 - ARMS'!P69,'Site 49 - ARMS'!AD69)</f>
        <v>19</v>
      </c>
      <c r="GC69" s="68">
        <f>SUM('Site 49 - Data'!Q69,'Site 49 - Data'!CW69,'Site 49 - Data'!GC69,'Site 49 - ARMS'!Q69,'Site 49 - ARMS'!AE69)</f>
        <v>2</v>
      </c>
      <c r="GD69" s="68">
        <f>SUM('Site 49 - Data'!R69,'Site 49 - Data'!CX69,'Site 49 - Data'!GD69,'Site 49 - ARMS'!R69,'Site 49 - ARMS'!AF69)</f>
        <v>0</v>
      </c>
      <c r="GE69" s="68">
        <f>SUM('Site 49 - Data'!S69,'Site 49 - Data'!CY69,'Site 49 - Data'!GE69,'Site 49 - ARMS'!S69,'Site 49 - ARMS'!AG69)</f>
        <v>0</v>
      </c>
      <c r="GF69" s="68">
        <f>SUM('Site 49 - Data'!T69,'Site 49 - Data'!CZ69,'Site 49 - Data'!GF69,'Site 49 - ARMS'!T69,'Site 49 - ARMS'!AH69)</f>
        <v>0</v>
      </c>
      <c r="GG69" s="68">
        <f>SUM('Site 49 - Data'!U69,'Site 49 - Data'!DA69,'Site 49 - Data'!GG69,'Site 49 - ARMS'!U69,'Site 49 - ARMS'!AI69)</f>
        <v>0</v>
      </c>
      <c r="GH69" s="68">
        <f>SUM('Site 49 - Data'!V69,'Site 49 - Data'!DB69,'Site 49 - Data'!GH69,'Site 49 - ARMS'!V69,'Site 49 - ARMS'!AJ69)</f>
        <v>0</v>
      </c>
      <c r="GI69" s="68">
        <f>SUM('Site 49 - Data'!W69,'Site 49 - Data'!DC69,'Site 49 - Data'!GI69,'Site 49 - ARMS'!W69,'Site 49 - ARMS'!AK69)</f>
        <v>0</v>
      </c>
      <c r="GJ69" s="68">
        <f>SUM('Site 49 - Data'!X69,'Site 49 - Data'!DD69,'Site 49 - Data'!GJ69,'Site 49 - ARMS'!X69,'Site 49 - ARMS'!AL69)</f>
        <v>2</v>
      </c>
      <c r="GK69" s="68">
        <f>SUM('Site 49 - Data'!Y69,'Site 49 - Data'!DE69,'Site 49 - Data'!GK69,'Site 49 - ARMS'!Y69,'Site 49 - ARMS'!AM69)</f>
        <v>0</v>
      </c>
      <c r="GL69" s="69">
        <f>SUM('Site 49 - Data'!Z69,'Site 49 - Data'!DF69,'Site 49 - Data'!GL69,'Site 49 - ARMS'!Z69,'Site 49 - ARMS'!AN69)</f>
        <v>11</v>
      </c>
      <c r="GM69" s="23">
        <f>SUM(GB69:GL69)</f>
        <v>34</v>
      </c>
      <c r="GN69" s="23">
        <f>SUM(GB69,GC69,2.3*GD69,2.3*GE69,2.3*GF69,2.3*GG69,2*GH69,2*GI69,GJ69,0.4*GK69,0.2*GL69)</f>
        <v>25.2</v>
      </c>
      <c r="GO69" s="13">
        <f>'Site 49 - Data'!$A69</f>
        <v>0.7708333333333327</v>
      </c>
      <c r="GP69" s="67">
        <f>SUM('Site 49 - Data'!HD69,'Site 49 - Data'!HR69,'Site 49 - Data'!IF69,'Site 49 - ARMS'!B69,'Site 49 - ARMS'!P69)</f>
        <v>32</v>
      </c>
      <c r="GQ69" s="68">
        <f>SUM('Site 49 - Data'!HE69,'Site 49 - Data'!HS69,'Site 49 - Data'!IG69,'Site 49 - ARMS'!C69,'Site 49 - ARMS'!Q69)</f>
        <v>4</v>
      </c>
      <c r="GR69" s="68">
        <f>SUM('Site 49 - Data'!HF69,'Site 49 - Data'!HT69,'Site 49 - Data'!IH69,'Site 49 - ARMS'!D69,'Site 49 - ARMS'!R69)</f>
        <v>0</v>
      </c>
      <c r="GS69" s="68">
        <f>SUM('Site 49 - Data'!HG69,'Site 49 - Data'!HU69,'Site 49 - Data'!II69,'Site 49 - ARMS'!E69,'Site 49 - ARMS'!S69)</f>
        <v>0</v>
      </c>
      <c r="GT69" s="68">
        <f>SUM('Site 49 - Data'!HH69,'Site 49 - Data'!HV69,'Site 49 - Data'!IJ69,'Site 49 - ARMS'!F69,'Site 49 - ARMS'!T69)</f>
        <v>0</v>
      </c>
      <c r="GU69" s="68">
        <f>SUM('Site 49 - Data'!HI69,'Site 49 - Data'!HW69,'Site 49 - Data'!IK69,'Site 49 - ARMS'!G69,'Site 49 - ARMS'!U69)</f>
        <v>0</v>
      </c>
      <c r="GV69" s="68">
        <f>SUM('Site 49 - Data'!HJ69,'Site 49 - Data'!HX69,'Site 49 - Data'!IL69,'Site 49 - ARMS'!H69,'Site 49 - ARMS'!V69)</f>
        <v>0</v>
      </c>
      <c r="GW69" s="68">
        <f>SUM('Site 49 - Data'!HK69,'Site 49 - Data'!HY69,'Site 49 - Data'!IM69,'Site 49 - ARMS'!I69,'Site 49 - ARMS'!W69)</f>
        <v>0</v>
      </c>
      <c r="GX69" s="68">
        <f>SUM('Site 49 - Data'!HL69,'Site 49 - Data'!HZ69,'Site 49 - Data'!IN69,'Site 49 - ARMS'!J69,'Site 49 - ARMS'!X69)</f>
        <v>3</v>
      </c>
      <c r="GY69" s="68">
        <f>SUM('Site 49 - Data'!HM69,'Site 49 - Data'!IA69,'Site 49 - Data'!IO69,'Site 49 - ARMS'!K69,'Site 49 - ARMS'!Y69)</f>
        <v>0</v>
      </c>
      <c r="GZ69" s="69">
        <f>SUM('Site 49 - Data'!HN69,'Site 49 - Data'!IB69,'Site 49 - Data'!IP69,'Site 49 - ARMS'!L69,'Site 49 - ARMS'!Z69)</f>
        <v>3</v>
      </c>
      <c r="HA69" s="23">
        <f>SUM(GP69:GZ69)</f>
        <v>42</v>
      </c>
      <c r="HB69" s="23">
        <f>SUM(GP69,GQ69,2.3*GR69,2.3*GS69,2.3*GT69,2.3*GU69,2*GV69,2*GW69,GX69,0.4*GY69,0.2*GZ69)</f>
        <v>39.6</v>
      </c>
      <c r="HC69" s="13">
        <f>'Site 49 - Data'!$A69</f>
        <v>0.7708333333333327</v>
      </c>
      <c r="HD69" s="67">
        <f>SUM('Site 49 - Data'!B69,'Site 49 - Data'!CH69,'Site 49 - Data'!FN69,'Site 49 - ARMS'!B69,'Site 49 - ARMS'!CH69)</f>
        <v>89</v>
      </c>
      <c r="HE69" s="68">
        <f>SUM('Site 49 - Data'!C69,'Site 49 - Data'!CI69,'Site 49 - Data'!FO69,'Site 49 - ARMS'!C69,'Site 49 - ARMS'!CI69)</f>
        <v>6</v>
      </c>
      <c r="HF69" s="68">
        <f>SUM('Site 49 - Data'!D69,'Site 49 - Data'!CJ69,'Site 49 - Data'!FP69,'Site 49 - ARMS'!D69,'Site 49 - ARMS'!CJ69)</f>
        <v>0</v>
      </c>
      <c r="HG69" s="68">
        <f>SUM('Site 49 - Data'!E69,'Site 49 - Data'!CK69,'Site 49 - Data'!FQ69,'Site 49 - ARMS'!E69,'Site 49 - ARMS'!CK69)</f>
        <v>0</v>
      </c>
      <c r="HH69" s="68">
        <f>SUM('Site 49 - Data'!F69,'Site 49 - Data'!CL69,'Site 49 - Data'!FR69,'Site 49 - ARMS'!F69,'Site 49 - ARMS'!CL69)</f>
        <v>0</v>
      </c>
      <c r="HI69" s="68">
        <f>SUM('Site 49 - Data'!G69,'Site 49 - Data'!CM69,'Site 49 - Data'!FS69,'Site 49 - ARMS'!G69,'Site 49 - ARMS'!CM69)</f>
        <v>0</v>
      </c>
      <c r="HJ69" s="68">
        <f>SUM('Site 49 - Data'!H69,'Site 49 - Data'!CN69,'Site 49 - Data'!FT69,'Site 49 - ARMS'!H69,'Site 49 - ARMS'!CN69)</f>
        <v>0</v>
      </c>
      <c r="HK69" s="68">
        <f>SUM('Site 49 - Data'!I69,'Site 49 - Data'!CO69,'Site 49 - Data'!FU69,'Site 49 - ARMS'!I69,'Site 49 - ARMS'!CO69)</f>
        <v>0</v>
      </c>
      <c r="HL69" s="68">
        <f>SUM('Site 49 - Data'!J69,'Site 49 - Data'!CP69,'Site 49 - Data'!FV69,'Site 49 - ARMS'!J69,'Site 49 - ARMS'!CP69)</f>
        <v>8</v>
      </c>
      <c r="HM69" s="68">
        <f>SUM('Site 49 - Data'!K69,'Site 49 - Data'!CQ69,'Site 49 - Data'!FW69,'Site 49 - ARMS'!K69,'Site 49 - ARMS'!CQ69)</f>
        <v>2</v>
      </c>
      <c r="HN69" s="69">
        <f>SUM('Site 49 - Data'!L69,'Site 49 - Data'!CR69,'Site 49 - Data'!FX69,'Site 49 - ARMS'!L69,'Site 49 - ARMS'!CR69)</f>
        <v>9</v>
      </c>
      <c r="HO69" s="23">
        <f>SUM(HD69:HN69)</f>
        <v>114</v>
      </c>
      <c r="HP69" s="23">
        <f>SUM(HD69,HE69,2.3*HF69,2.3*HG69,2.3*HH69,2.3*HI69,2*HJ69,2*HK69,HL69,0.4*HM69,0.2*HN69)</f>
        <v>105.6</v>
      </c>
      <c r="HQ69" s="13">
        <f>'Site 49 - Data'!$A69</f>
        <v>0.7708333333333327</v>
      </c>
      <c r="HR69" s="67">
        <f t="shared" si="249"/>
        <v>57</v>
      </c>
      <c r="HS69" s="68">
        <f t="shared" si="249"/>
        <v>3</v>
      </c>
      <c r="HT69" s="68">
        <f t="shared" si="249"/>
        <v>0</v>
      </c>
      <c r="HU69" s="68">
        <f t="shared" si="249"/>
        <v>0</v>
      </c>
      <c r="HV69" s="68">
        <f t="shared" si="249"/>
        <v>0</v>
      </c>
      <c r="HW69" s="68">
        <f t="shared" si="249"/>
        <v>0</v>
      </c>
      <c r="HX69" s="68">
        <f t="shared" si="249"/>
        <v>0</v>
      </c>
      <c r="HY69" s="68">
        <f t="shared" si="249"/>
        <v>0</v>
      </c>
      <c r="HZ69" s="68">
        <f t="shared" si="249"/>
        <v>2</v>
      </c>
      <c r="IA69" s="68">
        <f t="shared" si="249"/>
        <v>2</v>
      </c>
      <c r="IB69" s="69">
        <f t="shared" si="249"/>
        <v>9</v>
      </c>
      <c r="IC69" s="23">
        <f>SUM(HR69:IB69)</f>
        <v>73</v>
      </c>
      <c r="ID69" s="23">
        <f>SUM(HR69,HS69,2.3*HT69,2.3*HU69,2.3*HV69,2.3*HW69,2*HX69,2*HY69,HZ69,0.4*IA69,0.2*IB69)</f>
        <v>64.599999999999994</v>
      </c>
      <c r="IE69" s="65">
        <f>SUM(EI69,FK69,GM69,HO69)</f>
        <v>404</v>
      </c>
      <c r="IF69" s="65">
        <f>SUM(IE69:IE70)</f>
        <v>788</v>
      </c>
      <c r="IG69" s="13">
        <v>0.7708333333333327</v>
      </c>
    </row>
    <row r="70" spans="1:241" ht="13.5" customHeight="1" x14ac:dyDescent="0.25">
      <c r="A70" s="28">
        <f>A69+"00:15"</f>
        <v>0.78124999999999933</v>
      </c>
      <c r="B70" s="29">
        <v>8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2</v>
      </c>
      <c r="K70" s="30">
        <v>0</v>
      </c>
      <c r="L70" s="31">
        <v>0</v>
      </c>
      <c r="M70" s="32">
        <f>SUM(B70:L70)</f>
        <v>10</v>
      </c>
      <c r="N70" s="32">
        <f>SUM(B70,C70,2.3*D70,2.3*E70,2.3*F70,2.3*G70,2*H70,2*I70,J70,0.4*K70,0.2*L70)</f>
        <v>10</v>
      </c>
      <c r="O70" s="28">
        <f>O69+"00:15"</f>
        <v>0.78124999999999933</v>
      </c>
      <c r="P70" s="34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6">
        <v>0</v>
      </c>
      <c r="AA70" s="37">
        <f>SUM(P70:Z70)</f>
        <v>0</v>
      </c>
      <c r="AB70" s="37">
        <f>SUM(P70,Q70,2.3*R70,2.3*S70,2.3*T70,2.3*U70,2*V70,2*W70,X70,0.4*Y70,0.2*Z70)</f>
        <v>0</v>
      </c>
      <c r="AC70" s="28">
        <f>AC69+"00:15"</f>
        <v>0.78124999999999933</v>
      </c>
      <c r="AD70" s="29">
        <v>1</v>
      </c>
      <c r="AE70" s="30">
        <v>0</v>
      </c>
      <c r="AF70" s="30">
        <v>0</v>
      </c>
      <c r="AG70" s="30">
        <v>0</v>
      </c>
      <c r="AH70" s="30">
        <v>0</v>
      </c>
      <c r="AI70" s="30">
        <v>0</v>
      </c>
      <c r="AJ70" s="30">
        <v>0</v>
      </c>
      <c r="AK70" s="30">
        <v>0</v>
      </c>
      <c r="AL70" s="30">
        <v>0</v>
      </c>
      <c r="AM70" s="30">
        <v>0</v>
      </c>
      <c r="AN70" s="31">
        <v>0</v>
      </c>
      <c r="AO70" s="32">
        <f>SUM(AD70:AN70)</f>
        <v>1</v>
      </c>
      <c r="AP70" s="32">
        <f>SUM(AD70,AE70,2.3*AF70,2.3*AG70,2.3*AH70,2.3*AI70,2*AJ70,2*AK70,AL70,0.4*AM70,0.2*AN70)</f>
        <v>1</v>
      </c>
      <c r="AQ70" s="28">
        <f>AQ69+"00:15"</f>
        <v>0.78124999999999933</v>
      </c>
      <c r="AR70" s="29">
        <v>20</v>
      </c>
      <c r="AS70" s="30">
        <v>1</v>
      </c>
      <c r="AT70" s="30">
        <v>0</v>
      </c>
      <c r="AU70" s="30">
        <v>0</v>
      </c>
      <c r="AV70" s="30">
        <v>0</v>
      </c>
      <c r="AW70" s="30">
        <v>0</v>
      </c>
      <c r="AX70" s="30">
        <v>0</v>
      </c>
      <c r="AY70" s="30">
        <v>0</v>
      </c>
      <c r="AZ70" s="30">
        <v>2</v>
      </c>
      <c r="BA70" s="30">
        <v>0</v>
      </c>
      <c r="BB70" s="31">
        <v>0</v>
      </c>
      <c r="BC70" s="32">
        <f>SUM(AR70:BB70)</f>
        <v>23</v>
      </c>
      <c r="BD70" s="32">
        <f>SUM(AR70,AS70,2.3*AT70,2.3*AU70,2.3*AV70,2.3*AW70,2*AX70,2*AY70,AZ70,0.4*BA70,0.2*BB70)</f>
        <v>23</v>
      </c>
      <c r="BE70" s="28">
        <f>BE69+"00:15"</f>
        <v>0.78124999999999933</v>
      </c>
      <c r="BF70" s="29">
        <v>30</v>
      </c>
      <c r="BG70" s="30">
        <v>2</v>
      </c>
      <c r="BH70" s="30">
        <v>0</v>
      </c>
      <c r="BI70" s="30">
        <v>0</v>
      </c>
      <c r="BJ70" s="30">
        <v>0</v>
      </c>
      <c r="BK70" s="30">
        <v>0</v>
      </c>
      <c r="BL70" s="30">
        <v>0</v>
      </c>
      <c r="BM70" s="30">
        <v>0</v>
      </c>
      <c r="BN70" s="30">
        <v>2</v>
      </c>
      <c r="BO70" s="30">
        <v>3</v>
      </c>
      <c r="BP70" s="31">
        <v>6</v>
      </c>
      <c r="BQ70" s="32">
        <f>SUM(BF70:BP70)</f>
        <v>43</v>
      </c>
      <c r="BR70" s="32">
        <f>SUM(BF70,BG70,2.3*BH70,2.3*BI70,2.3*BJ70,2.3*BK70,2*BL70,2*BM70,BN70,0.4*BO70,0.2*BP70)</f>
        <v>36.400000000000006</v>
      </c>
      <c r="BS70" s="28">
        <f>BS69+"00:15"</f>
        <v>0.78124999999999933</v>
      </c>
      <c r="BT70" s="29">
        <v>2</v>
      </c>
      <c r="BU70" s="30">
        <v>0</v>
      </c>
      <c r="BV70" s="30">
        <v>0</v>
      </c>
      <c r="BW70" s="30">
        <v>0</v>
      </c>
      <c r="BX70" s="30">
        <v>0</v>
      </c>
      <c r="BY70" s="30">
        <v>0</v>
      </c>
      <c r="BZ70" s="30">
        <v>0</v>
      </c>
      <c r="CA70" s="30">
        <v>0</v>
      </c>
      <c r="CB70" s="30">
        <v>0</v>
      </c>
      <c r="CC70" s="30">
        <v>0</v>
      </c>
      <c r="CD70" s="31">
        <v>1</v>
      </c>
      <c r="CE70" s="32">
        <f>SUM(BT70:CD70)</f>
        <v>3</v>
      </c>
      <c r="CF70" s="32">
        <f>SUM(BT70,BU70,2.3*BV70,2.3*BW70,2.3*BX70,2.3*BY70,2*BZ70,2*CA70,CB70,0.4*CC70,0.2*CD70)</f>
        <v>2.2000000000000002</v>
      </c>
      <c r="CG70" s="28">
        <f>CG69+"00:15"</f>
        <v>0.78124999999999933</v>
      </c>
      <c r="CH70" s="34">
        <v>0</v>
      </c>
      <c r="CI70" s="35">
        <v>0</v>
      </c>
      <c r="CJ70" s="35">
        <v>0</v>
      </c>
      <c r="CK70" s="35">
        <v>0</v>
      </c>
      <c r="CL70" s="35">
        <v>0</v>
      </c>
      <c r="CM70" s="35">
        <v>0</v>
      </c>
      <c r="CN70" s="35">
        <v>0</v>
      </c>
      <c r="CO70" s="35">
        <v>0</v>
      </c>
      <c r="CP70" s="35">
        <v>0</v>
      </c>
      <c r="CQ70" s="35">
        <v>0</v>
      </c>
      <c r="CR70" s="36">
        <v>0</v>
      </c>
      <c r="CS70" s="37">
        <f>SUM(CH70:CR70)</f>
        <v>0</v>
      </c>
      <c r="CT70" s="37">
        <f>SUM(CH70,CI70,2.3*CJ70,2.3*CK70,2.3*CL70,2.3*CM70,2*CN70,2*CO70,CP70,0.4*CQ70,0.2*CR70)</f>
        <v>0</v>
      </c>
      <c r="CU70" s="33">
        <f>'Site 49 - Data'!$A70</f>
        <v>0.78124999999999933</v>
      </c>
      <c r="CV70" s="70">
        <f>SUM('Site 49 - Data'!BF70,'Site 49 - Data'!BT70,'Site 49 - Data'!EZ70,'Site 49 - Data'!IF70,'Site 49 - ARMS'!BT70)</f>
        <v>89</v>
      </c>
      <c r="CW70" s="71">
        <f>SUM('Site 49 - Data'!BG70,'Site 49 - Data'!BU70,'Site 49 - Data'!FA70,'Site 49 - Data'!IG70,'Site 49 - ARMS'!BU70)</f>
        <v>6</v>
      </c>
      <c r="CX70" s="71">
        <f>SUM('Site 49 - Data'!BH70,'Site 49 - Data'!BV70,'Site 49 - Data'!FB70,'Site 49 - Data'!IH70,'Site 49 - ARMS'!BV70)</f>
        <v>0</v>
      </c>
      <c r="CY70" s="71">
        <f>SUM('Site 49 - Data'!BI70,'Site 49 - Data'!BW70,'Site 49 - Data'!FC70,'Site 49 - Data'!II70,'Site 49 - ARMS'!BW70)</f>
        <v>0</v>
      </c>
      <c r="CZ70" s="71">
        <f>SUM('Site 49 - Data'!BJ70,'Site 49 - Data'!BX70,'Site 49 - Data'!FD70,'Site 49 - Data'!IJ70,'Site 49 - ARMS'!BX70)</f>
        <v>0</v>
      </c>
      <c r="DA70" s="71">
        <f>SUM('Site 49 - Data'!BK70,'Site 49 - Data'!BY70,'Site 49 - Data'!FE70,'Site 49 - Data'!IK70,'Site 49 - ARMS'!BY70)</f>
        <v>0</v>
      </c>
      <c r="DB70" s="71">
        <f>SUM('Site 49 - Data'!BL70,'Site 49 - Data'!BZ70,'Site 49 - Data'!FF70,'Site 49 - Data'!IL70,'Site 49 - ARMS'!BZ70)</f>
        <v>0</v>
      </c>
      <c r="DC70" s="71">
        <f>SUM('Site 49 - Data'!BM70,'Site 49 - Data'!CA70,'Site 49 - Data'!FG70,'Site 49 - Data'!IM70,'Site 49 - ARMS'!CA70)</f>
        <v>1</v>
      </c>
      <c r="DD70" s="71">
        <f>SUM('Site 49 - Data'!BN70,'Site 49 - Data'!CB70,'Site 49 - Data'!FH70,'Site 49 - Data'!IN70,'Site 49 - ARMS'!CB70)</f>
        <v>18</v>
      </c>
      <c r="DE70" s="71">
        <f>SUM('Site 49 - Data'!BO70,'Site 49 - Data'!CC70,'Site 49 - Data'!FI70,'Site 49 - Data'!IO70,'Site 49 - ARMS'!CC70)</f>
        <v>3</v>
      </c>
      <c r="DF70" s="72">
        <f>SUM('Site 49 - Data'!BP70,'Site 49 - Data'!CD70,'Site 49 - Data'!FJ70,'Site 49 - Data'!IP70,'Site 49 - ARMS'!CD70)</f>
        <v>5</v>
      </c>
      <c r="DG70" s="32">
        <f>SUM(CV70:DF70)</f>
        <v>122</v>
      </c>
      <c r="DH70" s="32">
        <f>SUM(CV70,CW70,2.3*CX70,2.3*CY70,2.3*CZ70,2.3*DA70,2*DB70,2*DC70,DD70,0.4*DE70,0.2*DF70)</f>
        <v>117.2</v>
      </c>
      <c r="DI70" s="33">
        <f>'Site 49 - Data'!$A70</f>
        <v>0.78124999999999933</v>
      </c>
      <c r="DJ70" s="70">
        <f>SUM('Site 49 - Data'!B70,'Site 49 - Data'!P70,'Site 49 - Data'!AD70,'Site 49 - Data'!AR70,'Site 49 - Data'!BF70)</f>
        <v>121</v>
      </c>
      <c r="DK70" s="71">
        <f>SUM('Site 49 - Data'!C70,'Site 49 - Data'!Q70,'Site 49 - Data'!AE70,'Site 49 - Data'!AS70,'Site 49 - Data'!BG70)</f>
        <v>4</v>
      </c>
      <c r="DL70" s="71">
        <f>SUM('Site 49 - Data'!D70,'Site 49 - Data'!R70,'Site 49 - Data'!AF70,'Site 49 - Data'!AT70,'Site 49 - Data'!BH70)</f>
        <v>0</v>
      </c>
      <c r="DM70" s="71">
        <f>SUM('Site 49 - Data'!E70,'Site 49 - Data'!S70,'Site 49 - Data'!AG70,'Site 49 - Data'!AU70,'Site 49 - Data'!BI70)</f>
        <v>1</v>
      </c>
      <c r="DN70" s="71">
        <f>SUM('Site 49 - Data'!F70,'Site 49 - Data'!T70,'Site 49 - Data'!AH70,'Site 49 - Data'!AV70,'Site 49 - Data'!BJ70)</f>
        <v>0</v>
      </c>
      <c r="DO70" s="71">
        <f>SUM('Site 49 - Data'!G70,'Site 49 - Data'!U70,'Site 49 - Data'!AI70,'Site 49 - Data'!AW70,'Site 49 - Data'!BK70)</f>
        <v>0</v>
      </c>
      <c r="DP70" s="71">
        <f>SUM('Site 49 - Data'!H70,'Site 49 - Data'!V70,'Site 49 - Data'!AJ70,'Site 49 - Data'!AX70,'Site 49 - Data'!BL70)</f>
        <v>0</v>
      </c>
      <c r="DQ70" s="71">
        <f>SUM('Site 49 - Data'!I70,'Site 49 - Data'!W70,'Site 49 - Data'!AK70,'Site 49 - Data'!AY70,'Site 49 - Data'!BM70)</f>
        <v>0</v>
      </c>
      <c r="DR70" s="71">
        <f>SUM('Site 49 - Data'!J70,'Site 49 - Data'!X70,'Site 49 - Data'!AL70,'Site 49 - Data'!AZ70,'Site 49 - Data'!BN70)</f>
        <v>23</v>
      </c>
      <c r="DS70" s="71">
        <f>SUM('Site 49 - Data'!K70,'Site 49 - Data'!Y70,'Site 49 - Data'!AM70,'Site 49 - Data'!BA70,'Site 49 - Data'!BO70)</f>
        <v>3</v>
      </c>
      <c r="DT70" s="72">
        <f>SUM('Site 49 - Data'!L70,'Site 49 - Data'!Z70,'Site 49 - Data'!AN70,'Site 49 - Data'!BB70,'Site 49 - Data'!BP70)</f>
        <v>27</v>
      </c>
      <c r="DU70" s="32">
        <f>SUM(DJ70:DT70)</f>
        <v>179</v>
      </c>
      <c r="DV70" s="32">
        <f>SUM(DJ70,DK70,2.3*DL70,2.3*DM70,2.3*DN70,2.3*DO70,2*DP70,2*DQ70,DR70,0.4*DS70,0.2*DT70)</f>
        <v>156.9</v>
      </c>
      <c r="DW70" s="33">
        <f>'Site 49 - Data'!$A70</f>
        <v>0.78124999999999933</v>
      </c>
      <c r="DX70" s="70">
        <f>SUM('Site 49 - Data'!AR70,'Site 49 - Data'!DX70,'Site 49 - Data'!EL70,'Site 49 - Data'!HR70,'Site 49 - ARMS'!BF70)</f>
        <v>60</v>
      </c>
      <c r="DY70" s="71">
        <f>SUM('Site 49 - Data'!AS70,'Site 49 - Data'!DY70,'Site 49 - Data'!EM70,'Site 49 - Data'!HS70,'Site 49 - ARMS'!BG70)</f>
        <v>6</v>
      </c>
      <c r="DZ70" s="71">
        <f>SUM('Site 49 - Data'!AT70,'Site 49 - Data'!DZ70,'Site 49 - Data'!EN70,'Site 49 - Data'!HT70,'Site 49 - ARMS'!BH70)</f>
        <v>0</v>
      </c>
      <c r="EA70" s="71">
        <f>SUM('Site 49 - Data'!AU70,'Site 49 - Data'!EA70,'Site 49 - Data'!EO70,'Site 49 - Data'!HU70,'Site 49 - ARMS'!BI70)</f>
        <v>0</v>
      </c>
      <c r="EB70" s="71">
        <f>SUM('Site 49 - Data'!AV70,'Site 49 - Data'!EB70,'Site 49 - Data'!EP70,'Site 49 - Data'!HV70,'Site 49 - ARMS'!BJ70)</f>
        <v>0</v>
      </c>
      <c r="EC70" s="71">
        <f>SUM('Site 49 - Data'!AW70,'Site 49 - Data'!EC70,'Site 49 - Data'!EQ70,'Site 49 - Data'!HW70,'Site 49 - ARMS'!BK70)</f>
        <v>0</v>
      </c>
      <c r="ED70" s="71">
        <f>SUM('Site 49 - Data'!AX70,'Site 49 - Data'!ED70,'Site 49 - Data'!ER70,'Site 49 - Data'!HX70,'Site 49 - ARMS'!BL70)</f>
        <v>0</v>
      </c>
      <c r="EE70" s="71">
        <f>SUM('Site 49 - Data'!AY70,'Site 49 - Data'!EE70,'Site 49 - Data'!ES70,'Site 49 - Data'!HY70,'Site 49 - ARMS'!BM70)</f>
        <v>0</v>
      </c>
      <c r="EF70" s="71">
        <f>SUM('Site 49 - Data'!AZ70,'Site 49 - Data'!EF70,'Site 49 - Data'!ET70,'Site 49 - Data'!HZ70,'Site 49 - ARMS'!BN70)</f>
        <v>6</v>
      </c>
      <c r="EG70" s="71">
        <f>SUM('Site 49 - Data'!BA70,'Site 49 - Data'!EG70,'Site 49 - Data'!EU70,'Site 49 - Data'!IA70,'Site 49 - ARMS'!BO70)</f>
        <v>4</v>
      </c>
      <c r="EH70" s="72">
        <f>SUM('Site 49 - Data'!BB70,'Site 49 - Data'!EH70,'Site 49 - Data'!EV70,'Site 49 - Data'!IB70,'Site 49 - ARMS'!BP70)</f>
        <v>9</v>
      </c>
      <c r="EI70" s="32">
        <f>SUM(DX70:EH70)</f>
        <v>85</v>
      </c>
      <c r="EJ70" s="32">
        <f>SUM(DX70,DY70,2.3*DZ70,2.3*EA70,2.3*EB70,2.3*EC70,2*ED70,2*EE70,EF70,0.4*EG70,0.2*EH70)</f>
        <v>75.399999999999991</v>
      </c>
      <c r="EK70" s="33">
        <f>'Site 49 - Data'!$A70</f>
        <v>0.78124999999999933</v>
      </c>
      <c r="EL70" s="70">
        <f>SUM('Site 49 - Data'!BT70,'Site 49 - Data'!CH70,'Site 49 - Data'!CV70,'Site 49 - Data'!DJ70,'Site 49 - Data'!DX70)</f>
        <v>66</v>
      </c>
      <c r="EM70" s="71">
        <f>SUM('Site 49 - Data'!BU70,'Site 49 - Data'!CI70,'Site 49 - Data'!CW70,'Site 49 - Data'!DK70,'Site 49 - Data'!DY70)</f>
        <v>4</v>
      </c>
      <c r="EN70" s="71">
        <f>SUM('Site 49 - Data'!BV70,'Site 49 - Data'!CJ70,'Site 49 - Data'!CX70,'Site 49 - Data'!DL70,'Site 49 - Data'!DZ70)</f>
        <v>0</v>
      </c>
      <c r="EO70" s="71">
        <f>SUM('Site 49 - Data'!BW70,'Site 49 - Data'!CK70,'Site 49 - Data'!CY70,'Site 49 - Data'!DM70,'Site 49 - Data'!EA70)</f>
        <v>0</v>
      </c>
      <c r="EP70" s="71">
        <f>SUM('Site 49 - Data'!BX70,'Site 49 - Data'!CL70,'Site 49 - Data'!CZ70,'Site 49 - Data'!DN70,'Site 49 - Data'!EB70)</f>
        <v>0</v>
      </c>
      <c r="EQ70" s="71">
        <f>SUM('Site 49 - Data'!BY70,'Site 49 - Data'!CM70,'Site 49 - Data'!DA70,'Site 49 - Data'!DO70,'Site 49 - Data'!EC70)</f>
        <v>0</v>
      </c>
      <c r="ER70" s="71">
        <f>SUM('Site 49 - Data'!BZ70,'Site 49 - Data'!CN70,'Site 49 - Data'!DB70,'Site 49 - Data'!DP70,'Site 49 - Data'!ED70)</f>
        <v>0</v>
      </c>
      <c r="ES70" s="71">
        <f>SUM('Site 49 - Data'!CA70,'Site 49 - Data'!CO70,'Site 49 - Data'!DC70,'Site 49 - Data'!DQ70,'Site 49 - Data'!EE70)</f>
        <v>2</v>
      </c>
      <c r="ET70" s="71">
        <f>SUM('Site 49 - Data'!CB70,'Site 49 - Data'!CP70,'Site 49 - Data'!DD70,'Site 49 - Data'!DR70,'Site 49 - Data'!EF70)</f>
        <v>9</v>
      </c>
      <c r="EU70" s="71">
        <f>SUM('Site 49 - Data'!CC70,'Site 49 - Data'!CQ70,'Site 49 - Data'!DE70,'Site 49 - Data'!DS70,'Site 49 - Data'!EG70)</f>
        <v>1</v>
      </c>
      <c r="EV70" s="72">
        <f>SUM('Site 49 - Data'!CD70,'Site 49 - Data'!CR70,'Site 49 - Data'!DF70,'Site 49 - Data'!DT70,'Site 49 - Data'!EH70)</f>
        <v>14</v>
      </c>
      <c r="EW70" s="32">
        <f>SUM(EL70:EV70)</f>
        <v>96</v>
      </c>
      <c r="EX70" s="32">
        <f>SUM(EL70,EM70,2.3*EN70,2.3*EO70,2.3*EP70,2.3*EQ70,2*ER70,2*ES70,ET70,0.4*EU70,0.2*EV70)</f>
        <v>86.2</v>
      </c>
      <c r="EY70" s="33">
        <f>'Site 49 - Data'!$A70</f>
        <v>0.78124999999999933</v>
      </c>
      <c r="EZ70" s="70">
        <f>SUM('Site 49 - Data'!AD70,'Site 49 - Data'!DJ70,'Site 49 - Data'!GP70,'Site 49 - Data'!HD70,'Site 49 - ARMS'!AR70)</f>
        <v>120</v>
      </c>
      <c r="FA70" s="71">
        <f>SUM('Site 49 - Data'!AE70,'Site 49 - Data'!DK70,'Site 49 - Data'!GQ70,'Site 49 - Data'!HE70,'Site 49 - ARMS'!AS70)</f>
        <v>4</v>
      </c>
      <c r="FB70" s="71">
        <f>SUM('Site 49 - Data'!AF70,'Site 49 - Data'!DL70,'Site 49 - Data'!GR70,'Site 49 - Data'!HF70,'Site 49 - ARMS'!AT70)</f>
        <v>0</v>
      </c>
      <c r="FC70" s="71">
        <f>SUM('Site 49 - Data'!AG70,'Site 49 - Data'!DM70,'Site 49 - Data'!GS70,'Site 49 - Data'!HG70,'Site 49 - ARMS'!AU70)</f>
        <v>1</v>
      </c>
      <c r="FD70" s="71">
        <f>SUM('Site 49 - Data'!AH70,'Site 49 - Data'!DN70,'Site 49 - Data'!GT70,'Site 49 - Data'!HH70,'Site 49 - ARMS'!AV70)</f>
        <v>0</v>
      </c>
      <c r="FE70" s="71">
        <f>SUM('Site 49 - Data'!AI70,'Site 49 - Data'!DO70,'Site 49 - Data'!GU70,'Site 49 - Data'!HI70,'Site 49 - ARMS'!AW70)</f>
        <v>0</v>
      </c>
      <c r="FF70" s="71">
        <f>SUM('Site 49 - Data'!AJ70,'Site 49 - Data'!DP70,'Site 49 - Data'!GV70,'Site 49 - Data'!HJ70,'Site 49 - ARMS'!AX70)</f>
        <v>0</v>
      </c>
      <c r="FG70" s="71">
        <f>SUM('Site 49 - Data'!AK70,'Site 49 - Data'!DQ70,'Site 49 - Data'!GW70,'Site 49 - Data'!HK70,'Site 49 - ARMS'!AY70)</f>
        <v>0</v>
      </c>
      <c r="FH70" s="71">
        <f>SUM('Site 49 - Data'!AL70,'Site 49 - Data'!DR70,'Site 49 - Data'!GX70,'Site 49 - Data'!HL70,'Site 49 - ARMS'!AZ70)</f>
        <v>20</v>
      </c>
      <c r="FI70" s="71">
        <f>SUM('Site 49 - Data'!AM70,'Site 49 - Data'!DS70,'Site 49 - Data'!GY70,'Site 49 - Data'!HM70,'Site 49 - ARMS'!BA70)</f>
        <v>2</v>
      </c>
      <c r="FJ70" s="72">
        <f>SUM('Site 49 - Data'!AN70,'Site 49 - Data'!DT70,'Site 49 - Data'!GZ70,'Site 49 - Data'!HN70,'Site 49 - ARMS'!BB70)</f>
        <v>18</v>
      </c>
      <c r="FK70" s="32">
        <f>SUM(EZ70:FJ70)</f>
        <v>165</v>
      </c>
      <c r="FL70" s="32">
        <f>SUM(EZ70,FA70,2.3*FB70,2.3*FC70,2.3*FD70,2.3*FE70,2*FF70,2*FG70,FH70,0.4*FI70,0.2*FJ70)</f>
        <v>150.70000000000002</v>
      </c>
      <c r="FM70" s="33">
        <f>'Site 49 - Data'!$A70</f>
        <v>0.78124999999999933</v>
      </c>
      <c r="FN70" s="70">
        <f>SUM('Site 49 - Data'!EL70,'Site 49 - Data'!EZ70,'Site 49 - Data'!FN70,'Site 49 - Data'!GB70,'Site 49 - Data'!GP70)</f>
        <v>95</v>
      </c>
      <c r="FO70" s="71">
        <f>SUM('Site 49 - Data'!EM70,'Site 49 - Data'!FA70,'Site 49 - Data'!FO70,'Site 49 - Data'!GC70,'Site 49 - Data'!GQ70)</f>
        <v>9</v>
      </c>
      <c r="FP70" s="71">
        <f>SUM('Site 49 - Data'!EN70,'Site 49 - Data'!FB70,'Site 49 - Data'!FP70,'Site 49 - Data'!GD70,'Site 49 - Data'!GR70)</f>
        <v>0</v>
      </c>
      <c r="FQ70" s="71">
        <f>SUM('Site 49 - Data'!EO70,'Site 49 - Data'!FC70,'Site 49 - Data'!FQ70,'Site 49 - Data'!GE70,'Site 49 - Data'!GS70)</f>
        <v>0</v>
      </c>
      <c r="FR70" s="71">
        <f>SUM('Site 49 - Data'!EP70,'Site 49 - Data'!FD70,'Site 49 - Data'!FR70,'Site 49 - Data'!GF70,'Site 49 - Data'!GT70)</f>
        <v>0</v>
      </c>
      <c r="FS70" s="71">
        <f>SUM('Site 49 - Data'!EQ70,'Site 49 - Data'!FE70,'Site 49 - Data'!FS70,'Site 49 - Data'!GG70,'Site 49 - Data'!GU70)</f>
        <v>0</v>
      </c>
      <c r="FT70" s="71">
        <f>SUM('Site 49 - Data'!ER70,'Site 49 - Data'!FF70,'Site 49 - Data'!FT70,'Site 49 - Data'!GH70,'Site 49 - Data'!GV70)</f>
        <v>0</v>
      </c>
      <c r="FU70" s="71">
        <f>SUM('Site 49 - Data'!ES70,'Site 49 - Data'!FG70,'Site 49 - Data'!FU70,'Site 49 - Data'!GI70,'Site 49 - Data'!GW70)</f>
        <v>0</v>
      </c>
      <c r="FV70" s="71">
        <f>SUM('Site 49 - Data'!ET70,'Site 49 - Data'!FH70,'Site 49 - Data'!FV70,'Site 49 - Data'!GJ70,'Site 49 - Data'!GX70)</f>
        <v>16</v>
      </c>
      <c r="FW70" s="71">
        <f>SUM('Site 49 - Data'!EU70,'Site 49 - Data'!FI70,'Site 49 - Data'!FW70,'Site 49 - Data'!GK70,'Site 49 - Data'!GY70)</f>
        <v>4</v>
      </c>
      <c r="FX70" s="72">
        <f>SUM('Site 49 - Data'!EV70,'Site 49 - Data'!FJ70,'Site 49 - Data'!FX70,'Site 49 - Data'!GL70,'Site 49 - Data'!GZ70)</f>
        <v>5</v>
      </c>
      <c r="FY70" s="32">
        <f>SUM(FN70:FX70)</f>
        <v>129</v>
      </c>
      <c r="FZ70" s="32">
        <f>SUM(FN70,FO70,2.3*FP70,2.3*FQ70,2.3*FR70,2.3*FS70,2*FT70,2*FU70,FV70,0.4*FW70,0.2*FX70)</f>
        <v>122.6</v>
      </c>
      <c r="GA70" s="33">
        <f>'Site 49 - Data'!$A70</f>
        <v>0.78124999999999933</v>
      </c>
      <c r="GB70" s="70">
        <f>SUM('Site 49 - Data'!P70,'Site 49 - Data'!CV70,'Site 49 - Data'!GB70,'Site 49 - ARMS'!P70,'Site 49 - ARMS'!AD70)</f>
        <v>22</v>
      </c>
      <c r="GC70" s="71">
        <f>SUM('Site 49 - Data'!Q70,'Site 49 - Data'!CW70,'Site 49 - Data'!GC70,'Site 49 - ARMS'!Q70,'Site 49 - ARMS'!AE70)</f>
        <v>1</v>
      </c>
      <c r="GD70" s="71">
        <f>SUM('Site 49 - Data'!R70,'Site 49 - Data'!CX70,'Site 49 - Data'!GD70,'Site 49 - ARMS'!R70,'Site 49 - ARMS'!AF70)</f>
        <v>0</v>
      </c>
      <c r="GE70" s="71">
        <f>SUM('Site 49 - Data'!S70,'Site 49 - Data'!CY70,'Site 49 - Data'!GE70,'Site 49 - ARMS'!S70,'Site 49 - ARMS'!AG70)</f>
        <v>0</v>
      </c>
      <c r="GF70" s="71">
        <f>SUM('Site 49 - Data'!T70,'Site 49 - Data'!CZ70,'Site 49 - Data'!GF70,'Site 49 - ARMS'!T70,'Site 49 - ARMS'!AH70)</f>
        <v>0</v>
      </c>
      <c r="GG70" s="71">
        <f>SUM('Site 49 - Data'!U70,'Site 49 - Data'!DA70,'Site 49 - Data'!GG70,'Site 49 - ARMS'!U70,'Site 49 - ARMS'!AI70)</f>
        <v>0</v>
      </c>
      <c r="GH70" s="71">
        <f>SUM('Site 49 - Data'!V70,'Site 49 - Data'!DB70,'Site 49 - Data'!GH70,'Site 49 - ARMS'!V70,'Site 49 - ARMS'!AJ70)</f>
        <v>0</v>
      </c>
      <c r="GI70" s="71">
        <f>SUM('Site 49 - Data'!W70,'Site 49 - Data'!DC70,'Site 49 - Data'!GI70,'Site 49 - ARMS'!W70,'Site 49 - ARMS'!AK70)</f>
        <v>0</v>
      </c>
      <c r="GJ70" s="71">
        <f>SUM('Site 49 - Data'!X70,'Site 49 - Data'!DD70,'Site 49 - Data'!GJ70,'Site 49 - ARMS'!X70,'Site 49 - ARMS'!AL70)</f>
        <v>1</v>
      </c>
      <c r="GK70" s="71">
        <f>SUM('Site 49 - Data'!Y70,'Site 49 - Data'!DE70,'Site 49 - Data'!GK70,'Site 49 - ARMS'!Y70,'Site 49 - ARMS'!AM70)</f>
        <v>0</v>
      </c>
      <c r="GL70" s="72">
        <f>SUM('Site 49 - Data'!Z70,'Site 49 - Data'!DF70,'Site 49 - Data'!GL70,'Site 49 - ARMS'!Z70,'Site 49 - ARMS'!AN70)</f>
        <v>12</v>
      </c>
      <c r="GM70" s="32">
        <f>SUM(GB70:GL70)</f>
        <v>36</v>
      </c>
      <c r="GN70" s="32">
        <f>SUM(GB70,GC70,2.3*GD70,2.3*GE70,2.3*GF70,2.3*GG70,2*GH70,2*GI70,GJ70,0.4*GK70,0.2*GL70)</f>
        <v>26.4</v>
      </c>
      <c r="GO70" s="33">
        <f>'Site 49 - Data'!$A70</f>
        <v>0.78124999999999933</v>
      </c>
      <c r="GP70" s="70">
        <f>SUM('Site 49 - Data'!HD70,'Site 49 - Data'!HR70,'Site 49 - Data'!IF70,'Site 49 - ARMS'!B70,'Site 49 - ARMS'!P70)</f>
        <v>27</v>
      </c>
      <c r="GQ70" s="71">
        <f>SUM('Site 49 - Data'!HE70,'Site 49 - Data'!HS70,'Site 49 - Data'!IG70,'Site 49 - ARMS'!C70,'Site 49 - ARMS'!Q70)</f>
        <v>1</v>
      </c>
      <c r="GR70" s="71">
        <f>SUM('Site 49 - Data'!HF70,'Site 49 - Data'!HT70,'Site 49 - Data'!IH70,'Site 49 - ARMS'!D70,'Site 49 - ARMS'!R70)</f>
        <v>0</v>
      </c>
      <c r="GS70" s="71">
        <f>SUM('Site 49 - Data'!HG70,'Site 49 - Data'!HU70,'Site 49 - Data'!II70,'Site 49 - ARMS'!E70,'Site 49 - ARMS'!S70)</f>
        <v>0</v>
      </c>
      <c r="GT70" s="71">
        <f>SUM('Site 49 - Data'!HH70,'Site 49 - Data'!HV70,'Site 49 - Data'!IJ70,'Site 49 - ARMS'!F70,'Site 49 - ARMS'!T70)</f>
        <v>0</v>
      </c>
      <c r="GU70" s="71">
        <f>SUM('Site 49 - Data'!HI70,'Site 49 - Data'!HW70,'Site 49 - Data'!IK70,'Site 49 - ARMS'!G70,'Site 49 - ARMS'!U70)</f>
        <v>0</v>
      </c>
      <c r="GV70" s="71">
        <f>SUM('Site 49 - Data'!HJ70,'Site 49 - Data'!HX70,'Site 49 - Data'!IL70,'Site 49 - ARMS'!H70,'Site 49 - ARMS'!V70)</f>
        <v>0</v>
      </c>
      <c r="GW70" s="71">
        <f>SUM('Site 49 - Data'!HK70,'Site 49 - Data'!HY70,'Site 49 - Data'!IM70,'Site 49 - ARMS'!I70,'Site 49 - ARMS'!W70)</f>
        <v>0</v>
      </c>
      <c r="GX70" s="71">
        <f>SUM('Site 49 - Data'!HL70,'Site 49 - Data'!HZ70,'Site 49 - Data'!IN70,'Site 49 - ARMS'!J70,'Site 49 - ARMS'!X70)</f>
        <v>2</v>
      </c>
      <c r="GY70" s="71">
        <f>SUM('Site 49 - Data'!HM70,'Site 49 - Data'!IA70,'Site 49 - Data'!IO70,'Site 49 - ARMS'!K70,'Site 49 - ARMS'!Y70)</f>
        <v>0</v>
      </c>
      <c r="GZ70" s="72">
        <f>SUM('Site 49 - Data'!HN70,'Site 49 - Data'!IB70,'Site 49 - Data'!IP70,'Site 49 - ARMS'!L70,'Site 49 - ARMS'!Z70)</f>
        <v>2</v>
      </c>
      <c r="HA70" s="32">
        <f>SUM(GP70:GZ70)</f>
        <v>32</v>
      </c>
      <c r="HB70" s="32">
        <f>SUM(GP70,GQ70,2.3*GR70,2.3*GS70,2.3*GT70,2.3*GU70,2*GV70,2*GW70,GX70,0.4*GY70,0.2*GZ70)</f>
        <v>30.4</v>
      </c>
      <c r="HC70" s="33">
        <f>'Site 49 - Data'!$A70</f>
        <v>0.78124999999999933</v>
      </c>
      <c r="HD70" s="70">
        <f>SUM('Site 49 - Data'!B70,'Site 49 - Data'!CH70,'Site 49 - Data'!FN70,'Site 49 - ARMS'!B70,'Site 49 - ARMS'!CH70)</f>
        <v>71</v>
      </c>
      <c r="HE70" s="71">
        <f>SUM('Site 49 - Data'!C70,'Site 49 - Data'!CI70,'Site 49 - Data'!FO70,'Site 49 - ARMS'!C70,'Site 49 - ARMS'!CI70)</f>
        <v>4</v>
      </c>
      <c r="HF70" s="71">
        <f>SUM('Site 49 - Data'!D70,'Site 49 - Data'!CJ70,'Site 49 - Data'!FP70,'Site 49 - ARMS'!D70,'Site 49 - ARMS'!CJ70)</f>
        <v>0</v>
      </c>
      <c r="HG70" s="71">
        <f>SUM('Site 49 - Data'!E70,'Site 49 - Data'!CK70,'Site 49 - Data'!FQ70,'Site 49 - ARMS'!E70,'Site 49 - ARMS'!CK70)</f>
        <v>0</v>
      </c>
      <c r="HH70" s="71">
        <f>SUM('Site 49 - Data'!F70,'Site 49 - Data'!CL70,'Site 49 - Data'!FR70,'Site 49 - ARMS'!F70,'Site 49 - ARMS'!CL70)</f>
        <v>0</v>
      </c>
      <c r="HI70" s="71">
        <f>SUM('Site 49 - Data'!G70,'Site 49 - Data'!CM70,'Site 49 - Data'!FS70,'Site 49 - ARMS'!G70,'Site 49 - ARMS'!CM70)</f>
        <v>0</v>
      </c>
      <c r="HJ70" s="71">
        <f>SUM('Site 49 - Data'!H70,'Site 49 - Data'!CN70,'Site 49 - Data'!FT70,'Site 49 - ARMS'!H70,'Site 49 - ARMS'!CN70)</f>
        <v>0</v>
      </c>
      <c r="HK70" s="71">
        <f>SUM('Site 49 - Data'!I70,'Site 49 - Data'!CO70,'Site 49 - Data'!FU70,'Site 49 - ARMS'!I70,'Site 49 - ARMS'!CO70)</f>
        <v>1</v>
      </c>
      <c r="HL70" s="71">
        <f>SUM('Site 49 - Data'!J70,'Site 49 - Data'!CP70,'Site 49 - Data'!FV70,'Site 49 - ARMS'!J70,'Site 49 - ARMS'!CP70)</f>
        <v>9</v>
      </c>
      <c r="HM70" s="71">
        <f>SUM('Site 49 - Data'!K70,'Site 49 - Data'!CQ70,'Site 49 - Data'!FW70,'Site 49 - ARMS'!K70,'Site 49 - ARMS'!CQ70)</f>
        <v>2</v>
      </c>
      <c r="HN70" s="72">
        <f>SUM('Site 49 - Data'!L70,'Site 49 - Data'!CR70,'Site 49 - Data'!FX70,'Site 49 - ARMS'!L70,'Site 49 - ARMS'!CR70)</f>
        <v>11</v>
      </c>
      <c r="HO70" s="32">
        <f>SUM(HD70:HN70)</f>
        <v>98</v>
      </c>
      <c r="HP70" s="32">
        <f>SUM(HD70,HE70,2.3*HF70,2.3*HG70,2.3*HH70,2.3*HI70,2*HJ70,2*HK70,HL70,0.4*HM70,0.2*HN70)</f>
        <v>89</v>
      </c>
      <c r="HQ70" s="33">
        <f>'Site 49 - Data'!$A70</f>
        <v>0.78124999999999933</v>
      </c>
      <c r="HR70" s="70">
        <f t="shared" si="249"/>
        <v>53</v>
      </c>
      <c r="HS70" s="71">
        <f t="shared" si="249"/>
        <v>3</v>
      </c>
      <c r="HT70" s="71">
        <f t="shared" si="249"/>
        <v>0</v>
      </c>
      <c r="HU70" s="71">
        <f t="shared" si="249"/>
        <v>0</v>
      </c>
      <c r="HV70" s="71">
        <f t="shared" si="249"/>
        <v>0</v>
      </c>
      <c r="HW70" s="71">
        <f t="shared" si="249"/>
        <v>0</v>
      </c>
      <c r="HX70" s="71">
        <f t="shared" si="249"/>
        <v>0</v>
      </c>
      <c r="HY70" s="71">
        <f t="shared" si="249"/>
        <v>0</v>
      </c>
      <c r="HZ70" s="71">
        <f t="shared" si="249"/>
        <v>4</v>
      </c>
      <c r="IA70" s="71">
        <f t="shared" si="249"/>
        <v>3</v>
      </c>
      <c r="IB70" s="72">
        <f t="shared" si="249"/>
        <v>7</v>
      </c>
      <c r="IC70" s="32">
        <f>SUM(HR70:IB70)</f>
        <v>70</v>
      </c>
      <c r="ID70" s="32">
        <f>SUM(HR70,HS70,2.3*HT70,2.3*HU70,2.3*HV70,2.3*HW70,2*HX70,2*HY70,HZ70,0.4*IA70,0.2*IB70)</f>
        <v>62.6</v>
      </c>
      <c r="IE70" s="73">
        <f>SUM(EI70,FK70,GM70,HO70)</f>
        <v>384</v>
      </c>
      <c r="IF70" s="73">
        <f>SUM(IE70:IE70)</f>
        <v>384</v>
      </c>
      <c r="IG70" s="33">
        <v>0.78124999999999933</v>
      </c>
    </row>
    <row r="71" spans="1:241" s="47" customFormat="1" ht="12" customHeight="1" x14ac:dyDescent="0.4">
      <c r="A71" s="38" t="s">
        <v>20</v>
      </c>
      <c r="B71" s="39">
        <f t="shared" ref="B71:N71" si="250">SUM(B67:B70)</f>
        <v>20</v>
      </c>
      <c r="C71" s="40">
        <f t="shared" si="250"/>
        <v>2</v>
      </c>
      <c r="D71" s="40">
        <f t="shared" si="250"/>
        <v>0</v>
      </c>
      <c r="E71" s="40">
        <f t="shared" si="250"/>
        <v>0</v>
      </c>
      <c r="F71" s="40">
        <f t="shared" si="250"/>
        <v>0</v>
      </c>
      <c r="G71" s="40">
        <f t="shared" si="250"/>
        <v>0</v>
      </c>
      <c r="H71" s="40">
        <f t="shared" si="250"/>
        <v>0</v>
      </c>
      <c r="I71" s="40">
        <f t="shared" si="250"/>
        <v>0</v>
      </c>
      <c r="J71" s="40">
        <f t="shared" si="250"/>
        <v>2</v>
      </c>
      <c r="K71" s="40">
        <f t="shared" si="250"/>
        <v>0</v>
      </c>
      <c r="L71" s="41">
        <f t="shared" si="250"/>
        <v>0</v>
      </c>
      <c r="M71" s="42">
        <f t="shared" si="250"/>
        <v>24</v>
      </c>
      <c r="N71" s="42">
        <f t="shared" si="250"/>
        <v>24</v>
      </c>
      <c r="O71" s="38" t="s">
        <v>20</v>
      </c>
      <c r="P71" s="39">
        <f t="shared" ref="P71:AB71" si="251">SUM(P67:P70)</f>
        <v>0</v>
      </c>
      <c r="Q71" s="40">
        <f t="shared" si="251"/>
        <v>0</v>
      </c>
      <c r="R71" s="40">
        <f t="shared" si="251"/>
        <v>0</v>
      </c>
      <c r="S71" s="40">
        <f t="shared" si="251"/>
        <v>0</v>
      </c>
      <c r="T71" s="40">
        <f t="shared" si="251"/>
        <v>0</v>
      </c>
      <c r="U71" s="40">
        <f t="shared" si="251"/>
        <v>0</v>
      </c>
      <c r="V71" s="40">
        <f t="shared" si="251"/>
        <v>0</v>
      </c>
      <c r="W71" s="40">
        <f t="shared" si="251"/>
        <v>0</v>
      </c>
      <c r="X71" s="40">
        <f t="shared" si="251"/>
        <v>0</v>
      </c>
      <c r="Y71" s="40">
        <f t="shared" si="251"/>
        <v>0</v>
      </c>
      <c r="Z71" s="41">
        <f t="shared" si="251"/>
        <v>0</v>
      </c>
      <c r="AA71" s="42">
        <f t="shared" si="251"/>
        <v>0</v>
      </c>
      <c r="AB71" s="42">
        <f t="shared" si="251"/>
        <v>0</v>
      </c>
      <c r="AC71" s="38" t="s">
        <v>20</v>
      </c>
      <c r="AD71" s="39">
        <f t="shared" ref="AD71:AP71" si="252">SUM(AD67:AD70)</f>
        <v>1</v>
      </c>
      <c r="AE71" s="40">
        <f t="shared" si="252"/>
        <v>0</v>
      </c>
      <c r="AF71" s="40">
        <f t="shared" si="252"/>
        <v>0</v>
      </c>
      <c r="AG71" s="40">
        <f t="shared" si="252"/>
        <v>0</v>
      </c>
      <c r="AH71" s="40">
        <f t="shared" si="252"/>
        <v>0</v>
      </c>
      <c r="AI71" s="40">
        <f t="shared" si="252"/>
        <v>0</v>
      </c>
      <c r="AJ71" s="40">
        <f t="shared" si="252"/>
        <v>0</v>
      </c>
      <c r="AK71" s="40">
        <f t="shared" si="252"/>
        <v>0</v>
      </c>
      <c r="AL71" s="40">
        <f t="shared" si="252"/>
        <v>0</v>
      </c>
      <c r="AM71" s="40">
        <f t="shared" si="252"/>
        <v>0</v>
      </c>
      <c r="AN71" s="41">
        <f t="shared" si="252"/>
        <v>0</v>
      </c>
      <c r="AO71" s="42">
        <f t="shared" si="252"/>
        <v>1</v>
      </c>
      <c r="AP71" s="42">
        <f t="shared" si="252"/>
        <v>1</v>
      </c>
      <c r="AQ71" s="38" t="s">
        <v>20</v>
      </c>
      <c r="AR71" s="39">
        <f t="shared" ref="AR71:BD71" si="253">SUM(AR67:AR70)</f>
        <v>78</v>
      </c>
      <c r="AS71" s="40">
        <f t="shared" si="253"/>
        <v>3</v>
      </c>
      <c r="AT71" s="40">
        <f t="shared" si="253"/>
        <v>0</v>
      </c>
      <c r="AU71" s="40">
        <f t="shared" si="253"/>
        <v>0</v>
      </c>
      <c r="AV71" s="40">
        <f t="shared" si="253"/>
        <v>0</v>
      </c>
      <c r="AW71" s="40">
        <f t="shared" si="253"/>
        <v>0</v>
      </c>
      <c r="AX71" s="40">
        <f t="shared" si="253"/>
        <v>0</v>
      </c>
      <c r="AY71" s="40">
        <f t="shared" si="253"/>
        <v>0</v>
      </c>
      <c r="AZ71" s="40">
        <f t="shared" si="253"/>
        <v>5</v>
      </c>
      <c r="BA71" s="40">
        <f t="shared" si="253"/>
        <v>1</v>
      </c>
      <c r="BB71" s="41">
        <f t="shared" si="253"/>
        <v>2</v>
      </c>
      <c r="BC71" s="42">
        <f t="shared" si="253"/>
        <v>89</v>
      </c>
      <c r="BD71" s="42">
        <f t="shared" si="253"/>
        <v>86.8</v>
      </c>
      <c r="BE71" s="38" t="s">
        <v>20</v>
      </c>
      <c r="BF71" s="39">
        <f t="shared" ref="BF71:BR71" si="254">SUM(BF67:BF70)</f>
        <v>158</v>
      </c>
      <c r="BG71" s="40">
        <f t="shared" si="254"/>
        <v>8</v>
      </c>
      <c r="BH71" s="40">
        <f t="shared" si="254"/>
        <v>0</v>
      </c>
      <c r="BI71" s="40">
        <f t="shared" si="254"/>
        <v>0</v>
      </c>
      <c r="BJ71" s="40">
        <f t="shared" si="254"/>
        <v>0</v>
      </c>
      <c r="BK71" s="40">
        <f t="shared" si="254"/>
        <v>0</v>
      </c>
      <c r="BL71" s="40">
        <f t="shared" si="254"/>
        <v>0</v>
      </c>
      <c r="BM71" s="40">
        <f t="shared" si="254"/>
        <v>0</v>
      </c>
      <c r="BN71" s="40">
        <f t="shared" si="254"/>
        <v>7</v>
      </c>
      <c r="BO71" s="40">
        <f t="shared" si="254"/>
        <v>6</v>
      </c>
      <c r="BP71" s="41">
        <f t="shared" si="254"/>
        <v>38</v>
      </c>
      <c r="BQ71" s="42">
        <f t="shared" si="254"/>
        <v>217</v>
      </c>
      <c r="BR71" s="42">
        <f t="shared" si="254"/>
        <v>183</v>
      </c>
      <c r="BS71" s="38" t="s">
        <v>20</v>
      </c>
      <c r="BT71" s="39">
        <f t="shared" ref="BT71:CF71" si="255">SUM(BT67:BT70)</f>
        <v>7</v>
      </c>
      <c r="BU71" s="40">
        <f t="shared" si="255"/>
        <v>0</v>
      </c>
      <c r="BV71" s="40">
        <f t="shared" si="255"/>
        <v>0</v>
      </c>
      <c r="BW71" s="40">
        <f t="shared" si="255"/>
        <v>0</v>
      </c>
      <c r="BX71" s="40">
        <f t="shared" si="255"/>
        <v>0</v>
      </c>
      <c r="BY71" s="40">
        <f t="shared" si="255"/>
        <v>0</v>
      </c>
      <c r="BZ71" s="40">
        <f t="shared" si="255"/>
        <v>0</v>
      </c>
      <c r="CA71" s="40">
        <f t="shared" si="255"/>
        <v>0</v>
      </c>
      <c r="CB71" s="40">
        <f t="shared" si="255"/>
        <v>1</v>
      </c>
      <c r="CC71" s="40">
        <f t="shared" si="255"/>
        <v>0</v>
      </c>
      <c r="CD71" s="41">
        <f t="shared" si="255"/>
        <v>1</v>
      </c>
      <c r="CE71" s="42">
        <f t="shared" si="255"/>
        <v>9</v>
      </c>
      <c r="CF71" s="42">
        <f t="shared" si="255"/>
        <v>8.1999999999999993</v>
      </c>
      <c r="CG71" s="38" t="s">
        <v>20</v>
      </c>
      <c r="CH71" s="39">
        <f t="shared" ref="CH71:CT71" si="256">SUM(CH67:CH70)</f>
        <v>0</v>
      </c>
      <c r="CI71" s="40">
        <f t="shared" si="256"/>
        <v>0</v>
      </c>
      <c r="CJ71" s="40">
        <f t="shared" si="256"/>
        <v>0</v>
      </c>
      <c r="CK71" s="40">
        <f t="shared" si="256"/>
        <v>0</v>
      </c>
      <c r="CL71" s="40">
        <f t="shared" si="256"/>
        <v>0</v>
      </c>
      <c r="CM71" s="40">
        <f t="shared" si="256"/>
        <v>0</v>
      </c>
      <c r="CN71" s="40">
        <f t="shared" si="256"/>
        <v>0</v>
      </c>
      <c r="CO71" s="40">
        <f t="shared" si="256"/>
        <v>0</v>
      </c>
      <c r="CP71" s="40">
        <f t="shared" si="256"/>
        <v>0</v>
      </c>
      <c r="CQ71" s="40">
        <f t="shared" si="256"/>
        <v>0</v>
      </c>
      <c r="CR71" s="41">
        <f t="shared" si="256"/>
        <v>0</v>
      </c>
      <c r="CS71" s="42">
        <f t="shared" si="256"/>
        <v>0</v>
      </c>
      <c r="CT71" s="42">
        <f t="shared" si="256"/>
        <v>0</v>
      </c>
      <c r="CU71" s="38" t="s">
        <v>20</v>
      </c>
      <c r="CV71" s="39">
        <f t="shared" ref="CV71:DH71" si="257">SUM(CV67:CV70)</f>
        <v>366</v>
      </c>
      <c r="CW71" s="40">
        <f t="shared" si="257"/>
        <v>18</v>
      </c>
      <c r="CX71" s="40">
        <f t="shared" si="257"/>
        <v>0</v>
      </c>
      <c r="CY71" s="40">
        <f t="shared" si="257"/>
        <v>0</v>
      </c>
      <c r="CZ71" s="40">
        <f t="shared" si="257"/>
        <v>0</v>
      </c>
      <c r="DA71" s="40">
        <f t="shared" si="257"/>
        <v>0</v>
      </c>
      <c r="DB71" s="40">
        <f t="shared" si="257"/>
        <v>0</v>
      </c>
      <c r="DC71" s="40">
        <f t="shared" si="257"/>
        <v>4</v>
      </c>
      <c r="DD71" s="40">
        <f t="shared" si="257"/>
        <v>66</v>
      </c>
      <c r="DE71" s="40">
        <f t="shared" si="257"/>
        <v>9</v>
      </c>
      <c r="DF71" s="41">
        <f t="shared" si="257"/>
        <v>43</v>
      </c>
      <c r="DG71" s="42">
        <f t="shared" si="257"/>
        <v>506</v>
      </c>
      <c r="DH71" s="42">
        <f t="shared" si="257"/>
        <v>470.2</v>
      </c>
      <c r="DI71" s="38" t="s">
        <v>20</v>
      </c>
      <c r="DJ71" s="39">
        <f t="shared" ref="DJ71:DV71" si="258">SUM(DJ67:DJ70)</f>
        <v>513</v>
      </c>
      <c r="DK71" s="40">
        <f t="shared" si="258"/>
        <v>15</v>
      </c>
      <c r="DL71" s="40">
        <f t="shared" si="258"/>
        <v>2</v>
      </c>
      <c r="DM71" s="40">
        <f t="shared" si="258"/>
        <v>1</v>
      </c>
      <c r="DN71" s="40">
        <f t="shared" si="258"/>
        <v>0</v>
      </c>
      <c r="DO71" s="40">
        <f t="shared" si="258"/>
        <v>0</v>
      </c>
      <c r="DP71" s="40">
        <f t="shared" si="258"/>
        <v>0</v>
      </c>
      <c r="DQ71" s="40">
        <f t="shared" si="258"/>
        <v>4</v>
      </c>
      <c r="DR71" s="40">
        <f t="shared" si="258"/>
        <v>78</v>
      </c>
      <c r="DS71" s="40">
        <f t="shared" si="258"/>
        <v>25</v>
      </c>
      <c r="DT71" s="41">
        <f t="shared" si="258"/>
        <v>118</v>
      </c>
      <c r="DU71" s="42">
        <f t="shared" si="258"/>
        <v>756</v>
      </c>
      <c r="DV71" s="42">
        <f t="shared" si="258"/>
        <v>654.5</v>
      </c>
      <c r="DW71" s="38" t="s">
        <v>20</v>
      </c>
      <c r="DX71" s="39">
        <f t="shared" ref="DX71:EJ71" si="259">SUM(DX67:DX70)</f>
        <v>280</v>
      </c>
      <c r="DY71" s="40">
        <f t="shared" si="259"/>
        <v>15</v>
      </c>
      <c r="DZ71" s="40">
        <f t="shared" si="259"/>
        <v>0</v>
      </c>
      <c r="EA71" s="40">
        <f t="shared" si="259"/>
        <v>0</v>
      </c>
      <c r="EB71" s="40">
        <f t="shared" si="259"/>
        <v>0</v>
      </c>
      <c r="EC71" s="40">
        <f t="shared" si="259"/>
        <v>0</v>
      </c>
      <c r="ED71" s="40">
        <f t="shared" si="259"/>
        <v>0</v>
      </c>
      <c r="EE71" s="40">
        <f t="shared" si="259"/>
        <v>2</v>
      </c>
      <c r="EF71" s="40">
        <f t="shared" si="259"/>
        <v>25</v>
      </c>
      <c r="EG71" s="40">
        <f t="shared" si="259"/>
        <v>15</v>
      </c>
      <c r="EH71" s="41">
        <f t="shared" si="259"/>
        <v>58</v>
      </c>
      <c r="EI71" s="42">
        <f t="shared" si="259"/>
        <v>395</v>
      </c>
      <c r="EJ71" s="42">
        <f t="shared" si="259"/>
        <v>341.59999999999997</v>
      </c>
      <c r="EK71" s="38" t="s">
        <v>20</v>
      </c>
      <c r="EL71" s="39">
        <f t="shared" ref="EL71:EX71" si="260">SUM(EL67:EL70)</f>
        <v>288</v>
      </c>
      <c r="EM71" s="40">
        <f t="shared" si="260"/>
        <v>15</v>
      </c>
      <c r="EN71" s="40">
        <f t="shared" si="260"/>
        <v>1</v>
      </c>
      <c r="EO71" s="40">
        <f t="shared" si="260"/>
        <v>0</v>
      </c>
      <c r="EP71" s="40">
        <f t="shared" si="260"/>
        <v>0</v>
      </c>
      <c r="EQ71" s="40">
        <f t="shared" si="260"/>
        <v>0</v>
      </c>
      <c r="ER71" s="40">
        <f t="shared" si="260"/>
        <v>0</v>
      </c>
      <c r="ES71" s="40">
        <f t="shared" si="260"/>
        <v>4</v>
      </c>
      <c r="ET71" s="40">
        <f t="shared" si="260"/>
        <v>35</v>
      </c>
      <c r="EU71" s="40">
        <f t="shared" si="260"/>
        <v>6</v>
      </c>
      <c r="EV71" s="41">
        <f t="shared" si="260"/>
        <v>42</v>
      </c>
      <c r="EW71" s="42">
        <f t="shared" si="260"/>
        <v>391</v>
      </c>
      <c r="EX71" s="42">
        <f t="shared" si="260"/>
        <v>359.09999999999997</v>
      </c>
      <c r="EY71" s="38" t="s">
        <v>20</v>
      </c>
      <c r="EZ71" s="39">
        <f t="shared" ref="EZ71:FL71" si="261">SUM(EZ67:EZ70)</f>
        <v>491</v>
      </c>
      <c r="FA71" s="40">
        <f t="shared" si="261"/>
        <v>14</v>
      </c>
      <c r="FB71" s="40">
        <f t="shared" si="261"/>
        <v>3</v>
      </c>
      <c r="FC71" s="40">
        <f t="shared" si="261"/>
        <v>1</v>
      </c>
      <c r="FD71" s="40">
        <f t="shared" si="261"/>
        <v>0</v>
      </c>
      <c r="FE71" s="40">
        <f t="shared" si="261"/>
        <v>0</v>
      </c>
      <c r="FF71" s="40">
        <f t="shared" si="261"/>
        <v>0</v>
      </c>
      <c r="FG71" s="40">
        <f t="shared" si="261"/>
        <v>3</v>
      </c>
      <c r="FH71" s="40">
        <f t="shared" si="261"/>
        <v>59</v>
      </c>
      <c r="FI71" s="40">
        <f t="shared" si="261"/>
        <v>18</v>
      </c>
      <c r="FJ71" s="41">
        <f t="shared" si="261"/>
        <v>86</v>
      </c>
      <c r="FK71" s="42">
        <f t="shared" si="261"/>
        <v>675</v>
      </c>
      <c r="FL71" s="42">
        <f t="shared" si="261"/>
        <v>603.6</v>
      </c>
      <c r="FM71" s="38" t="s">
        <v>20</v>
      </c>
      <c r="FN71" s="39">
        <f t="shared" ref="FN71:FZ71" si="262">SUM(FN67:FN70)</f>
        <v>398</v>
      </c>
      <c r="FO71" s="40">
        <f t="shared" si="262"/>
        <v>20</v>
      </c>
      <c r="FP71" s="40">
        <f t="shared" si="262"/>
        <v>0</v>
      </c>
      <c r="FQ71" s="40">
        <f t="shared" si="262"/>
        <v>0</v>
      </c>
      <c r="FR71" s="40">
        <f t="shared" si="262"/>
        <v>0</v>
      </c>
      <c r="FS71" s="40">
        <f t="shared" si="262"/>
        <v>0</v>
      </c>
      <c r="FT71" s="40">
        <f t="shared" si="262"/>
        <v>0</v>
      </c>
      <c r="FU71" s="40">
        <f t="shared" si="262"/>
        <v>2</v>
      </c>
      <c r="FV71" s="40">
        <f t="shared" si="262"/>
        <v>56</v>
      </c>
      <c r="FW71" s="40">
        <f t="shared" si="262"/>
        <v>9</v>
      </c>
      <c r="FX71" s="41">
        <f t="shared" si="262"/>
        <v>42</v>
      </c>
      <c r="FY71" s="42">
        <f t="shared" si="262"/>
        <v>527</v>
      </c>
      <c r="FZ71" s="42">
        <f t="shared" si="262"/>
        <v>490</v>
      </c>
      <c r="GA71" s="38" t="s">
        <v>20</v>
      </c>
      <c r="GB71" s="39">
        <f t="shared" ref="GB71:GN71" si="263">SUM(GB67:GB70)</f>
        <v>78</v>
      </c>
      <c r="GC71" s="40">
        <f t="shared" si="263"/>
        <v>6</v>
      </c>
      <c r="GD71" s="40">
        <f t="shared" si="263"/>
        <v>0</v>
      </c>
      <c r="GE71" s="40">
        <f t="shared" si="263"/>
        <v>0</v>
      </c>
      <c r="GF71" s="40">
        <f t="shared" si="263"/>
        <v>0</v>
      </c>
      <c r="GG71" s="40">
        <f t="shared" si="263"/>
        <v>0</v>
      </c>
      <c r="GH71" s="40">
        <f t="shared" si="263"/>
        <v>0</v>
      </c>
      <c r="GI71" s="40">
        <f t="shared" si="263"/>
        <v>0</v>
      </c>
      <c r="GJ71" s="40">
        <f t="shared" si="263"/>
        <v>10</v>
      </c>
      <c r="GK71" s="40">
        <f t="shared" si="263"/>
        <v>0</v>
      </c>
      <c r="GL71" s="41">
        <f t="shared" si="263"/>
        <v>39</v>
      </c>
      <c r="GM71" s="42">
        <f t="shared" si="263"/>
        <v>133</v>
      </c>
      <c r="GN71" s="42">
        <f t="shared" si="263"/>
        <v>101.80000000000001</v>
      </c>
      <c r="GO71" s="38" t="s">
        <v>20</v>
      </c>
      <c r="GP71" s="39">
        <f t="shared" ref="GP71:HB71" si="264">SUM(GP67:GP70)</f>
        <v>96</v>
      </c>
      <c r="GQ71" s="40">
        <f t="shared" si="264"/>
        <v>8</v>
      </c>
      <c r="GR71" s="40">
        <f t="shared" si="264"/>
        <v>0</v>
      </c>
      <c r="GS71" s="40">
        <f t="shared" si="264"/>
        <v>0</v>
      </c>
      <c r="GT71" s="40">
        <f t="shared" si="264"/>
        <v>0</v>
      </c>
      <c r="GU71" s="40">
        <f t="shared" si="264"/>
        <v>0</v>
      </c>
      <c r="GV71" s="40">
        <f t="shared" si="264"/>
        <v>0</v>
      </c>
      <c r="GW71" s="40">
        <f t="shared" si="264"/>
        <v>0</v>
      </c>
      <c r="GX71" s="40">
        <f t="shared" si="264"/>
        <v>12</v>
      </c>
      <c r="GY71" s="40">
        <f t="shared" si="264"/>
        <v>1</v>
      </c>
      <c r="GZ71" s="41">
        <f t="shared" si="264"/>
        <v>15</v>
      </c>
      <c r="HA71" s="42">
        <f t="shared" si="264"/>
        <v>132</v>
      </c>
      <c r="HB71" s="42">
        <f t="shared" si="264"/>
        <v>119.4</v>
      </c>
      <c r="HC71" s="38" t="s">
        <v>20</v>
      </c>
      <c r="HD71" s="39">
        <f t="shared" ref="HD71:HP71" si="265">SUM(HD67:HD70)</f>
        <v>324</v>
      </c>
      <c r="HE71" s="40">
        <f t="shared" si="265"/>
        <v>16</v>
      </c>
      <c r="HF71" s="40">
        <f t="shared" si="265"/>
        <v>0</v>
      </c>
      <c r="HG71" s="40">
        <f t="shared" si="265"/>
        <v>0</v>
      </c>
      <c r="HH71" s="40">
        <f t="shared" si="265"/>
        <v>0</v>
      </c>
      <c r="HI71" s="40">
        <f t="shared" si="265"/>
        <v>0</v>
      </c>
      <c r="HJ71" s="40">
        <f t="shared" si="265"/>
        <v>0</v>
      </c>
      <c r="HK71" s="40">
        <f t="shared" si="265"/>
        <v>1</v>
      </c>
      <c r="HL71" s="40">
        <f t="shared" si="265"/>
        <v>34</v>
      </c>
      <c r="HM71" s="40">
        <f t="shared" si="265"/>
        <v>6</v>
      </c>
      <c r="HN71" s="41">
        <f t="shared" si="265"/>
        <v>32</v>
      </c>
      <c r="HO71" s="42">
        <f t="shared" si="265"/>
        <v>413</v>
      </c>
      <c r="HP71" s="42">
        <f t="shared" si="265"/>
        <v>384.8</v>
      </c>
      <c r="HQ71" s="38" t="s">
        <v>20</v>
      </c>
      <c r="HR71" s="39">
        <f t="shared" ref="HR71:ID71" si="266">SUM(HR67:HR70)</f>
        <v>244</v>
      </c>
      <c r="HS71" s="40">
        <f t="shared" si="266"/>
        <v>11</v>
      </c>
      <c r="HT71" s="40">
        <f t="shared" si="266"/>
        <v>0</v>
      </c>
      <c r="HU71" s="40">
        <f t="shared" si="266"/>
        <v>0</v>
      </c>
      <c r="HV71" s="40">
        <f t="shared" si="266"/>
        <v>0</v>
      </c>
      <c r="HW71" s="40">
        <f t="shared" si="266"/>
        <v>0</v>
      </c>
      <c r="HX71" s="40">
        <f t="shared" si="266"/>
        <v>0</v>
      </c>
      <c r="HY71" s="40">
        <f t="shared" si="266"/>
        <v>0</v>
      </c>
      <c r="HZ71" s="40">
        <f t="shared" si="266"/>
        <v>13</v>
      </c>
      <c r="IA71" s="40">
        <f t="shared" si="266"/>
        <v>7</v>
      </c>
      <c r="IB71" s="41">
        <f t="shared" si="266"/>
        <v>41</v>
      </c>
      <c r="IC71" s="42">
        <f t="shared" si="266"/>
        <v>316</v>
      </c>
      <c r="ID71" s="42">
        <f t="shared" si="266"/>
        <v>279</v>
      </c>
      <c r="IE71" s="74"/>
      <c r="IF71" s="74"/>
      <c r="IG71" s="38"/>
    </row>
    <row r="72" spans="1:241" s="47" customFormat="1" ht="12" customHeight="1" thickBot="1" x14ac:dyDescent="0.45">
      <c r="A72" s="38" t="s">
        <v>21</v>
      </c>
      <c r="B72" s="39">
        <f t="shared" ref="B72:N72" si="267">SUM(B61,B66,B71)</f>
        <v>66</v>
      </c>
      <c r="C72" s="40">
        <f t="shared" si="267"/>
        <v>5</v>
      </c>
      <c r="D72" s="40">
        <f t="shared" si="267"/>
        <v>0</v>
      </c>
      <c r="E72" s="40">
        <f t="shared" si="267"/>
        <v>0</v>
      </c>
      <c r="F72" s="40">
        <f t="shared" si="267"/>
        <v>0</v>
      </c>
      <c r="G72" s="40">
        <f t="shared" si="267"/>
        <v>0</v>
      </c>
      <c r="H72" s="40">
        <f t="shared" si="267"/>
        <v>0</v>
      </c>
      <c r="I72" s="40">
        <f t="shared" si="267"/>
        <v>0</v>
      </c>
      <c r="J72" s="40">
        <f t="shared" si="267"/>
        <v>6</v>
      </c>
      <c r="K72" s="40">
        <f t="shared" si="267"/>
        <v>0</v>
      </c>
      <c r="L72" s="41">
        <f t="shared" si="267"/>
        <v>1</v>
      </c>
      <c r="M72" s="42">
        <f t="shared" si="267"/>
        <v>78</v>
      </c>
      <c r="N72" s="42">
        <f t="shared" si="267"/>
        <v>77.2</v>
      </c>
      <c r="O72" s="38" t="s">
        <v>21</v>
      </c>
      <c r="P72" s="39">
        <f t="shared" ref="P72:AB72" si="268">SUM(P61,P66,P71)</f>
        <v>0</v>
      </c>
      <c r="Q72" s="40">
        <f t="shared" si="268"/>
        <v>0</v>
      </c>
      <c r="R72" s="40">
        <f t="shared" si="268"/>
        <v>0</v>
      </c>
      <c r="S72" s="40">
        <f t="shared" si="268"/>
        <v>0</v>
      </c>
      <c r="T72" s="40">
        <f t="shared" si="268"/>
        <v>0</v>
      </c>
      <c r="U72" s="40">
        <f t="shared" si="268"/>
        <v>0</v>
      </c>
      <c r="V72" s="40">
        <f t="shared" si="268"/>
        <v>0</v>
      </c>
      <c r="W72" s="40">
        <f t="shared" si="268"/>
        <v>0</v>
      </c>
      <c r="X72" s="40">
        <f t="shared" si="268"/>
        <v>0</v>
      </c>
      <c r="Y72" s="40">
        <f t="shared" si="268"/>
        <v>0</v>
      </c>
      <c r="Z72" s="41">
        <f t="shared" si="268"/>
        <v>0</v>
      </c>
      <c r="AA72" s="42">
        <f t="shared" si="268"/>
        <v>0</v>
      </c>
      <c r="AB72" s="42">
        <f t="shared" si="268"/>
        <v>0</v>
      </c>
      <c r="AC72" s="38" t="s">
        <v>21</v>
      </c>
      <c r="AD72" s="39">
        <f t="shared" ref="AD72:AP72" si="269">SUM(AD61,AD66,AD71)</f>
        <v>8</v>
      </c>
      <c r="AE72" s="40">
        <f t="shared" si="269"/>
        <v>0</v>
      </c>
      <c r="AF72" s="40">
        <f t="shared" si="269"/>
        <v>0</v>
      </c>
      <c r="AG72" s="40">
        <f t="shared" si="269"/>
        <v>0</v>
      </c>
      <c r="AH72" s="40">
        <f t="shared" si="269"/>
        <v>0</v>
      </c>
      <c r="AI72" s="40">
        <f t="shared" si="269"/>
        <v>0</v>
      </c>
      <c r="AJ72" s="40">
        <f t="shared" si="269"/>
        <v>0</v>
      </c>
      <c r="AK72" s="40">
        <f t="shared" si="269"/>
        <v>0</v>
      </c>
      <c r="AL72" s="40">
        <f t="shared" si="269"/>
        <v>0</v>
      </c>
      <c r="AM72" s="40">
        <f t="shared" si="269"/>
        <v>0</v>
      </c>
      <c r="AN72" s="41">
        <f t="shared" si="269"/>
        <v>0</v>
      </c>
      <c r="AO72" s="42">
        <f t="shared" si="269"/>
        <v>8</v>
      </c>
      <c r="AP72" s="42">
        <f t="shared" si="269"/>
        <v>8</v>
      </c>
      <c r="AQ72" s="38" t="s">
        <v>21</v>
      </c>
      <c r="AR72" s="39">
        <f t="shared" ref="AR72:BD72" si="270">SUM(AR61,AR66,AR71)</f>
        <v>194</v>
      </c>
      <c r="AS72" s="40">
        <f t="shared" si="270"/>
        <v>11</v>
      </c>
      <c r="AT72" s="40">
        <f t="shared" si="270"/>
        <v>0</v>
      </c>
      <c r="AU72" s="40">
        <f t="shared" si="270"/>
        <v>0</v>
      </c>
      <c r="AV72" s="40">
        <f t="shared" si="270"/>
        <v>0</v>
      </c>
      <c r="AW72" s="40">
        <f t="shared" si="270"/>
        <v>0</v>
      </c>
      <c r="AX72" s="40">
        <f t="shared" si="270"/>
        <v>0</v>
      </c>
      <c r="AY72" s="40">
        <f t="shared" si="270"/>
        <v>0</v>
      </c>
      <c r="AZ72" s="40">
        <f t="shared" si="270"/>
        <v>15</v>
      </c>
      <c r="BA72" s="40">
        <f t="shared" si="270"/>
        <v>4</v>
      </c>
      <c r="BB72" s="41">
        <f t="shared" si="270"/>
        <v>11</v>
      </c>
      <c r="BC72" s="42">
        <f t="shared" si="270"/>
        <v>235</v>
      </c>
      <c r="BD72" s="42">
        <f t="shared" si="270"/>
        <v>223.8</v>
      </c>
      <c r="BE72" s="38" t="s">
        <v>21</v>
      </c>
      <c r="BF72" s="39">
        <f t="shared" ref="BF72:BR72" si="271">SUM(BF61,BF66,BF71)</f>
        <v>477</v>
      </c>
      <c r="BG72" s="40">
        <f t="shared" si="271"/>
        <v>32</v>
      </c>
      <c r="BH72" s="40">
        <f t="shared" si="271"/>
        <v>2</v>
      </c>
      <c r="BI72" s="40">
        <f t="shared" si="271"/>
        <v>0</v>
      </c>
      <c r="BJ72" s="40">
        <f t="shared" si="271"/>
        <v>0</v>
      </c>
      <c r="BK72" s="40">
        <f t="shared" si="271"/>
        <v>0</v>
      </c>
      <c r="BL72" s="40">
        <f t="shared" si="271"/>
        <v>0</v>
      </c>
      <c r="BM72" s="40">
        <f t="shared" si="271"/>
        <v>0</v>
      </c>
      <c r="BN72" s="40">
        <f t="shared" si="271"/>
        <v>23</v>
      </c>
      <c r="BO72" s="40">
        <f t="shared" si="271"/>
        <v>15</v>
      </c>
      <c r="BP72" s="41">
        <f t="shared" si="271"/>
        <v>74</v>
      </c>
      <c r="BQ72" s="42">
        <f t="shared" si="271"/>
        <v>623</v>
      </c>
      <c r="BR72" s="42">
        <f t="shared" si="271"/>
        <v>557.4</v>
      </c>
      <c r="BS72" s="38" t="s">
        <v>21</v>
      </c>
      <c r="BT72" s="39">
        <f t="shared" ref="BT72:CF72" si="272">SUM(BT61,BT66,BT71)</f>
        <v>19</v>
      </c>
      <c r="BU72" s="40">
        <f t="shared" si="272"/>
        <v>3</v>
      </c>
      <c r="BV72" s="40">
        <f t="shared" si="272"/>
        <v>1</v>
      </c>
      <c r="BW72" s="40">
        <f t="shared" si="272"/>
        <v>0</v>
      </c>
      <c r="BX72" s="40">
        <f t="shared" si="272"/>
        <v>0</v>
      </c>
      <c r="BY72" s="40">
        <f t="shared" si="272"/>
        <v>0</v>
      </c>
      <c r="BZ72" s="40">
        <f t="shared" si="272"/>
        <v>0</v>
      </c>
      <c r="CA72" s="40">
        <f t="shared" si="272"/>
        <v>0</v>
      </c>
      <c r="CB72" s="40">
        <f t="shared" si="272"/>
        <v>1</v>
      </c>
      <c r="CC72" s="40">
        <f t="shared" si="272"/>
        <v>2</v>
      </c>
      <c r="CD72" s="41">
        <f t="shared" si="272"/>
        <v>3</v>
      </c>
      <c r="CE72" s="42">
        <f t="shared" si="272"/>
        <v>29</v>
      </c>
      <c r="CF72" s="42">
        <f t="shared" si="272"/>
        <v>26.7</v>
      </c>
      <c r="CG72" s="38" t="s">
        <v>21</v>
      </c>
      <c r="CH72" s="39">
        <f t="shared" ref="CH72:CT72" si="273">SUM(CH61,CH66,CH71)</f>
        <v>0</v>
      </c>
      <c r="CI72" s="40">
        <f t="shared" si="273"/>
        <v>0</v>
      </c>
      <c r="CJ72" s="40">
        <f t="shared" si="273"/>
        <v>0</v>
      </c>
      <c r="CK72" s="40">
        <f t="shared" si="273"/>
        <v>0</v>
      </c>
      <c r="CL72" s="40">
        <f t="shared" si="273"/>
        <v>0</v>
      </c>
      <c r="CM72" s="40">
        <f t="shared" si="273"/>
        <v>0</v>
      </c>
      <c r="CN72" s="40">
        <f t="shared" si="273"/>
        <v>0</v>
      </c>
      <c r="CO72" s="40">
        <f t="shared" si="273"/>
        <v>0</v>
      </c>
      <c r="CP72" s="40">
        <f t="shared" si="273"/>
        <v>0</v>
      </c>
      <c r="CQ72" s="40">
        <f t="shared" si="273"/>
        <v>0</v>
      </c>
      <c r="CR72" s="41">
        <f t="shared" si="273"/>
        <v>0</v>
      </c>
      <c r="CS72" s="42">
        <f t="shared" si="273"/>
        <v>0</v>
      </c>
      <c r="CT72" s="42">
        <f t="shared" si="273"/>
        <v>0</v>
      </c>
      <c r="CU72" s="38" t="s">
        <v>21</v>
      </c>
      <c r="CV72" s="39">
        <f t="shared" ref="CV72:DH72" si="274">SUM(CV61,CV66,CV71)</f>
        <v>1043</v>
      </c>
      <c r="CW72" s="40">
        <f t="shared" si="274"/>
        <v>97</v>
      </c>
      <c r="CX72" s="40">
        <f t="shared" si="274"/>
        <v>13</v>
      </c>
      <c r="CY72" s="40">
        <f t="shared" si="274"/>
        <v>0</v>
      </c>
      <c r="CZ72" s="40">
        <f t="shared" si="274"/>
        <v>1</v>
      </c>
      <c r="DA72" s="40">
        <f t="shared" si="274"/>
        <v>0</v>
      </c>
      <c r="DB72" s="40">
        <f t="shared" si="274"/>
        <v>0</v>
      </c>
      <c r="DC72" s="40">
        <f t="shared" si="274"/>
        <v>7</v>
      </c>
      <c r="DD72" s="40">
        <f t="shared" si="274"/>
        <v>167</v>
      </c>
      <c r="DE72" s="40">
        <f t="shared" si="274"/>
        <v>30</v>
      </c>
      <c r="DF72" s="41">
        <f t="shared" si="274"/>
        <v>132</v>
      </c>
      <c r="DG72" s="42">
        <f t="shared" si="274"/>
        <v>1490</v>
      </c>
      <c r="DH72" s="42">
        <f t="shared" si="274"/>
        <v>1391.6</v>
      </c>
      <c r="DI72" s="38" t="s">
        <v>21</v>
      </c>
      <c r="DJ72" s="39">
        <f t="shared" ref="DJ72:DV72" si="275">SUM(DJ61,DJ66,DJ71)</f>
        <v>1492</v>
      </c>
      <c r="DK72" s="40">
        <f t="shared" si="275"/>
        <v>83</v>
      </c>
      <c r="DL72" s="40">
        <f t="shared" si="275"/>
        <v>5</v>
      </c>
      <c r="DM72" s="40">
        <f t="shared" si="275"/>
        <v>2</v>
      </c>
      <c r="DN72" s="40">
        <f t="shared" si="275"/>
        <v>0</v>
      </c>
      <c r="DO72" s="40">
        <f t="shared" si="275"/>
        <v>0</v>
      </c>
      <c r="DP72" s="40">
        <f t="shared" si="275"/>
        <v>0</v>
      </c>
      <c r="DQ72" s="40">
        <f t="shared" si="275"/>
        <v>8</v>
      </c>
      <c r="DR72" s="40">
        <f t="shared" si="275"/>
        <v>222</v>
      </c>
      <c r="DS72" s="40">
        <f t="shared" si="275"/>
        <v>48</v>
      </c>
      <c r="DT72" s="41">
        <f t="shared" si="275"/>
        <v>260</v>
      </c>
      <c r="DU72" s="42">
        <f t="shared" si="275"/>
        <v>2120</v>
      </c>
      <c r="DV72" s="42">
        <f t="shared" si="275"/>
        <v>1900.3000000000002</v>
      </c>
      <c r="DW72" s="38" t="s">
        <v>21</v>
      </c>
      <c r="DX72" s="39">
        <f t="shared" ref="DX72:EJ72" si="276">SUM(DX61,DX66,DX71)</f>
        <v>817</v>
      </c>
      <c r="DY72" s="40">
        <f t="shared" si="276"/>
        <v>71</v>
      </c>
      <c r="DZ72" s="40">
        <f t="shared" si="276"/>
        <v>4</v>
      </c>
      <c r="EA72" s="40">
        <f t="shared" si="276"/>
        <v>1</v>
      </c>
      <c r="EB72" s="40">
        <f t="shared" si="276"/>
        <v>0</v>
      </c>
      <c r="EC72" s="40">
        <f t="shared" si="276"/>
        <v>0</v>
      </c>
      <c r="ED72" s="40">
        <f t="shared" si="276"/>
        <v>0</v>
      </c>
      <c r="EE72" s="40">
        <f t="shared" si="276"/>
        <v>5</v>
      </c>
      <c r="EF72" s="40">
        <f t="shared" si="276"/>
        <v>72</v>
      </c>
      <c r="EG72" s="40">
        <f t="shared" si="276"/>
        <v>38</v>
      </c>
      <c r="EH72" s="41">
        <f t="shared" si="276"/>
        <v>120</v>
      </c>
      <c r="EI72" s="42">
        <f t="shared" si="276"/>
        <v>1128</v>
      </c>
      <c r="EJ72" s="42">
        <f t="shared" si="276"/>
        <v>1020.7</v>
      </c>
      <c r="EK72" s="38" t="s">
        <v>21</v>
      </c>
      <c r="EL72" s="39">
        <f t="shared" ref="EL72:EX72" si="277">SUM(EL61,EL66,EL71)</f>
        <v>767</v>
      </c>
      <c r="EM72" s="40">
        <f t="shared" si="277"/>
        <v>53</v>
      </c>
      <c r="EN72" s="40">
        <f t="shared" si="277"/>
        <v>9</v>
      </c>
      <c r="EO72" s="40">
        <f t="shared" si="277"/>
        <v>0</v>
      </c>
      <c r="EP72" s="40">
        <f t="shared" si="277"/>
        <v>0</v>
      </c>
      <c r="EQ72" s="40">
        <f t="shared" si="277"/>
        <v>0</v>
      </c>
      <c r="ER72" s="40">
        <f t="shared" si="277"/>
        <v>0</v>
      </c>
      <c r="ES72" s="40">
        <f t="shared" si="277"/>
        <v>8</v>
      </c>
      <c r="ET72" s="40">
        <f t="shared" si="277"/>
        <v>94</v>
      </c>
      <c r="EU72" s="40">
        <f t="shared" si="277"/>
        <v>31</v>
      </c>
      <c r="EV72" s="41">
        <f t="shared" si="277"/>
        <v>108</v>
      </c>
      <c r="EW72" s="42">
        <f t="shared" si="277"/>
        <v>1070</v>
      </c>
      <c r="EX72" s="42">
        <f t="shared" si="277"/>
        <v>984.7</v>
      </c>
      <c r="EY72" s="38" t="s">
        <v>21</v>
      </c>
      <c r="EZ72" s="39">
        <f t="shared" ref="EZ72:FL72" si="278">SUM(EZ61,EZ66,EZ71)</f>
        <v>1449</v>
      </c>
      <c r="FA72" s="40">
        <f t="shared" si="278"/>
        <v>69</v>
      </c>
      <c r="FB72" s="40">
        <f t="shared" si="278"/>
        <v>6</v>
      </c>
      <c r="FC72" s="40">
        <f t="shared" si="278"/>
        <v>1</v>
      </c>
      <c r="FD72" s="40">
        <f t="shared" si="278"/>
        <v>0</v>
      </c>
      <c r="FE72" s="40">
        <f t="shared" si="278"/>
        <v>0</v>
      </c>
      <c r="FF72" s="40">
        <f t="shared" si="278"/>
        <v>0</v>
      </c>
      <c r="FG72" s="40">
        <f t="shared" si="278"/>
        <v>6</v>
      </c>
      <c r="FH72" s="40">
        <f t="shared" si="278"/>
        <v>175</v>
      </c>
      <c r="FI72" s="40">
        <f t="shared" si="278"/>
        <v>31</v>
      </c>
      <c r="FJ72" s="41">
        <f t="shared" si="278"/>
        <v>200</v>
      </c>
      <c r="FK72" s="42">
        <f t="shared" si="278"/>
        <v>1937</v>
      </c>
      <c r="FL72" s="42">
        <f t="shared" si="278"/>
        <v>1773.5</v>
      </c>
      <c r="FM72" s="38" t="s">
        <v>21</v>
      </c>
      <c r="FN72" s="39">
        <f t="shared" ref="FN72:FZ72" si="279">SUM(FN61,FN66,FN71)</f>
        <v>1142</v>
      </c>
      <c r="FO72" s="40">
        <f t="shared" si="279"/>
        <v>104</v>
      </c>
      <c r="FP72" s="40">
        <f t="shared" si="279"/>
        <v>9</v>
      </c>
      <c r="FQ72" s="40">
        <f t="shared" si="279"/>
        <v>0</v>
      </c>
      <c r="FR72" s="40">
        <f t="shared" si="279"/>
        <v>1</v>
      </c>
      <c r="FS72" s="40">
        <f t="shared" si="279"/>
        <v>0</v>
      </c>
      <c r="FT72" s="40">
        <f t="shared" si="279"/>
        <v>0</v>
      </c>
      <c r="FU72" s="40">
        <f t="shared" si="279"/>
        <v>6</v>
      </c>
      <c r="FV72" s="40">
        <f t="shared" si="279"/>
        <v>153</v>
      </c>
      <c r="FW72" s="40">
        <f t="shared" si="279"/>
        <v>34</v>
      </c>
      <c r="FX72" s="41">
        <f t="shared" si="279"/>
        <v>131</v>
      </c>
      <c r="FY72" s="42">
        <f t="shared" si="279"/>
        <v>1580</v>
      </c>
      <c r="FZ72" s="42">
        <f t="shared" si="279"/>
        <v>1473.8000000000002</v>
      </c>
      <c r="GA72" s="38" t="s">
        <v>21</v>
      </c>
      <c r="GB72" s="39">
        <f t="shared" ref="GB72:GN72" si="280">SUM(GB61,GB66,GB71)</f>
        <v>243</v>
      </c>
      <c r="GC72" s="40">
        <f t="shared" si="280"/>
        <v>24</v>
      </c>
      <c r="GD72" s="40">
        <f t="shared" si="280"/>
        <v>1</v>
      </c>
      <c r="GE72" s="40">
        <f t="shared" si="280"/>
        <v>0</v>
      </c>
      <c r="GF72" s="40">
        <f t="shared" si="280"/>
        <v>0</v>
      </c>
      <c r="GG72" s="40">
        <f t="shared" si="280"/>
        <v>0</v>
      </c>
      <c r="GH72" s="40">
        <f t="shared" si="280"/>
        <v>0</v>
      </c>
      <c r="GI72" s="40">
        <f t="shared" si="280"/>
        <v>1</v>
      </c>
      <c r="GJ72" s="40">
        <f t="shared" si="280"/>
        <v>22</v>
      </c>
      <c r="GK72" s="40">
        <f t="shared" si="280"/>
        <v>4</v>
      </c>
      <c r="GL72" s="41">
        <f t="shared" si="280"/>
        <v>87</v>
      </c>
      <c r="GM72" s="42">
        <f t="shared" si="280"/>
        <v>382</v>
      </c>
      <c r="GN72" s="42">
        <f t="shared" si="280"/>
        <v>312.3</v>
      </c>
      <c r="GO72" s="38" t="s">
        <v>21</v>
      </c>
      <c r="GP72" s="39">
        <f t="shared" ref="GP72:HB72" si="281">SUM(GP61,GP66,GP71)</f>
        <v>270</v>
      </c>
      <c r="GQ72" s="40">
        <f t="shared" si="281"/>
        <v>32</v>
      </c>
      <c r="GR72" s="40">
        <f t="shared" si="281"/>
        <v>1</v>
      </c>
      <c r="GS72" s="40">
        <f t="shared" si="281"/>
        <v>0</v>
      </c>
      <c r="GT72" s="40">
        <f t="shared" si="281"/>
        <v>0</v>
      </c>
      <c r="GU72" s="40">
        <f t="shared" si="281"/>
        <v>0</v>
      </c>
      <c r="GV72" s="40">
        <f t="shared" si="281"/>
        <v>0</v>
      </c>
      <c r="GW72" s="40">
        <f t="shared" si="281"/>
        <v>0</v>
      </c>
      <c r="GX72" s="40">
        <f t="shared" si="281"/>
        <v>30</v>
      </c>
      <c r="GY72" s="40">
        <f t="shared" si="281"/>
        <v>3</v>
      </c>
      <c r="GZ72" s="41">
        <f t="shared" si="281"/>
        <v>41</v>
      </c>
      <c r="HA72" s="42">
        <f t="shared" si="281"/>
        <v>377</v>
      </c>
      <c r="HB72" s="42">
        <f t="shared" si="281"/>
        <v>343.70000000000005</v>
      </c>
      <c r="HC72" s="38" t="s">
        <v>21</v>
      </c>
      <c r="HD72" s="39">
        <f t="shared" ref="HD72:HP72" si="282">SUM(HD61,HD66,HD71)</f>
        <v>817</v>
      </c>
      <c r="HE72" s="40">
        <f t="shared" si="282"/>
        <v>57</v>
      </c>
      <c r="HF72" s="40">
        <f t="shared" si="282"/>
        <v>3</v>
      </c>
      <c r="HG72" s="40">
        <f t="shared" si="282"/>
        <v>0</v>
      </c>
      <c r="HH72" s="40">
        <f t="shared" si="282"/>
        <v>0</v>
      </c>
      <c r="HI72" s="40">
        <f t="shared" si="282"/>
        <v>0</v>
      </c>
      <c r="HJ72" s="40">
        <f t="shared" si="282"/>
        <v>0</v>
      </c>
      <c r="HK72" s="40">
        <f t="shared" si="282"/>
        <v>3</v>
      </c>
      <c r="HL72" s="40">
        <f t="shared" si="282"/>
        <v>102</v>
      </c>
      <c r="HM72" s="40">
        <f t="shared" si="282"/>
        <v>34</v>
      </c>
      <c r="HN72" s="41">
        <f t="shared" si="282"/>
        <v>89</v>
      </c>
      <c r="HO72" s="42">
        <f t="shared" si="282"/>
        <v>1105</v>
      </c>
      <c r="HP72" s="42">
        <f t="shared" si="282"/>
        <v>1020.3</v>
      </c>
      <c r="HQ72" s="38" t="s">
        <v>21</v>
      </c>
      <c r="HR72" s="39">
        <f t="shared" ref="HR72:ID72" si="283">SUM(HR61,HR66,HR71)</f>
        <v>698</v>
      </c>
      <c r="HS72" s="40">
        <f t="shared" si="283"/>
        <v>46</v>
      </c>
      <c r="HT72" s="40">
        <f t="shared" si="283"/>
        <v>3</v>
      </c>
      <c r="HU72" s="40">
        <f t="shared" si="283"/>
        <v>0</v>
      </c>
      <c r="HV72" s="40">
        <f t="shared" si="283"/>
        <v>0</v>
      </c>
      <c r="HW72" s="40">
        <f t="shared" si="283"/>
        <v>0</v>
      </c>
      <c r="HX72" s="40">
        <f t="shared" si="283"/>
        <v>0</v>
      </c>
      <c r="HY72" s="40">
        <f t="shared" si="283"/>
        <v>0</v>
      </c>
      <c r="HZ72" s="40">
        <f t="shared" si="283"/>
        <v>39</v>
      </c>
      <c r="IA72" s="40">
        <f t="shared" si="283"/>
        <v>21</v>
      </c>
      <c r="IB72" s="41">
        <f t="shared" si="283"/>
        <v>88</v>
      </c>
      <c r="IC72" s="42">
        <f t="shared" si="283"/>
        <v>895</v>
      </c>
      <c r="ID72" s="42">
        <f t="shared" si="283"/>
        <v>815.9</v>
      </c>
      <c r="IE72" s="74"/>
      <c r="IF72" s="74"/>
      <c r="IG72" s="38"/>
    </row>
    <row r="73" spans="1:241" ht="13.5" customHeight="1" thickTop="1" thickBot="1" x14ac:dyDescent="0.3">
      <c r="A73" s="48" t="s">
        <v>22</v>
      </c>
      <c r="B73" s="49">
        <f t="shared" ref="B73:N73" si="284">SUM(B13,B18,B23,B29,B34,B39,B45,B50,B55,B61,B66,B71)</f>
        <v>204</v>
      </c>
      <c r="C73" s="50">
        <f t="shared" si="284"/>
        <v>33</v>
      </c>
      <c r="D73" s="50">
        <f t="shared" si="284"/>
        <v>3</v>
      </c>
      <c r="E73" s="50">
        <f t="shared" si="284"/>
        <v>0</v>
      </c>
      <c r="F73" s="50">
        <f t="shared" si="284"/>
        <v>0</v>
      </c>
      <c r="G73" s="50">
        <f t="shared" si="284"/>
        <v>0</v>
      </c>
      <c r="H73" s="50">
        <f t="shared" si="284"/>
        <v>0</v>
      </c>
      <c r="I73" s="50">
        <f t="shared" si="284"/>
        <v>0</v>
      </c>
      <c r="J73" s="50">
        <f t="shared" si="284"/>
        <v>19</v>
      </c>
      <c r="K73" s="50">
        <f t="shared" si="284"/>
        <v>2</v>
      </c>
      <c r="L73" s="51">
        <f t="shared" si="284"/>
        <v>1</v>
      </c>
      <c r="M73" s="52">
        <f t="shared" si="284"/>
        <v>262</v>
      </c>
      <c r="N73" s="52">
        <f t="shared" si="284"/>
        <v>263.89999999999998</v>
      </c>
      <c r="O73" s="48" t="s">
        <v>22</v>
      </c>
      <c r="P73" s="49">
        <f t="shared" ref="P73:AB73" si="285">SUM(P13,P18,P23,P29,P34,P39,P45,P50,P55,P61,P66,P71)</f>
        <v>0</v>
      </c>
      <c r="Q73" s="50">
        <f t="shared" si="285"/>
        <v>0</v>
      </c>
      <c r="R73" s="50">
        <f t="shared" si="285"/>
        <v>0</v>
      </c>
      <c r="S73" s="50">
        <f t="shared" si="285"/>
        <v>0</v>
      </c>
      <c r="T73" s="50">
        <f t="shared" si="285"/>
        <v>0</v>
      </c>
      <c r="U73" s="50">
        <f t="shared" si="285"/>
        <v>0</v>
      </c>
      <c r="V73" s="50">
        <f t="shared" si="285"/>
        <v>0</v>
      </c>
      <c r="W73" s="50">
        <f t="shared" si="285"/>
        <v>0</v>
      </c>
      <c r="X73" s="50">
        <f t="shared" si="285"/>
        <v>0</v>
      </c>
      <c r="Y73" s="50">
        <f t="shared" si="285"/>
        <v>0</v>
      </c>
      <c r="Z73" s="51">
        <f t="shared" si="285"/>
        <v>0</v>
      </c>
      <c r="AA73" s="52">
        <f t="shared" si="285"/>
        <v>0</v>
      </c>
      <c r="AB73" s="52">
        <f t="shared" si="285"/>
        <v>0</v>
      </c>
      <c r="AC73" s="48" t="s">
        <v>22</v>
      </c>
      <c r="AD73" s="49">
        <f t="shared" ref="AD73:AP73" si="286">SUM(AD13,AD18,AD23,AD29,AD34,AD39,AD45,AD50,AD55,AD61,AD66,AD71)</f>
        <v>18</v>
      </c>
      <c r="AE73" s="50">
        <f t="shared" si="286"/>
        <v>3</v>
      </c>
      <c r="AF73" s="50">
        <f t="shared" si="286"/>
        <v>0</v>
      </c>
      <c r="AG73" s="50">
        <f t="shared" si="286"/>
        <v>0</v>
      </c>
      <c r="AH73" s="50">
        <f t="shared" si="286"/>
        <v>0</v>
      </c>
      <c r="AI73" s="50">
        <f t="shared" si="286"/>
        <v>0</v>
      </c>
      <c r="AJ73" s="50">
        <f t="shared" si="286"/>
        <v>0</v>
      </c>
      <c r="AK73" s="50">
        <f t="shared" si="286"/>
        <v>0</v>
      </c>
      <c r="AL73" s="50">
        <f t="shared" si="286"/>
        <v>1</v>
      </c>
      <c r="AM73" s="50">
        <f t="shared" si="286"/>
        <v>0</v>
      </c>
      <c r="AN73" s="51">
        <f t="shared" si="286"/>
        <v>0</v>
      </c>
      <c r="AO73" s="52">
        <f t="shared" si="286"/>
        <v>22</v>
      </c>
      <c r="AP73" s="52">
        <f t="shared" si="286"/>
        <v>22</v>
      </c>
      <c r="AQ73" s="48" t="s">
        <v>22</v>
      </c>
      <c r="AR73" s="49">
        <f t="shared" ref="AR73:BD73" si="287">SUM(AR13,AR18,AR23,AR29,AR34,AR39,AR45,AR50,AR55,AR61,AR66,AR71)</f>
        <v>614</v>
      </c>
      <c r="AS73" s="50">
        <f t="shared" si="287"/>
        <v>93</v>
      </c>
      <c r="AT73" s="50">
        <f t="shared" si="287"/>
        <v>6</v>
      </c>
      <c r="AU73" s="50">
        <f t="shared" si="287"/>
        <v>0</v>
      </c>
      <c r="AV73" s="50">
        <f t="shared" si="287"/>
        <v>0</v>
      </c>
      <c r="AW73" s="50">
        <f t="shared" si="287"/>
        <v>0</v>
      </c>
      <c r="AX73" s="50">
        <f t="shared" si="287"/>
        <v>0</v>
      </c>
      <c r="AY73" s="50">
        <f t="shared" si="287"/>
        <v>0</v>
      </c>
      <c r="AZ73" s="50">
        <f t="shared" si="287"/>
        <v>73</v>
      </c>
      <c r="BA73" s="50">
        <f t="shared" si="287"/>
        <v>11</v>
      </c>
      <c r="BB73" s="51">
        <f t="shared" si="287"/>
        <v>34</v>
      </c>
      <c r="BC73" s="52">
        <f t="shared" si="287"/>
        <v>831</v>
      </c>
      <c r="BD73" s="52">
        <f t="shared" si="287"/>
        <v>805</v>
      </c>
      <c r="BE73" s="48" t="s">
        <v>22</v>
      </c>
      <c r="BF73" s="49">
        <f t="shared" ref="BF73:BR73" si="288">SUM(BF13,BF18,BF23,BF29,BF34,BF39,BF45,BF50,BF55,BF61,BF66,BF71)</f>
        <v>1533</v>
      </c>
      <c r="BG73" s="50">
        <f t="shared" si="288"/>
        <v>221</v>
      </c>
      <c r="BH73" s="50">
        <f t="shared" si="288"/>
        <v>33</v>
      </c>
      <c r="BI73" s="50">
        <f t="shared" si="288"/>
        <v>0</v>
      </c>
      <c r="BJ73" s="50">
        <f t="shared" si="288"/>
        <v>0</v>
      </c>
      <c r="BK73" s="50">
        <f t="shared" si="288"/>
        <v>0</v>
      </c>
      <c r="BL73" s="50">
        <f t="shared" si="288"/>
        <v>0</v>
      </c>
      <c r="BM73" s="50">
        <f t="shared" si="288"/>
        <v>1</v>
      </c>
      <c r="BN73" s="50">
        <f t="shared" si="288"/>
        <v>108</v>
      </c>
      <c r="BO73" s="50">
        <f t="shared" si="288"/>
        <v>45</v>
      </c>
      <c r="BP73" s="51">
        <f t="shared" si="288"/>
        <v>155</v>
      </c>
      <c r="BQ73" s="52">
        <f t="shared" si="288"/>
        <v>2096</v>
      </c>
      <c r="BR73" s="52">
        <f t="shared" si="288"/>
        <v>1988.9</v>
      </c>
      <c r="BS73" s="48" t="s">
        <v>22</v>
      </c>
      <c r="BT73" s="49">
        <f t="shared" ref="BT73:CF73" si="289">SUM(BT13,BT18,BT23,BT29,BT34,BT39,BT45,BT50,BT55,BT61,BT66,BT71)</f>
        <v>84</v>
      </c>
      <c r="BU73" s="50">
        <f t="shared" si="289"/>
        <v>12</v>
      </c>
      <c r="BV73" s="50">
        <f t="shared" si="289"/>
        <v>5</v>
      </c>
      <c r="BW73" s="50">
        <f t="shared" si="289"/>
        <v>0</v>
      </c>
      <c r="BX73" s="50">
        <f t="shared" si="289"/>
        <v>0</v>
      </c>
      <c r="BY73" s="50">
        <f t="shared" si="289"/>
        <v>0</v>
      </c>
      <c r="BZ73" s="50">
        <f t="shared" si="289"/>
        <v>0</v>
      </c>
      <c r="CA73" s="50">
        <f t="shared" si="289"/>
        <v>0</v>
      </c>
      <c r="CB73" s="50">
        <f t="shared" si="289"/>
        <v>6</v>
      </c>
      <c r="CC73" s="50">
        <f t="shared" si="289"/>
        <v>3</v>
      </c>
      <c r="CD73" s="51">
        <f t="shared" si="289"/>
        <v>18</v>
      </c>
      <c r="CE73" s="52">
        <f t="shared" si="289"/>
        <v>128</v>
      </c>
      <c r="CF73" s="52">
        <f t="shared" si="289"/>
        <v>118.30000000000001</v>
      </c>
      <c r="CG73" s="48" t="s">
        <v>22</v>
      </c>
      <c r="CH73" s="49">
        <f t="shared" ref="CH73:CT73" si="290">SUM(CH13,CH18,CH23,CH29,CH34,CH39,CH45,CH50,CH55,CH61,CH66,CH71)</f>
        <v>0</v>
      </c>
      <c r="CI73" s="50">
        <f t="shared" si="290"/>
        <v>0</v>
      </c>
      <c r="CJ73" s="50">
        <f t="shared" si="290"/>
        <v>0</v>
      </c>
      <c r="CK73" s="50">
        <f t="shared" si="290"/>
        <v>0</v>
      </c>
      <c r="CL73" s="50">
        <f t="shared" si="290"/>
        <v>0</v>
      </c>
      <c r="CM73" s="50">
        <f t="shared" si="290"/>
        <v>0</v>
      </c>
      <c r="CN73" s="50">
        <f t="shared" si="290"/>
        <v>0</v>
      </c>
      <c r="CO73" s="50">
        <f t="shared" si="290"/>
        <v>0</v>
      </c>
      <c r="CP73" s="50">
        <f t="shared" si="290"/>
        <v>0</v>
      </c>
      <c r="CQ73" s="50">
        <f t="shared" si="290"/>
        <v>0</v>
      </c>
      <c r="CR73" s="51">
        <f t="shared" si="290"/>
        <v>0</v>
      </c>
      <c r="CS73" s="52">
        <f t="shared" si="290"/>
        <v>0</v>
      </c>
      <c r="CT73" s="52">
        <f t="shared" si="290"/>
        <v>0</v>
      </c>
      <c r="CU73" s="48" t="s">
        <v>22</v>
      </c>
      <c r="CV73" s="49">
        <f t="shared" ref="CV73:DH73" si="291">SUM(CV13,CV18,CV23,CV29,CV34,CV39,CV45,CV50,CV55,CV61,CV66,CV71)</f>
        <v>4063</v>
      </c>
      <c r="CW73" s="50">
        <f t="shared" si="291"/>
        <v>529</v>
      </c>
      <c r="CX73" s="50">
        <f t="shared" si="291"/>
        <v>84</v>
      </c>
      <c r="CY73" s="50">
        <f t="shared" si="291"/>
        <v>7</v>
      </c>
      <c r="CZ73" s="50">
        <f t="shared" si="291"/>
        <v>5</v>
      </c>
      <c r="DA73" s="50">
        <f t="shared" si="291"/>
        <v>0</v>
      </c>
      <c r="DB73" s="50">
        <f t="shared" si="291"/>
        <v>0</v>
      </c>
      <c r="DC73" s="50">
        <f t="shared" si="291"/>
        <v>27</v>
      </c>
      <c r="DD73" s="50">
        <f t="shared" si="291"/>
        <v>708</v>
      </c>
      <c r="DE73" s="50">
        <f t="shared" si="291"/>
        <v>131</v>
      </c>
      <c r="DF73" s="51">
        <f t="shared" si="291"/>
        <v>535</v>
      </c>
      <c r="DG73" s="52">
        <f t="shared" si="291"/>
        <v>6089</v>
      </c>
      <c r="DH73" s="52">
        <f t="shared" si="291"/>
        <v>5734.2</v>
      </c>
      <c r="DI73" s="48" t="s">
        <v>22</v>
      </c>
      <c r="DJ73" s="49">
        <f t="shared" ref="DJ73:DV73" si="292">SUM(DJ13,DJ18,DJ23,DJ29,DJ34,DJ39,DJ45,DJ50,DJ55,DJ61,DJ66,DJ71)</f>
        <v>4709</v>
      </c>
      <c r="DK73" s="50">
        <f t="shared" si="292"/>
        <v>554</v>
      </c>
      <c r="DL73" s="50">
        <f t="shared" si="292"/>
        <v>82</v>
      </c>
      <c r="DM73" s="50">
        <f t="shared" si="292"/>
        <v>9</v>
      </c>
      <c r="DN73" s="50">
        <f t="shared" si="292"/>
        <v>5</v>
      </c>
      <c r="DO73" s="50">
        <f t="shared" si="292"/>
        <v>0</v>
      </c>
      <c r="DP73" s="50">
        <f t="shared" si="292"/>
        <v>1</v>
      </c>
      <c r="DQ73" s="50">
        <f t="shared" si="292"/>
        <v>16</v>
      </c>
      <c r="DR73" s="50">
        <f t="shared" si="292"/>
        <v>950</v>
      </c>
      <c r="DS73" s="50">
        <f t="shared" si="292"/>
        <v>108</v>
      </c>
      <c r="DT73" s="51">
        <f t="shared" si="292"/>
        <v>503</v>
      </c>
      <c r="DU73" s="52">
        <f t="shared" si="292"/>
        <v>6937</v>
      </c>
      <c r="DV73" s="52">
        <f t="shared" si="292"/>
        <v>6611.5999999999995</v>
      </c>
      <c r="DW73" s="48" t="s">
        <v>22</v>
      </c>
      <c r="DX73" s="49">
        <f t="shared" ref="DX73:EJ73" si="293">SUM(DX13,DX18,DX23,DX29,DX34,DX39,DX45,DX50,DX55,DX61,DX66,DX71)</f>
        <v>2671</v>
      </c>
      <c r="DY73" s="50">
        <f t="shared" si="293"/>
        <v>415</v>
      </c>
      <c r="DZ73" s="50">
        <f t="shared" si="293"/>
        <v>76</v>
      </c>
      <c r="EA73" s="50">
        <f t="shared" si="293"/>
        <v>6</v>
      </c>
      <c r="EB73" s="50">
        <f t="shared" si="293"/>
        <v>4</v>
      </c>
      <c r="EC73" s="50">
        <f t="shared" si="293"/>
        <v>0</v>
      </c>
      <c r="ED73" s="50">
        <f t="shared" si="293"/>
        <v>1</v>
      </c>
      <c r="EE73" s="50">
        <f t="shared" si="293"/>
        <v>9</v>
      </c>
      <c r="EF73" s="50">
        <f t="shared" si="293"/>
        <v>285</v>
      </c>
      <c r="EG73" s="50">
        <f t="shared" si="293"/>
        <v>83</v>
      </c>
      <c r="EH73" s="51">
        <f t="shared" si="293"/>
        <v>309</v>
      </c>
      <c r="EI73" s="52">
        <f t="shared" si="293"/>
        <v>3859</v>
      </c>
      <c r="EJ73" s="52">
        <f t="shared" si="293"/>
        <v>3683.8</v>
      </c>
      <c r="EK73" s="48" t="s">
        <v>22</v>
      </c>
      <c r="EL73" s="49">
        <f t="shared" ref="EL73:EX73" si="294">SUM(EL13,EL18,EL23,EL29,EL34,EL39,EL45,EL50,EL55,EL61,EL66,EL71)</f>
        <v>2607</v>
      </c>
      <c r="EM73" s="50">
        <f t="shared" si="294"/>
        <v>371</v>
      </c>
      <c r="EN73" s="50">
        <f t="shared" si="294"/>
        <v>56</v>
      </c>
      <c r="EO73" s="50">
        <f t="shared" si="294"/>
        <v>5</v>
      </c>
      <c r="EP73" s="50">
        <f t="shared" si="294"/>
        <v>5</v>
      </c>
      <c r="EQ73" s="50">
        <f t="shared" si="294"/>
        <v>0</v>
      </c>
      <c r="ER73" s="50">
        <f t="shared" si="294"/>
        <v>1</v>
      </c>
      <c r="ES73" s="50">
        <f t="shared" si="294"/>
        <v>25</v>
      </c>
      <c r="ET73" s="50">
        <f t="shared" si="294"/>
        <v>343</v>
      </c>
      <c r="EU73" s="50">
        <f t="shared" si="294"/>
        <v>87</v>
      </c>
      <c r="EV73" s="51">
        <f t="shared" si="294"/>
        <v>359</v>
      </c>
      <c r="EW73" s="52">
        <f t="shared" si="294"/>
        <v>3859</v>
      </c>
      <c r="EX73" s="52">
        <f t="shared" si="294"/>
        <v>3631.3999999999996</v>
      </c>
      <c r="EY73" s="48" t="s">
        <v>22</v>
      </c>
      <c r="EZ73" s="49">
        <f t="shared" ref="EZ73:FL73" si="295">SUM(EZ13,EZ18,EZ23,EZ29,EZ34,EZ39,EZ45,EZ50,EZ55,EZ61,EZ66,EZ71)</f>
        <v>4860</v>
      </c>
      <c r="FA73" s="50">
        <f t="shared" si="295"/>
        <v>527</v>
      </c>
      <c r="FB73" s="50">
        <f t="shared" si="295"/>
        <v>73</v>
      </c>
      <c r="FC73" s="50">
        <f t="shared" si="295"/>
        <v>8</v>
      </c>
      <c r="FD73" s="50">
        <f t="shared" si="295"/>
        <v>3</v>
      </c>
      <c r="FE73" s="50">
        <f t="shared" si="295"/>
        <v>0</v>
      </c>
      <c r="FF73" s="50">
        <f t="shared" si="295"/>
        <v>1</v>
      </c>
      <c r="FG73" s="50">
        <f t="shared" si="295"/>
        <v>16</v>
      </c>
      <c r="FH73" s="50">
        <f t="shared" si="295"/>
        <v>789</v>
      </c>
      <c r="FI73" s="50">
        <f t="shared" si="295"/>
        <v>96</v>
      </c>
      <c r="FJ73" s="51">
        <f t="shared" si="295"/>
        <v>455</v>
      </c>
      <c r="FK73" s="52">
        <f t="shared" si="295"/>
        <v>6828</v>
      </c>
      <c r="FL73" s="52">
        <f t="shared" si="295"/>
        <v>6532.6000000000013</v>
      </c>
      <c r="FM73" s="48" t="s">
        <v>22</v>
      </c>
      <c r="FN73" s="49">
        <f t="shared" ref="FN73:FZ73" si="296">SUM(FN13,FN18,FN23,FN29,FN34,FN39,FN45,FN50,FN55,FN61,FN66,FN71)</f>
        <v>4124</v>
      </c>
      <c r="FO73" s="50">
        <f t="shared" si="296"/>
        <v>543</v>
      </c>
      <c r="FP73" s="50">
        <f t="shared" si="296"/>
        <v>67</v>
      </c>
      <c r="FQ73" s="50">
        <f t="shared" si="296"/>
        <v>6</v>
      </c>
      <c r="FR73" s="50">
        <f t="shared" si="296"/>
        <v>3</v>
      </c>
      <c r="FS73" s="50">
        <f t="shared" si="296"/>
        <v>0</v>
      </c>
      <c r="FT73" s="50">
        <f t="shared" si="296"/>
        <v>1</v>
      </c>
      <c r="FU73" s="50">
        <f t="shared" si="296"/>
        <v>21</v>
      </c>
      <c r="FV73" s="50">
        <f t="shared" si="296"/>
        <v>653</v>
      </c>
      <c r="FW73" s="50">
        <f t="shared" si="296"/>
        <v>128</v>
      </c>
      <c r="FX73" s="51">
        <f t="shared" si="296"/>
        <v>486</v>
      </c>
      <c r="FY73" s="52">
        <f t="shared" si="296"/>
        <v>6032</v>
      </c>
      <c r="FZ73" s="52">
        <f t="shared" si="296"/>
        <v>5687.2000000000007</v>
      </c>
      <c r="GA73" s="48" t="s">
        <v>22</v>
      </c>
      <c r="GB73" s="49">
        <f t="shared" ref="GB73:GN73" si="297">SUM(GB13,GB18,GB23,GB29,GB34,GB39,GB45,GB50,GB55,GB61,GB66,GB71)</f>
        <v>694</v>
      </c>
      <c r="GC73" s="50">
        <f t="shared" si="297"/>
        <v>104</v>
      </c>
      <c r="GD73" s="50">
        <f t="shared" si="297"/>
        <v>17</v>
      </c>
      <c r="GE73" s="50">
        <f t="shared" si="297"/>
        <v>3</v>
      </c>
      <c r="GF73" s="50">
        <f t="shared" si="297"/>
        <v>0</v>
      </c>
      <c r="GG73" s="50">
        <f t="shared" si="297"/>
        <v>0</v>
      </c>
      <c r="GH73" s="50">
        <f t="shared" si="297"/>
        <v>0</v>
      </c>
      <c r="GI73" s="50">
        <f t="shared" si="297"/>
        <v>1</v>
      </c>
      <c r="GJ73" s="50">
        <f t="shared" si="297"/>
        <v>77</v>
      </c>
      <c r="GK73" s="50">
        <f t="shared" si="297"/>
        <v>11</v>
      </c>
      <c r="GL73" s="51">
        <f t="shared" si="297"/>
        <v>161</v>
      </c>
      <c r="GM73" s="52">
        <f t="shared" si="297"/>
        <v>1068</v>
      </c>
      <c r="GN73" s="52">
        <f t="shared" si="297"/>
        <v>959.59999999999991</v>
      </c>
      <c r="GO73" s="48" t="s">
        <v>22</v>
      </c>
      <c r="GP73" s="49">
        <f t="shared" ref="GP73:HB73" si="298">SUM(GP13,GP18,GP23,GP29,GP34,GP39,GP45,GP50,GP55,GP61,GP66,GP71)</f>
        <v>1066</v>
      </c>
      <c r="GQ73" s="50">
        <f t="shared" si="298"/>
        <v>151</v>
      </c>
      <c r="GR73" s="50">
        <f t="shared" si="298"/>
        <v>30</v>
      </c>
      <c r="GS73" s="50">
        <f t="shared" si="298"/>
        <v>4</v>
      </c>
      <c r="GT73" s="50">
        <f t="shared" si="298"/>
        <v>0</v>
      </c>
      <c r="GU73" s="50">
        <f t="shared" si="298"/>
        <v>0</v>
      </c>
      <c r="GV73" s="50">
        <f t="shared" si="298"/>
        <v>0</v>
      </c>
      <c r="GW73" s="50">
        <f t="shared" si="298"/>
        <v>1</v>
      </c>
      <c r="GX73" s="50">
        <f t="shared" si="298"/>
        <v>86</v>
      </c>
      <c r="GY73" s="50">
        <f t="shared" si="298"/>
        <v>14</v>
      </c>
      <c r="GZ73" s="51">
        <f t="shared" si="298"/>
        <v>185</v>
      </c>
      <c r="HA73" s="52">
        <f t="shared" si="298"/>
        <v>1537</v>
      </c>
      <c r="HB73" s="52">
        <f t="shared" si="298"/>
        <v>1425.8</v>
      </c>
      <c r="HC73" s="48" t="s">
        <v>22</v>
      </c>
      <c r="HD73" s="49">
        <f t="shared" ref="HD73:HP73" si="299">SUM(HD13,HD18,HD23,HD29,HD34,HD39,HD45,HD50,HD55,HD61,HD66,HD71)</f>
        <v>2467</v>
      </c>
      <c r="HE73" s="50">
        <f t="shared" si="299"/>
        <v>373</v>
      </c>
      <c r="HF73" s="50">
        <f t="shared" si="299"/>
        <v>29</v>
      </c>
      <c r="HG73" s="50">
        <f t="shared" si="299"/>
        <v>0</v>
      </c>
      <c r="HH73" s="50">
        <f t="shared" si="299"/>
        <v>1</v>
      </c>
      <c r="HI73" s="50">
        <f t="shared" si="299"/>
        <v>0</v>
      </c>
      <c r="HJ73" s="50">
        <f t="shared" si="299"/>
        <v>1</v>
      </c>
      <c r="HK73" s="50">
        <f t="shared" si="299"/>
        <v>11</v>
      </c>
      <c r="HL73" s="50">
        <f t="shared" si="299"/>
        <v>361</v>
      </c>
      <c r="HM73" s="50">
        <f t="shared" si="299"/>
        <v>75</v>
      </c>
      <c r="HN73" s="51">
        <f t="shared" si="299"/>
        <v>280</v>
      </c>
      <c r="HO73" s="52">
        <f t="shared" si="299"/>
        <v>3598</v>
      </c>
      <c r="HP73" s="52">
        <f t="shared" si="299"/>
        <v>3380.0000000000005</v>
      </c>
      <c r="HQ73" s="48" t="s">
        <v>22</v>
      </c>
      <c r="HR73" s="49">
        <f t="shared" ref="HR73:ID73" si="300">SUM(HR13,HR18,HR23,HR29,HR34,HR39,HR45,HR50,HR55,HR61,HR66,HR71)</f>
        <v>2249</v>
      </c>
      <c r="HS73" s="50">
        <f t="shared" si="300"/>
        <v>329</v>
      </c>
      <c r="HT73" s="50">
        <f t="shared" si="300"/>
        <v>44</v>
      </c>
      <c r="HU73" s="50">
        <f t="shared" si="300"/>
        <v>0</v>
      </c>
      <c r="HV73" s="50">
        <f t="shared" si="300"/>
        <v>0</v>
      </c>
      <c r="HW73" s="50">
        <f t="shared" si="300"/>
        <v>0</v>
      </c>
      <c r="HX73" s="50">
        <f t="shared" si="300"/>
        <v>0</v>
      </c>
      <c r="HY73" s="50">
        <f t="shared" si="300"/>
        <v>1</v>
      </c>
      <c r="HZ73" s="50">
        <f t="shared" si="300"/>
        <v>188</v>
      </c>
      <c r="IA73" s="50">
        <f t="shared" si="300"/>
        <v>59</v>
      </c>
      <c r="IB73" s="51">
        <f t="shared" si="300"/>
        <v>207</v>
      </c>
      <c r="IC73" s="52">
        <f t="shared" si="300"/>
        <v>3077</v>
      </c>
      <c r="ID73" s="52">
        <f t="shared" si="300"/>
        <v>2934.2</v>
      </c>
      <c r="IF73" s="65">
        <f>MAX(IF9:IF70)</f>
        <v>1637</v>
      </c>
      <c r="IG73" s="19">
        <f>VLOOKUP(IF73,IF9:IG70,2,FALSE)</f>
        <v>0.72916666666666619</v>
      </c>
    </row>
    <row r="74" spans="1:241" ht="15" customHeight="1" thickTop="1" x14ac:dyDescent="0.25">
      <c r="A74" s="53"/>
      <c r="O74" s="53"/>
      <c r="AC74" s="53"/>
      <c r="AQ74" s="53"/>
      <c r="BE74" s="53"/>
      <c r="BS74" s="53"/>
      <c r="CG74" s="53"/>
      <c r="CU74" s="53"/>
      <c r="DI74" s="53"/>
      <c r="DW74" s="53"/>
      <c r="EK74" s="53"/>
      <c r="EY74" s="53"/>
      <c r="FM74" s="53"/>
      <c r="GA74" s="53"/>
      <c r="GO74" s="53"/>
      <c r="HC74" s="53"/>
      <c r="HQ74" s="53"/>
    </row>
    <row r="75" spans="1:241" ht="15" customHeight="1" x14ac:dyDescent="0.25">
      <c r="A75" s="53"/>
      <c r="O75" s="53"/>
      <c r="AC75" s="53"/>
      <c r="AQ75" s="53"/>
      <c r="BE75" s="53"/>
      <c r="BS75" s="53"/>
      <c r="CG75" s="53"/>
      <c r="CU75" s="53"/>
      <c r="DI75" s="53"/>
      <c r="DW75" s="53"/>
      <c r="EK75" s="53"/>
      <c r="EY75" s="53"/>
      <c r="FM75" s="53"/>
      <c r="GA75" s="53"/>
      <c r="GO75" s="53"/>
      <c r="HC75" s="53"/>
      <c r="HQ75" s="53"/>
    </row>
    <row r="76" spans="1:241" ht="15" customHeight="1" x14ac:dyDescent="0.25">
      <c r="A76" s="53"/>
      <c r="O76" s="53"/>
      <c r="AC76" s="53"/>
      <c r="AQ76" s="53"/>
      <c r="BE76" s="53"/>
      <c r="BS76" s="53"/>
      <c r="CG76" s="53"/>
      <c r="CU76" s="53"/>
      <c r="DI76" s="53"/>
      <c r="DW76" s="53"/>
      <c r="EK76" s="53"/>
      <c r="EY76" s="53"/>
      <c r="FM76" s="53"/>
      <c r="GA76" s="53"/>
      <c r="GO76" s="53"/>
      <c r="HC76" s="53"/>
      <c r="HQ76" s="53"/>
    </row>
    <row r="77" spans="1:241" ht="15" customHeight="1" x14ac:dyDescent="0.25">
      <c r="A77" s="53"/>
      <c r="O77" s="53"/>
      <c r="AC77" s="53"/>
      <c r="AQ77" s="53"/>
      <c r="BE77" s="53"/>
      <c r="BS77" s="53"/>
      <c r="CG77" s="53"/>
      <c r="CU77" s="53"/>
      <c r="DI77" s="53"/>
      <c r="DW77" s="53"/>
      <c r="EK77" s="53"/>
      <c r="EY77" s="53"/>
      <c r="FM77" s="53"/>
      <c r="GA77" s="53"/>
      <c r="GO77" s="53"/>
      <c r="HC77" s="53"/>
      <c r="HQ77" s="53"/>
    </row>
    <row r="78" spans="1:241" ht="15" customHeight="1" x14ac:dyDescent="0.25">
      <c r="A78" s="53"/>
      <c r="O78" s="53"/>
      <c r="AC78" s="53"/>
      <c r="AQ78" s="53"/>
      <c r="BE78" s="53"/>
      <c r="BS78" s="53"/>
      <c r="CG78" s="53"/>
      <c r="CU78" s="53"/>
      <c r="DI78" s="53"/>
      <c r="DW78" s="53"/>
      <c r="EK78" s="53"/>
      <c r="EY78" s="53"/>
      <c r="FM78" s="53"/>
      <c r="GA78" s="53"/>
      <c r="GO78" s="53"/>
      <c r="HC78" s="53"/>
      <c r="HQ78" s="53"/>
    </row>
    <row r="79" spans="1:241" ht="15" customHeight="1" x14ac:dyDescent="0.25">
      <c r="A79" s="53"/>
      <c r="O79" s="53"/>
      <c r="AC79" s="53"/>
      <c r="AQ79" s="53"/>
      <c r="BE79" s="53"/>
      <c r="BS79" s="53"/>
      <c r="CG79" s="53"/>
      <c r="CU79" s="53"/>
      <c r="DI79" s="53"/>
      <c r="DW79" s="53"/>
      <c r="EK79" s="53"/>
      <c r="EY79" s="53"/>
      <c r="FM79" s="53"/>
      <c r="GA79" s="53"/>
      <c r="GO79" s="53"/>
      <c r="HC79" s="53"/>
      <c r="HQ79" s="53"/>
    </row>
    <row r="80" spans="1:241" ht="15" customHeight="1" x14ac:dyDescent="0.25">
      <c r="A80" s="53"/>
      <c r="O80" s="53"/>
      <c r="AC80" s="53"/>
      <c r="AQ80" s="53"/>
      <c r="BE80" s="53"/>
      <c r="BS80" s="53"/>
      <c r="CG80" s="53"/>
      <c r="CU80" s="53"/>
      <c r="DI80" s="53"/>
      <c r="DW80" s="53"/>
      <c r="EK80" s="53"/>
      <c r="EY80" s="53"/>
      <c r="FM80" s="53"/>
      <c r="GA80" s="53"/>
      <c r="GO80" s="53"/>
      <c r="HC80" s="53"/>
      <c r="HQ80" s="53"/>
    </row>
    <row r="81" spans="1:225" ht="15" customHeight="1" x14ac:dyDescent="0.25">
      <c r="A81" s="53"/>
      <c r="O81" s="53"/>
      <c r="AC81" s="53"/>
      <c r="AQ81" s="53"/>
      <c r="BE81" s="53"/>
      <c r="BS81" s="53"/>
      <c r="CG81" s="53"/>
      <c r="CU81" s="53"/>
      <c r="DI81" s="53"/>
      <c r="DW81" s="53"/>
      <c r="EK81" s="53"/>
      <c r="EY81" s="53"/>
      <c r="FM81" s="53"/>
      <c r="GA81" s="53"/>
      <c r="GO81" s="53"/>
      <c r="HC81" s="53"/>
      <c r="HQ81" s="53"/>
    </row>
    <row r="82" spans="1:225" ht="15" customHeight="1" x14ac:dyDescent="0.25">
      <c r="A82" s="53"/>
      <c r="O82" s="53"/>
      <c r="AC82" s="53"/>
      <c r="AQ82" s="53"/>
      <c r="BE82" s="53"/>
      <c r="BS82" s="53"/>
      <c r="CG82" s="53"/>
      <c r="CU82" s="53"/>
      <c r="DI82" s="53"/>
      <c r="DW82" s="53"/>
      <c r="EK82" s="53"/>
      <c r="EY82" s="53"/>
      <c r="FM82" s="53"/>
      <c r="GA82" s="53"/>
      <c r="GO82" s="53"/>
      <c r="HC82" s="53"/>
      <c r="HQ82" s="53"/>
    </row>
    <row r="83" spans="1:225" ht="15" customHeight="1" x14ac:dyDescent="0.25">
      <c r="A83" s="53"/>
      <c r="O83" s="53"/>
      <c r="AC83" s="53"/>
      <c r="AQ83" s="53"/>
      <c r="BE83" s="53"/>
      <c r="BS83" s="53"/>
      <c r="CG83" s="53"/>
      <c r="CU83" s="53"/>
      <c r="DI83" s="53"/>
      <c r="DW83" s="53"/>
      <c r="EK83" s="53"/>
      <c r="EY83" s="53"/>
      <c r="FM83" s="53"/>
      <c r="GA83" s="53"/>
      <c r="GO83" s="53"/>
      <c r="HC83" s="53"/>
      <c r="HQ83" s="53"/>
    </row>
    <row r="84" spans="1:225" ht="15" customHeight="1" x14ac:dyDescent="0.25">
      <c r="A84" s="53"/>
      <c r="O84" s="53"/>
      <c r="AC84" s="53"/>
      <c r="AQ84" s="53"/>
      <c r="BE84" s="53"/>
      <c r="BS84" s="53"/>
      <c r="CG84" s="53"/>
      <c r="CU84" s="53"/>
      <c r="DI84" s="53"/>
      <c r="DW84" s="53"/>
      <c r="EK84" s="53"/>
      <c r="EY84" s="53"/>
      <c r="FM84" s="53"/>
      <c r="GA84" s="53"/>
      <c r="GO84" s="53"/>
      <c r="HC84" s="53"/>
      <c r="HQ84" s="53"/>
    </row>
    <row r="85" spans="1:225" ht="15" customHeight="1" x14ac:dyDescent="0.25">
      <c r="A85" s="53"/>
      <c r="O85" s="53"/>
      <c r="AC85" s="53"/>
      <c r="AQ85" s="53"/>
      <c r="BE85" s="53"/>
      <c r="BS85" s="53"/>
      <c r="CG85" s="53"/>
      <c r="CU85" s="53"/>
      <c r="DI85" s="53"/>
      <c r="DW85" s="53"/>
      <c r="EK85" s="53"/>
      <c r="EY85" s="53"/>
      <c r="FM85" s="53"/>
      <c r="GA85" s="53"/>
      <c r="GO85" s="53"/>
      <c r="HC85" s="53"/>
      <c r="HQ85" s="53"/>
    </row>
    <row r="86" spans="1:225" ht="15" customHeight="1" x14ac:dyDescent="0.25">
      <c r="A86" s="53"/>
      <c r="O86" s="53"/>
      <c r="AC86" s="53"/>
      <c r="AQ86" s="53"/>
      <c r="BE86" s="53"/>
      <c r="BS86" s="53"/>
      <c r="CG86" s="53"/>
      <c r="CU86" s="53"/>
      <c r="DI86" s="53"/>
      <c r="DW86" s="53"/>
      <c r="EK86" s="53"/>
      <c r="EY86" s="53"/>
      <c r="FM86" s="53"/>
      <c r="GA86" s="53"/>
      <c r="GO86" s="53"/>
      <c r="HC86" s="53"/>
      <c r="HQ86" s="53"/>
    </row>
    <row r="87" spans="1:225" ht="15" customHeight="1" x14ac:dyDescent="0.25">
      <c r="A87" s="53"/>
      <c r="O87" s="53"/>
      <c r="AC87" s="53"/>
      <c r="AQ87" s="53"/>
      <c r="BE87" s="53"/>
      <c r="BS87" s="53"/>
      <c r="CG87" s="53"/>
      <c r="CU87" s="53"/>
      <c r="DI87" s="53"/>
      <c r="DW87" s="53"/>
      <c r="EK87" s="53"/>
      <c r="EY87" s="53"/>
      <c r="FM87" s="53"/>
      <c r="GA87" s="53"/>
      <c r="GO87" s="53"/>
      <c r="HC87" s="53"/>
      <c r="HQ87" s="53"/>
    </row>
    <row r="88" spans="1:225" ht="15" customHeight="1" x14ac:dyDescent="0.25">
      <c r="A88" s="53"/>
      <c r="O88" s="53"/>
      <c r="AC88" s="53"/>
      <c r="AQ88" s="53"/>
      <c r="BE88" s="53"/>
      <c r="BS88" s="53"/>
      <c r="CG88" s="53"/>
      <c r="CU88" s="53"/>
      <c r="DI88" s="53"/>
      <c r="DW88" s="53"/>
      <c r="EK88" s="53"/>
      <c r="EY88" s="53"/>
      <c r="FM88" s="53"/>
      <c r="GA88" s="53"/>
      <c r="GO88" s="53"/>
      <c r="HC88" s="53"/>
      <c r="HQ88" s="53"/>
    </row>
    <row r="89" spans="1:225" ht="15" customHeight="1" x14ac:dyDescent="0.25">
      <c r="A89" s="53"/>
      <c r="O89" s="53"/>
      <c r="AC89" s="53"/>
      <c r="AQ89" s="53"/>
      <c r="BE89" s="53"/>
      <c r="BS89" s="53"/>
      <c r="CG89" s="53"/>
      <c r="CU89" s="53"/>
      <c r="DI89" s="53"/>
      <c r="DW89" s="53"/>
      <c r="EK89" s="53"/>
      <c r="EY89" s="53"/>
      <c r="FM89" s="53"/>
      <c r="GA89" s="53"/>
      <c r="GO89" s="53"/>
      <c r="HC89" s="53"/>
      <c r="HQ89" s="53"/>
    </row>
    <row r="90" spans="1:225" ht="15" customHeight="1" x14ac:dyDescent="0.25">
      <c r="A90" s="53"/>
      <c r="O90" s="53"/>
      <c r="AC90" s="53"/>
      <c r="AQ90" s="53"/>
      <c r="BE90" s="53"/>
      <c r="BS90" s="53"/>
      <c r="CG90" s="53"/>
      <c r="CU90" s="53"/>
      <c r="DI90" s="53"/>
      <c r="DW90" s="53"/>
      <c r="EK90" s="53"/>
      <c r="EY90" s="53"/>
      <c r="FM90" s="53"/>
      <c r="GA90" s="53"/>
      <c r="GO90" s="53"/>
      <c r="HC90" s="53"/>
      <c r="HQ90" s="53"/>
    </row>
    <row r="91" spans="1:225" ht="15" customHeight="1" x14ac:dyDescent="0.25">
      <c r="A91" s="53"/>
      <c r="O91" s="53"/>
      <c r="AC91" s="53"/>
      <c r="AQ91" s="53"/>
      <c r="BE91" s="53"/>
      <c r="BS91" s="53"/>
      <c r="CG91" s="53"/>
      <c r="CU91" s="53"/>
      <c r="DI91" s="53"/>
      <c r="DW91" s="53"/>
      <c r="EK91" s="53"/>
      <c r="EY91" s="53"/>
      <c r="FM91" s="53"/>
      <c r="GA91" s="53"/>
      <c r="GO91" s="53"/>
      <c r="HC91" s="53"/>
      <c r="HQ91" s="53"/>
    </row>
    <row r="92" spans="1:225" ht="15" customHeight="1" x14ac:dyDescent="0.25">
      <c r="A92" s="53"/>
      <c r="O92" s="53"/>
      <c r="AC92" s="53"/>
      <c r="AQ92" s="53"/>
      <c r="BE92" s="53"/>
      <c r="BS92" s="53"/>
      <c r="CG92" s="53"/>
      <c r="CU92" s="53"/>
      <c r="DI92" s="53"/>
      <c r="DW92" s="53"/>
      <c r="EK92" s="53"/>
      <c r="EY92" s="53"/>
      <c r="FM92" s="53"/>
      <c r="GA92" s="53"/>
      <c r="GO92" s="53"/>
      <c r="HC92" s="53"/>
      <c r="HQ92" s="53"/>
    </row>
    <row r="93" spans="1:225" ht="15" customHeight="1" x14ac:dyDescent="0.25">
      <c r="A93" s="53"/>
      <c r="O93" s="53"/>
      <c r="AC93" s="53"/>
      <c r="AQ93" s="53"/>
      <c r="BE93" s="53"/>
      <c r="BS93" s="53"/>
      <c r="CG93" s="53"/>
      <c r="CU93" s="53"/>
      <c r="DI93" s="53"/>
      <c r="DW93" s="53"/>
      <c r="EK93" s="53"/>
      <c r="EY93" s="53"/>
      <c r="FM93" s="53"/>
      <c r="GA93" s="53"/>
      <c r="GO93" s="53"/>
      <c r="HC93" s="53"/>
      <c r="HQ93" s="53"/>
    </row>
    <row r="94" spans="1:225" ht="15" customHeight="1" x14ac:dyDescent="0.25">
      <c r="A94" s="53"/>
      <c r="O94" s="53"/>
      <c r="AC94" s="53"/>
      <c r="AQ94" s="53"/>
      <c r="BE94" s="53"/>
      <c r="BS94" s="53"/>
      <c r="CG94" s="53"/>
      <c r="CU94" s="53"/>
      <c r="DI94" s="53"/>
      <c r="DW94" s="53"/>
      <c r="EK94" s="53"/>
      <c r="EY94" s="53"/>
      <c r="FM94" s="53"/>
      <c r="GA94" s="53"/>
      <c r="GO94" s="53"/>
      <c r="HC94" s="53"/>
      <c r="HQ94" s="53"/>
    </row>
    <row r="95" spans="1:225" ht="15" customHeight="1" x14ac:dyDescent="0.25">
      <c r="A95" s="53"/>
      <c r="O95" s="53"/>
      <c r="AC95" s="53"/>
      <c r="AQ95" s="53"/>
      <c r="BE95" s="53"/>
      <c r="BS95" s="53"/>
      <c r="CG95" s="53"/>
      <c r="CU95" s="53"/>
      <c r="DI95" s="53"/>
      <c r="DW95" s="53"/>
      <c r="EK95" s="53"/>
      <c r="EY95" s="53"/>
      <c r="FM95" s="53"/>
      <c r="GA95" s="53"/>
      <c r="GO95" s="53"/>
      <c r="HC95" s="53"/>
      <c r="HQ95" s="53"/>
    </row>
    <row r="96" spans="1:225" ht="15" customHeight="1" x14ac:dyDescent="0.25">
      <c r="A96" s="53"/>
      <c r="O96" s="53"/>
      <c r="AC96" s="53"/>
      <c r="AQ96" s="53"/>
      <c r="BE96" s="53"/>
      <c r="BS96" s="53"/>
      <c r="CG96" s="53"/>
      <c r="CU96" s="53"/>
      <c r="DI96" s="53"/>
      <c r="DW96" s="53"/>
      <c r="EK96" s="53"/>
      <c r="EY96" s="53"/>
      <c r="FM96" s="53"/>
      <c r="GA96" s="53"/>
      <c r="GO96" s="53"/>
      <c r="HC96" s="53"/>
      <c r="HQ96" s="53"/>
    </row>
    <row r="97" spans="1:225" ht="15" customHeight="1" x14ac:dyDescent="0.25">
      <c r="A97" s="53"/>
      <c r="O97" s="53"/>
      <c r="AC97" s="53"/>
      <c r="AQ97" s="53"/>
      <c r="BE97" s="53"/>
      <c r="BS97" s="53"/>
      <c r="CG97" s="53"/>
      <c r="CU97" s="53"/>
      <c r="DI97" s="53"/>
      <c r="DW97" s="53"/>
      <c r="EK97" s="53"/>
      <c r="EY97" s="53"/>
      <c r="FM97" s="53"/>
      <c r="GA97" s="53"/>
      <c r="GO97" s="53"/>
      <c r="HC97" s="53"/>
      <c r="HQ97" s="53"/>
    </row>
    <row r="98" spans="1:225" ht="15" customHeight="1" x14ac:dyDescent="0.25">
      <c r="A98" s="53"/>
      <c r="O98" s="53"/>
      <c r="AC98" s="53"/>
      <c r="AQ98" s="53"/>
      <c r="BE98" s="53"/>
      <c r="BS98" s="53"/>
      <c r="CG98" s="53"/>
      <c r="CU98" s="53"/>
      <c r="DI98" s="53"/>
      <c r="DW98" s="53"/>
      <c r="EK98" s="53"/>
      <c r="EY98" s="53"/>
      <c r="FM98" s="53"/>
      <c r="GA98" s="53"/>
      <c r="GO98" s="53"/>
      <c r="HC98" s="53"/>
      <c r="HQ98" s="53"/>
    </row>
    <row r="99" spans="1:225" ht="15" customHeight="1" x14ac:dyDescent="0.25">
      <c r="A99" s="53"/>
      <c r="O99" s="53"/>
      <c r="AC99" s="53"/>
      <c r="AQ99" s="53"/>
      <c r="BE99" s="53"/>
      <c r="BS99" s="53"/>
      <c r="CG99" s="53"/>
      <c r="CU99" s="53"/>
      <c r="DI99" s="53"/>
      <c r="DW99" s="53"/>
      <c r="EK99" s="53"/>
      <c r="EY99" s="53"/>
      <c r="FM99" s="53"/>
      <c r="GA99" s="53"/>
      <c r="GO99" s="53"/>
      <c r="HC99" s="53"/>
      <c r="HQ99" s="53"/>
    </row>
    <row r="100" spans="1:225" ht="15" customHeight="1" x14ac:dyDescent="0.25">
      <c r="A100" s="53"/>
      <c r="O100" s="53"/>
      <c r="AC100" s="53"/>
      <c r="AQ100" s="53"/>
      <c r="BE100" s="53"/>
      <c r="BS100" s="53"/>
      <c r="CG100" s="53"/>
      <c r="CU100" s="53"/>
      <c r="DI100" s="53"/>
      <c r="DW100" s="53"/>
      <c r="EK100" s="53"/>
      <c r="EY100" s="53"/>
      <c r="FM100" s="53"/>
      <c r="GA100" s="53"/>
      <c r="GO100" s="53"/>
      <c r="HC100" s="53"/>
      <c r="HQ100" s="53"/>
    </row>
    <row r="101" spans="1:225" ht="15" customHeight="1" x14ac:dyDescent="0.25">
      <c r="A101" s="53"/>
      <c r="O101" s="53"/>
      <c r="AC101" s="53"/>
      <c r="AQ101" s="53"/>
      <c r="BE101" s="53"/>
      <c r="BS101" s="53"/>
      <c r="CG101" s="53"/>
      <c r="CU101" s="53"/>
      <c r="DI101" s="53"/>
      <c r="DW101" s="53"/>
      <c r="EK101" s="53"/>
      <c r="EY101" s="53"/>
      <c r="FM101" s="53"/>
      <c r="GA101" s="53"/>
      <c r="GO101" s="53"/>
      <c r="HC101" s="53"/>
      <c r="HQ101" s="53"/>
    </row>
    <row r="102" spans="1:225" ht="15" customHeight="1" x14ac:dyDescent="0.25">
      <c r="A102" s="53"/>
      <c r="O102" s="53"/>
      <c r="AC102" s="53"/>
      <c r="AQ102" s="53"/>
      <c r="BE102" s="53"/>
      <c r="BS102" s="53"/>
      <c r="CG102" s="53"/>
      <c r="CU102" s="53"/>
      <c r="DI102" s="53"/>
      <c r="DW102" s="53"/>
      <c r="EK102" s="53"/>
      <c r="EY102" s="53"/>
      <c r="FM102" s="53"/>
      <c r="GA102" s="53"/>
      <c r="GO102" s="53"/>
      <c r="HC102" s="53"/>
      <c r="HQ102" s="53"/>
    </row>
    <row r="103" spans="1:225" ht="15" customHeight="1" x14ac:dyDescent="0.25">
      <c r="A103" s="53"/>
      <c r="O103" s="53"/>
      <c r="AC103" s="53"/>
      <c r="AQ103" s="53"/>
      <c r="BE103" s="53"/>
      <c r="BS103" s="53"/>
      <c r="CG103" s="53"/>
      <c r="CU103" s="53"/>
      <c r="DI103" s="53"/>
      <c r="DW103" s="53"/>
      <c r="EK103" s="53"/>
      <c r="EY103" s="53"/>
      <c r="FM103" s="53"/>
      <c r="GA103" s="53"/>
      <c r="GO103" s="53"/>
      <c r="HC103" s="53"/>
      <c r="HQ103" s="53"/>
    </row>
    <row r="104" spans="1:225" ht="15" customHeight="1" x14ac:dyDescent="0.25">
      <c r="A104" s="53"/>
      <c r="O104" s="53"/>
      <c r="AC104" s="53"/>
      <c r="AQ104" s="53"/>
      <c r="BE104" s="53"/>
      <c r="BS104" s="53"/>
      <c r="CG104" s="53"/>
      <c r="CU104" s="53"/>
      <c r="DI104" s="53"/>
      <c r="DW104" s="53"/>
      <c r="EK104" s="53"/>
      <c r="EY104" s="53"/>
      <c r="FM104" s="53"/>
      <c r="GA104" s="53"/>
      <c r="GO104" s="53"/>
      <c r="HC104" s="53"/>
      <c r="HQ104" s="53"/>
    </row>
    <row r="105" spans="1:225" ht="15" customHeight="1" x14ac:dyDescent="0.25">
      <c r="A105" s="53"/>
      <c r="O105" s="53"/>
      <c r="AC105" s="53"/>
      <c r="AQ105" s="53"/>
      <c r="BE105" s="53"/>
      <c r="BS105" s="53"/>
      <c r="CG105" s="53"/>
      <c r="CU105" s="53"/>
      <c r="DI105" s="53"/>
      <c r="DW105" s="53"/>
      <c r="EK105" s="53"/>
      <c r="EY105" s="53"/>
      <c r="FM105" s="53"/>
      <c r="GA105" s="53"/>
      <c r="GO105" s="53"/>
      <c r="HC105" s="53"/>
      <c r="HQ105" s="53"/>
    </row>
    <row r="106" spans="1:225" ht="15" customHeight="1" x14ac:dyDescent="0.25">
      <c r="A106" s="53"/>
      <c r="O106" s="53"/>
      <c r="AC106" s="53"/>
      <c r="AQ106" s="53"/>
      <c r="BE106" s="53"/>
      <c r="BS106" s="53"/>
      <c r="CG106" s="53"/>
      <c r="CU106" s="53"/>
      <c r="DI106" s="53"/>
      <c r="DW106" s="53"/>
      <c r="EK106" s="53"/>
      <c r="EY106" s="53"/>
      <c r="FM106" s="53"/>
      <c r="GA106" s="53"/>
      <c r="GO106" s="53"/>
      <c r="HC106" s="53"/>
      <c r="HQ106" s="53"/>
    </row>
    <row r="107" spans="1:225" ht="15" customHeight="1" x14ac:dyDescent="0.25">
      <c r="A107" s="53"/>
      <c r="O107" s="53"/>
      <c r="AC107" s="53"/>
      <c r="AQ107" s="53"/>
      <c r="BE107" s="53"/>
      <c r="BS107" s="53"/>
      <c r="CG107" s="53"/>
      <c r="CU107" s="53"/>
      <c r="DI107" s="53"/>
      <c r="DW107" s="53"/>
      <c r="EK107" s="53"/>
      <c r="EY107" s="53"/>
      <c r="FM107" s="53"/>
      <c r="GA107" s="53"/>
      <c r="GO107" s="53"/>
      <c r="HC107" s="53"/>
      <c r="HQ107" s="53"/>
    </row>
    <row r="108" spans="1:225" ht="15" customHeight="1" x14ac:dyDescent="0.25">
      <c r="A108" s="53"/>
      <c r="O108" s="53"/>
      <c r="AC108" s="53"/>
      <c r="AQ108" s="53"/>
      <c r="BE108" s="53"/>
      <c r="BS108" s="53"/>
      <c r="CG108" s="53"/>
      <c r="CU108" s="53"/>
      <c r="DI108" s="53"/>
      <c r="DW108" s="53"/>
      <c r="EK108" s="53"/>
      <c r="EY108" s="53"/>
      <c r="FM108" s="53"/>
      <c r="GA108" s="53"/>
      <c r="GO108" s="53"/>
      <c r="HC108" s="53"/>
      <c r="HQ108" s="53"/>
    </row>
    <row r="109" spans="1:225" ht="15" customHeight="1" x14ac:dyDescent="0.25">
      <c r="A109" s="53"/>
      <c r="O109" s="53"/>
      <c r="AC109" s="53"/>
      <c r="AQ109" s="53"/>
      <c r="BE109" s="53"/>
      <c r="BS109" s="53"/>
      <c r="CG109" s="53"/>
      <c r="CU109" s="53"/>
      <c r="DI109" s="53"/>
      <c r="DW109" s="53"/>
      <c r="EK109" s="53"/>
      <c r="EY109" s="53"/>
      <c r="FM109" s="53"/>
      <c r="GA109" s="53"/>
      <c r="GO109" s="53"/>
      <c r="HC109" s="53"/>
      <c r="HQ109" s="53"/>
    </row>
    <row r="110" spans="1:225" ht="15" customHeight="1" x14ac:dyDescent="0.25">
      <c r="A110" s="53"/>
      <c r="O110" s="53"/>
      <c r="AC110" s="53"/>
      <c r="AQ110" s="53"/>
      <c r="BE110" s="53"/>
      <c r="BS110" s="53"/>
      <c r="CG110" s="53"/>
      <c r="CU110" s="53"/>
      <c r="DI110" s="53"/>
      <c r="DW110" s="53"/>
      <c r="EK110" s="53"/>
      <c r="EY110" s="53"/>
      <c r="FM110" s="53"/>
      <c r="GA110" s="53"/>
      <c r="GO110" s="53"/>
      <c r="HC110" s="53"/>
      <c r="HQ110" s="53"/>
    </row>
    <row r="111" spans="1:225" ht="15" customHeight="1" x14ac:dyDescent="0.25">
      <c r="A111" s="53"/>
      <c r="O111" s="53"/>
      <c r="AC111" s="53"/>
      <c r="AQ111" s="53"/>
      <c r="BE111" s="53"/>
      <c r="BS111" s="53"/>
      <c r="CG111" s="53"/>
      <c r="CU111" s="53"/>
      <c r="DI111" s="53"/>
      <c r="DW111" s="53"/>
      <c r="EK111" s="53"/>
      <c r="EY111" s="53"/>
      <c r="FM111" s="53"/>
      <c r="GA111" s="53"/>
      <c r="GO111" s="53"/>
      <c r="HC111" s="53"/>
      <c r="HQ111" s="53"/>
    </row>
    <row r="112" spans="1:225" ht="15" customHeight="1" x14ac:dyDescent="0.25">
      <c r="A112" s="53"/>
      <c r="O112" s="53"/>
      <c r="AC112" s="53"/>
      <c r="AQ112" s="53"/>
      <c r="BE112" s="53"/>
      <c r="BS112" s="53"/>
      <c r="CG112" s="53"/>
      <c r="CU112" s="53"/>
      <c r="DI112" s="53"/>
      <c r="DW112" s="53"/>
      <c r="EK112" s="53"/>
      <c r="EY112" s="53"/>
      <c r="FM112" s="53"/>
      <c r="GA112" s="53"/>
      <c r="GO112" s="53"/>
      <c r="HC112" s="53"/>
      <c r="HQ112" s="53"/>
    </row>
    <row r="113" spans="1:225" ht="15" customHeight="1" x14ac:dyDescent="0.25">
      <c r="A113" s="53"/>
      <c r="O113" s="53"/>
      <c r="AC113" s="53"/>
      <c r="AQ113" s="53"/>
      <c r="BE113" s="53"/>
      <c r="BS113" s="53"/>
      <c r="CG113" s="53"/>
      <c r="CU113" s="53"/>
      <c r="DI113" s="53"/>
      <c r="DW113" s="53"/>
      <c r="EK113" s="53"/>
      <c r="EY113" s="53"/>
      <c r="FM113" s="53"/>
      <c r="GA113" s="53"/>
      <c r="GO113" s="53"/>
      <c r="HC113" s="53"/>
      <c r="HQ113" s="53"/>
    </row>
  </sheetData>
  <mergeCells count="223">
    <mergeCell ref="FM1:FZ1"/>
    <mergeCell ref="GA1:GN1"/>
    <mergeCell ref="GO1:HB1"/>
    <mergeCell ref="HC1:HP1"/>
    <mergeCell ref="HQ1:ID1"/>
    <mergeCell ref="A2:N2"/>
    <mergeCell ref="O2:AB2"/>
    <mergeCell ref="AC2:AP2"/>
    <mergeCell ref="AQ2:BD2"/>
    <mergeCell ref="BE2:BR2"/>
    <mergeCell ref="CG1:CT1"/>
    <mergeCell ref="CU1:DH1"/>
    <mergeCell ref="DI1:DV1"/>
    <mergeCell ref="DW1:EJ1"/>
    <mergeCell ref="EK1:EX1"/>
    <mergeCell ref="EY1:FL1"/>
    <mergeCell ref="A1:N1"/>
    <mergeCell ref="O1:AB1"/>
    <mergeCell ref="AC1:AP1"/>
    <mergeCell ref="AQ1:BD1"/>
    <mergeCell ref="BE1:BR1"/>
    <mergeCell ref="BS1:CF1"/>
    <mergeCell ref="EY2:FL2"/>
    <mergeCell ref="FM2:FZ2"/>
    <mergeCell ref="GA2:GN2"/>
    <mergeCell ref="GO2:HB2"/>
    <mergeCell ref="HC2:HP2"/>
    <mergeCell ref="HQ2:ID2"/>
    <mergeCell ref="BS2:CF2"/>
    <mergeCell ref="CG2:CT2"/>
    <mergeCell ref="CU2:DH2"/>
    <mergeCell ref="DI2:DV2"/>
    <mergeCell ref="DW2:EJ2"/>
    <mergeCell ref="EK2:EX2"/>
    <mergeCell ref="FM3:FZ3"/>
    <mergeCell ref="GA3:GN3"/>
    <mergeCell ref="GO3:HB3"/>
    <mergeCell ref="HC3:HP3"/>
    <mergeCell ref="HQ3:ID3"/>
    <mergeCell ref="A4:B4"/>
    <mergeCell ref="C4:N4"/>
    <mergeCell ref="O4:P4"/>
    <mergeCell ref="Q4:AB4"/>
    <mergeCell ref="AC4:AD4"/>
    <mergeCell ref="CG3:CT3"/>
    <mergeCell ref="CU3:DH3"/>
    <mergeCell ref="DI3:DV3"/>
    <mergeCell ref="DW3:EJ3"/>
    <mergeCell ref="EK3:EX3"/>
    <mergeCell ref="EY3:FL3"/>
    <mergeCell ref="A3:N3"/>
    <mergeCell ref="O3:AB3"/>
    <mergeCell ref="AC3:AP3"/>
    <mergeCell ref="AQ3:BD3"/>
    <mergeCell ref="BE3:BR3"/>
    <mergeCell ref="BS3:CF3"/>
    <mergeCell ref="CI4:CT4"/>
    <mergeCell ref="CU4:CV4"/>
    <mergeCell ref="CW4:DH4"/>
    <mergeCell ref="DI4:DJ4"/>
    <mergeCell ref="AE4:AP4"/>
    <mergeCell ref="AQ4:AR4"/>
    <mergeCell ref="AS4:BD4"/>
    <mergeCell ref="BE4:BF4"/>
    <mergeCell ref="BG4:BR4"/>
    <mergeCell ref="BS4:BT4"/>
    <mergeCell ref="GQ4:HB4"/>
    <mergeCell ref="HC4:HD4"/>
    <mergeCell ref="HE4:HP4"/>
    <mergeCell ref="HQ4:HR4"/>
    <mergeCell ref="HS4:ID4"/>
    <mergeCell ref="A5:B5"/>
    <mergeCell ref="C5:N5"/>
    <mergeCell ref="O5:P5"/>
    <mergeCell ref="Q5:AB5"/>
    <mergeCell ref="AC5:AD5"/>
    <mergeCell ref="FA4:FL4"/>
    <mergeCell ref="FM4:FN4"/>
    <mergeCell ref="FO4:FZ4"/>
    <mergeCell ref="GA4:GB4"/>
    <mergeCell ref="GC4:GN4"/>
    <mergeCell ref="GO4:GP4"/>
    <mergeCell ref="DK4:DV4"/>
    <mergeCell ref="DW4:DX4"/>
    <mergeCell ref="DY4:EJ4"/>
    <mergeCell ref="EK4:EL4"/>
    <mergeCell ref="EM4:EX4"/>
    <mergeCell ref="EY4:EZ4"/>
    <mergeCell ref="BU4:CF4"/>
    <mergeCell ref="CG4:CH4"/>
    <mergeCell ref="CI5:CT5"/>
    <mergeCell ref="CU5:CV5"/>
    <mergeCell ref="CW5:DH5"/>
    <mergeCell ref="DI5:DJ5"/>
    <mergeCell ref="AE5:AP5"/>
    <mergeCell ref="AQ5:AR5"/>
    <mergeCell ref="AS5:BD5"/>
    <mergeCell ref="BE5:BF5"/>
    <mergeCell ref="BG5:BR5"/>
    <mergeCell ref="BS5:BT5"/>
    <mergeCell ref="GQ5:HB5"/>
    <mergeCell ref="HC5:HD5"/>
    <mergeCell ref="HE5:HP5"/>
    <mergeCell ref="HQ5:HR5"/>
    <mergeCell ref="HS5:ID5"/>
    <mergeCell ref="A6:B6"/>
    <mergeCell ref="C6:N6"/>
    <mergeCell ref="O6:P6"/>
    <mergeCell ref="Q6:AB6"/>
    <mergeCell ref="AC6:AD6"/>
    <mergeCell ref="FA5:FL5"/>
    <mergeCell ref="FM5:FN5"/>
    <mergeCell ref="FO5:FZ5"/>
    <mergeCell ref="GA5:GB5"/>
    <mergeCell ref="GC5:GN5"/>
    <mergeCell ref="GO5:GP5"/>
    <mergeCell ref="DK5:DV5"/>
    <mergeCell ref="DW5:DX5"/>
    <mergeCell ref="DY5:EJ5"/>
    <mergeCell ref="EK5:EL5"/>
    <mergeCell ref="EM5:EX5"/>
    <mergeCell ref="EY5:EZ5"/>
    <mergeCell ref="BU5:CF5"/>
    <mergeCell ref="CG5:CH5"/>
    <mergeCell ref="HQ6:HR6"/>
    <mergeCell ref="HS6:ID6"/>
    <mergeCell ref="A7:A8"/>
    <mergeCell ref="B7:L7"/>
    <mergeCell ref="M7:M8"/>
    <mergeCell ref="N7:N8"/>
    <mergeCell ref="O7:O8"/>
    <mergeCell ref="FA6:FL6"/>
    <mergeCell ref="FM6:FN6"/>
    <mergeCell ref="FO6:FZ6"/>
    <mergeCell ref="GA6:GB6"/>
    <mergeCell ref="GC6:GN6"/>
    <mergeCell ref="GO6:GP6"/>
    <mergeCell ref="DK6:DV6"/>
    <mergeCell ref="DW6:DX6"/>
    <mergeCell ref="DY6:EJ6"/>
    <mergeCell ref="EK6:EL6"/>
    <mergeCell ref="EM6:EX6"/>
    <mergeCell ref="EY6:EZ6"/>
    <mergeCell ref="BU6:CF6"/>
    <mergeCell ref="CG6:CH6"/>
    <mergeCell ref="CI6:CT6"/>
    <mergeCell ref="CU6:CV6"/>
    <mergeCell ref="CW6:DH6"/>
    <mergeCell ref="P7:Z7"/>
    <mergeCell ref="AA7:AA8"/>
    <mergeCell ref="AB7:AB8"/>
    <mergeCell ref="AC7:AC8"/>
    <mergeCell ref="AD7:AN7"/>
    <mergeCell ref="AO7:AO8"/>
    <mergeCell ref="GQ6:HB6"/>
    <mergeCell ref="HC6:HD6"/>
    <mergeCell ref="HE6:HP6"/>
    <mergeCell ref="DI6:DJ6"/>
    <mergeCell ref="AE6:AP6"/>
    <mergeCell ref="AQ6:AR6"/>
    <mergeCell ref="AS6:BD6"/>
    <mergeCell ref="BE6:BF6"/>
    <mergeCell ref="BG6:BR6"/>
    <mergeCell ref="BS6:BT6"/>
    <mergeCell ref="BF7:BP7"/>
    <mergeCell ref="BQ7:BQ8"/>
    <mergeCell ref="BR7:BR8"/>
    <mergeCell ref="BS7:BS8"/>
    <mergeCell ref="BT7:CD7"/>
    <mergeCell ref="CE7:CE8"/>
    <mergeCell ref="AP7:AP8"/>
    <mergeCell ref="AQ7:AQ8"/>
    <mergeCell ref="AR7:BB7"/>
    <mergeCell ref="BC7:BC8"/>
    <mergeCell ref="BD7:BD8"/>
    <mergeCell ref="BE7:BE8"/>
    <mergeCell ref="CV7:DF7"/>
    <mergeCell ref="DG7:DG8"/>
    <mergeCell ref="DH7:DH8"/>
    <mergeCell ref="DI7:DI8"/>
    <mergeCell ref="DJ7:DT7"/>
    <mergeCell ref="DU7:DU8"/>
    <mergeCell ref="CF7:CF8"/>
    <mergeCell ref="CG7:CG8"/>
    <mergeCell ref="CH7:CR7"/>
    <mergeCell ref="CS7:CS8"/>
    <mergeCell ref="CT7:CT8"/>
    <mergeCell ref="CU7:CU8"/>
    <mergeCell ref="EL7:EV7"/>
    <mergeCell ref="EW7:EW8"/>
    <mergeCell ref="EX7:EX8"/>
    <mergeCell ref="EY7:EY8"/>
    <mergeCell ref="EZ7:FJ7"/>
    <mergeCell ref="FK7:FK8"/>
    <mergeCell ref="DV7:DV8"/>
    <mergeCell ref="DW7:DW8"/>
    <mergeCell ref="DX7:EH7"/>
    <mergeCell ref="EI7:EI8"/>
    <mergeCell ref="EJ7:EJ8"/>
    <mergeCell ref="EK7:EK8"/>
    <mergeCell ref="GB7:GL7"/>
    <mergeCell ref="GM7:GM8"/>
    <mergeCell ref="GN7:GN8"/>
    <mergeCell ref="GO7:GO8"/>
    <mergeCell ref="GP7:GZ7"/>
    <mergeCell ref="HA7:HA8"/>
    <mergeCell ref="FL7:FL8"/>
    <mergeCell ref="FM7:FM8"/>
    <mergeCell ref="FN7:FX7"/>
    <mergeCell ref="FY7:FY8"/>
    <mergeCell ref="FZ7:FZ8"/>
    <mergeCell ref="GA7:GA8"/>
    <mergeCell ref="HR7:IB7"/>
    <mergeCell ref="IC7:IC8"/>
    <mergeCell ref="ID7:ID8"/>
    <mergeCell ref="IE7:IE8"/>
    <mergeCell ref="IF7:IF8"/>
    <mergeCell ref="HB7:HB8"/>
    <mergeCell ref="HC7:HC8"/>
    <mergeCell ref="HD7:HN7"/>
    <mergeCell ref="HO7:HO8"/>
    <mergeCell ref="HP7:HP8"/>
    <mergeCell ref="HQ7:HQ8"/>
  </mergeCells>
  <pageMargins left="0.35433070866141736" right="0.35433070866141736" top="0.27559055118110237" bottom="0.19685039370078741" header="0.39370078740157483" footer="0.19685039370078741"/>
  <pageSetup paperSize="9" scale="85"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Site 49-Shelbourne Rd Junction</vt:lpstr>
      <vt:lpstr>Site 49 - Data</vt:lpstr>
      <vt:lpstr>Site 49 - ARMS</vt:lpstr>
      <vt:lpstr>'Site 49 - ARMS'!Print_Area</vt:lpstr>
      <vt:lpstr>'Site 49 - Data'!Print_Area</vt:lpstr>
      <vt:lpstr>'Site 49 - ARMS'!Print_Titles</vt:lpstr>
      <vt:lpstr>'Site 49 -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Rory Halpin</cp:lastModifiedBy>
  <dcterms:created xsi:type="dcterms:W3CDTF">2013-06-14T13:00:10Z</dcterms:created>
  <dcterms:modified xsi:type="dcterms:W3CDTF">2020-03-10T12:59:23Z</dcterms:modified>
</cp:coreProperties>
</file>