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77921_uniovi_es/Documents/Uni/TFG/"/>
    </mc:Choice>
  </mc:AlternateContent>
  <xr:revisionPtr revIDLastSave="890" documentId="11_AD4D2F04E46CFB4ACB3E20F60DD7D4C8683EDF15" xr6:coauthVersionLast="47" xr6:coauthVersionMax="47" xr10:uidLastSave="{9E32D77D-EA49-40A1-B8E9-9A1BA54EAD5C}"/>
  <bookViews>
    <workbookView xWindow="28680" yWindow="-120" windowWidth="29040" windowHeight="15840" activeTab="4" xr2:uid="{00000000-000D-0000-FFFF-FFFF00000000}"/>
  </bookViews>
  <sheets>
    <sheet name="COSTES" sheetId="2" r:id="rId1"/>
    <sheet name="Partida 1" sheetId="1" r:id="rId2"/>
    <sheet name="Partida 2" sheetId="3" r:id="rId3"/>
    <sheet name="Partida 3" sheetId="4" r:id="rId4"/>
    <sheet name="Partida 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  <c r="H6" i="7"/>
  <c r="H7" i="7"/>
  <c r="E11" i="2"/>
  <c r="E10" i="2"/>
  <c r="E9" i="2"/>
  <c r="G8" i="1"/>
  <c r="G9" i="1"/>
  <c r="H9" i="1" s="1"/>
  <c r="G10" i="1"/>
  <c r="H10" i="1" s="1"/>
  <c r="G7" i="1"/>
  <c r="H7" i="1" s="1"/>
  <c r="I30" i="3"/>
  <c r="L30" i="3" s="1"/>
  <c r="I28" i="3"/>
  <c r="I29" i="3"/>
  <c r="I27" i="3"/>
  <c r="K27" i="3" s="1"/>
  <c r="I22" i="3"/>
  <c r="J22" i="3" s="1"/>
  <c r="I23" i="3"/>
  <c r="J23" i="3" s="1"/>
  <c r="I24" i="3"/>
  <c r="J24" i="3" s="1"/>
  <c r="I25" i="3"/>
  <c r="K25" i="3" s="1"/>
  <c r="I21" i="3"/>
  <c r="J21" i="3" s="1"/>
  <c r="I10" i="3"/>
  <c r="I11" i="3"/>
  <c r="I12" i="3"/>
  <c r="I14" i="3"/>
  <c r="J14" i="3" s="1"/>
  <c r="I15" i="3"/>
  <c r="J15" i="3" s="1"/>
  <c r="I16" i="3"/>
  <c r="J16" i="3" s="1"/>
  <c r="I17" i="3"/>
  <c r="I18" i="3"/>
  <c r="I9" i="3"/>
  <c r="J9" i="3" s="1"/>
  <c r="I7" i="4"/>
  <c r="L7" i="4" s="1"/>
  <c r="I22" i="4"/>
  <c r="I23" i="4"/>
  <c r="L23" i="4" s="1"/>
  <c r="I24" i="4"/>
  <c r="L24" i="4" s="1"/>
  <c r="I25" i="4"/>
  <c r="L25" i="4" s="1"/>
  <c r="I26" i="4"/>
  <c r="M26" i="4" s="1"/>
  <c r="I21" i="4"/>
  <c r="I11" i="4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K20" i="4" s="1"/>
  <c r="I10" i="4"/>
  <c r="J10" i="4" s="1"/>
  <c r="L22" i="4"/>
  <c r="L21" i="4"/>
  <c r="J11" i="4"/>
  <c r="K29" i="3"/>
  <c r="K28" i="3"/>
  <c r="K18" i="3"/>
  <c r="J17" i="3"/>
  <c r="J12" i="3"/>
  <c r="J11" i="3"/>
  <c r="J10" i="3"/>
  <c r="H8" i="1"/>
  <c r="I6" i="1" s="1"/>
  <c r="I5" i="7" l="1"/>
  <c r="J4" i="7" s="1"/>
  <c r="E12" i="2" s="1"/>
  <c r="K20" i="3"/>
  <c r="L19" i="3" s="1"/>
  <c r="L26" i="3"/>
  <c r="K9" i="4"/>
  <c r="L8" i="4" s="1"/>
  <c r="M6" i="4" s="1"/>
  <c r="N5" i="4" s="1"/>
  <c r="K8" i="3"/>
  <c r="J5" i="1"/>
  <c r="K13" i="3"/>
  <c r="L7" i="3" l="1"/>
  <c r="M6" i="3" s="1"/>
  <c r="N5" i="3" s="1"/>
  <c r="E13" i="2" l="1"/>
  <c r="E14" i="2" l="1"/>
  <c r="H17" i="2"/>
  <c r="I4" i="2" s="1"/>
  <c r="I3" i="2" l="1"/>
  <c r="K4" i="2" l="1"/>
  <c r="E20" i="2" s="1"/>
  <c r="E21" i="2" l="1"/>
  <c r="E19" i="2"/>
  <c r="E22" i="2" l="1"/>
</calcChain>
</file>

<file path=xl/sharedStrings.xml><?xml version="1.0" encoding="utf-8"?>
<sst xmlns="http://schemas.openxmlformats.org/spreadsheetml/2006/main" count="170" uniqueCount="79">
  <si>
    <t>l1</t>
  </si>
  <si>
    <t>l2</t>
  </si>
  <si>
    <t>l3</t>
  </si>
  <si>
    <t>Cantidad</t>
  </si>
  <si>
    <t>Unidad</t>
  </si>
  <si>
    <t>Precio</t>
  </si>
  <si>
    <t>Descripción</t>
  </si>
  <si>
    <t>Precio Hora</t>
  </si>
  <si>
    <t>Beneficios esperados</t>
  </si>
  <si>
    <t>Total</t>
  </si>
  <si>
    <t>Horas</t>
  </si>
  <si>
    <t>Subtotal (1)</t>
  </si>
  <si>
    <t>Subtotal (2)</t>
  </si>
  <si>
    <t xml:space="preserve">   Luz</t>
  </si>
  <si>
    <t xml:space="preserve">   Agua</t>
  </si>
  <si>
    <t xml:space="preserve">   Ratón</t>
  </si>
  <si>
    <t>Mes</t>
  </si>
  <si>
    <t>Partida</t>
  </si>
  <si>
    <t>Item</t>
  </si>
  <si>
    <t>Beneficios</t>
  </si>
  <si>
    <t>PRESUPUESTO COSTE</t>
  </si>
  <si>
    <t>PRESUPUESTO CLIENTE</t>
  </si>
  <si>
    <t>Impuestos (IVA 21%)</t>
  </si>
  <si>
    <t>TOTAL</t>
  </si>
  <si>
    <t>Costes indirectos</t>
  </si>
  <si>
    <t>Hardware</t>
  </si>
  <si>
    <t>Hardware y otros gastos indirectos</t>
  </si>
  <si>
    <t>PORCENTAJE DE PONDERACIÓN</t>
  </si>
  <si>
    <t>Valor a Promediar</t>
  </si>
  <si>
    <t>Ponderación =</t>
  </si>
  <si>
    <t>Revisión de trabajos relacionados</t>
  </si>
  <si>
    <t>Herramientas de prevención de ataques</t>
  </si>
  <si>
    <t>Prevención contra ransomware</t>
  </si>
  <si>
    <t>Hardening de Linux</t>
  </si>
  <si>
    <t>Mitigación de ataques ransomware</t>
  </si>
  <si>
    <t>l4</t>
  </si>
  <si>
    <t>Subtotal (4)</t>
  </si>
  <si>
    <t>Subtotal (3)</t>
  </si>
  <si>
    <t>Procedimiento</t>
  </si>
  <si>
    <t>v7 de los controles CIS</t>
  </si>
  <si>
    <t>Mapeo de los TTPs a CIS CSC</t>
  </si>
  <si>
    <t>Conti</t>
  </si>
  <si>
    <t>Hive</t>
  </si>
  <si>
    <t>Lazarus</t>
  </si>
  <si>
    <t>PYSA</t>
  </si>
  <si>
    <t>Mapeo de los CIS CSC a las recomendaciones correspondientes del CIS benchmark</t>
  </si>
  <si>
    <t>Modificar el script de Ansible Lockdown</t>
  </si>
  <si>
    <t>v8 de los controles CIS</t>
  </si>
  <si>
    <t>Mapeo de los TTPs a las recomendaciones correspondientes del CIS benchmark</t>
  </si>
  <si>
    <t>Ejecución y obtención de resultados</t>
  </si>
  <si>
    <t>Ejecución de auditoría previa al hardening</t>
  </si>
  <si>
    <t>Ejecución de script</t>
  </si>
  <si>
    <t>Ejecución de auditoría posterior al hardening</t>
  </si>
  <si>
    <t>Análisis de los resultados</t>
  </si>
  <si>
    <t>Redacción de la memoria</t>
  </si>
  <si>
    <t>Redacción de motivación y objetivos</t>
  </si>
  <si>
    <t>Redacción de estado del arte</t>
  </si>
  <si>
    <t>Redacción de conocimientos generales</t>
  </si>
  <si>
    <t>Beneficios + partida 4</t>
  </si>
  <si>
    <t>Redacción de APT</t>
  </si>
  <si>
    <t>Redacción de grupos ransomware</t>
  </si>
  <si>
    <t>Redacción del framework Mittre Att&amp;ck</t>
  </si>
  <si>
    <t>Redacción de Conti</t>
  </si>
  <si>
    <t>Redacción de Hive</t>
  </si>
  <si>
    <t>Redacción de Lazarus</t>
  </si>
  <si>
    <t>Redacción de PYSA</t>
  </si>
  <si>
    <t>Redacción de los controles críticos de seguridad de CIS</t>
  </si>
  <si>
    <t>Redacción de CIS benchmarks</t>
  </si>
  <si>
    <t>Redacción de Ansible Lockdown</t>
  </si>
  <si>
    <t>Redacción de trabajos relacionados</t>
  </si>
  <si>
    <t>Redacción de metodología de trabajo</t>
  </si>
  <si>
    <t>Redacción de resultados</t>
  </si>
  <si>
    <t>Redacción de conclusiones</t>
  </si>
  <si>
    <t>Redacción de trabajo futuro</t>
  </si>
  <si>
    <t>Redacción de anexos</t>
  </si>
  <si>
    <t>Revisión de la memoria</t>
  </si>
  <si>
    <t xml:space="preserve">  </t>
  </si>
  <si>
    <t xml:space="preserve">   Portátil</t>
  </si>
  <si>
    <t>Redacción y revisión de la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</si>
</sst>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2"/>
      <color rgb="FF36363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 style="thin">
        <color rgb="FF9BC2E6"/>
      </right>
      <top/>
      <bottom/>
      <diagonal/>
    </border>
    <border>
      <left/>
      <right/>
      <top/>
      <bottom style="thin">
        <color rgb="FF9BC2E6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44" fontId="0" fillId="0" borderId="2" xfId="1" applyFont="1" applyBorder="1"/>
    <xf numFmtId="9" fontId="0" fillId="0" borderId="2" xfId="2" applyFont="1" applyBorder="1"/>
    <xf numFmtId="0" fontId="0" fillId="0" borderId="0" xfId="0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44" fontId="8" fillId="3" borderId="3" xfId="0" applyNumberFormat="1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44" fontId="7" fillId="3" borderId="3" xfId="0" applyNumberFormat="1" applyFont="1" applyFill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7" fillId="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44" fontId="3" fillId="0" borderId="3" xfId="0" applyNumberFormat="1" applyFont="1" applyBorder="1"/>
    <xf numFmtId="0" fontId="5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44" fontId="0" fillId="0" borderId="3" xfId="1" applyFont="1" applyBorder="1" applyAlignment="1">
      <alignment horizontal="right"/>
    </xf>
    <xf numFmtId="44" fontId="3" fillId="0" borderId="3" xfId="1" applyFont="1" applyBorder="1" applyAlignment="1">
      <alignment horizontal="right"/>
    </xf>
    <xf numFmtId="0" fontId="0" fillId="0" borderId="4" xfId="0" applyBorder="1"/>
    <xf numFmtId="44" fontId="0" fillId="0" borderId="3" xfId="1" applyFont="1" applyBorder="1"/>
    <xf numFmtId="0" fontId="3" fillId="0" borderId="3" xfId="0" applyFont="1" applyBorder="1"/>
    <xf numFmtId="44" fontId="8" fillId="3" borderId="3" xfId="1" applyFont="1" applyFill="1" applyBorder="1" applyAlignment="1">
      <alignment vertical="center" wrapText="1"/>
    </xf>
    <xf numFmtId="0" fontId="0" fillId="6" borderId="1" xfId="0" applyFill="1" applyBorder="1" applyAlignment="1">
      <alignment horizontal="right"/>
    </xf>
    <xf numFmtId="9" fontId="0" fillId="6" borderId="1" xfId="2" applyFont="1" applyFill="1" applyBorder="1"/>
    <xf numFmtId="0" fontId="9" fillId="0" borderId="1" xfId="0" applyFont="1" applyBorder="1"/>
    <xf numFmtId="16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0" fontId="0" fillId="2" borderId="1" xfId="0" applyFill="1" applyBorder="1"/>
    <xf numFmtId="0" fontId="0" fillId="0" borderId="3" xfId="0" applyBorder="1" applyAlignment="1">
      <alignment horizontal="left" indent="1"/>
    </xf>
    <xf numFmtId="0" fontId="6" fillId="0" borderId="5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44" fontId="8" fillId="3" borderId="6" xfId="0" applyNumberFormat="1" applyFont="1" applyFill="1" applyBorder="1" applyAlignment="1">
      <alignment horizontal="center" vertical="center" wrapText="1"/>
    </xf>
    <xf numFmtId="44" fontId="7" fillId="3" borderId="3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/>
    </xf>
    <xf numFmtId="0" fontId="5" fillId="8" borderId="3" xfId="0" applyFont="1" applyFill="1" applyBorder="1" applyAlignment="1">
      <alignment horizontal="center" vertical="center" wrapText="1"/>
    </xf>
    <xf numFmtId="44" fontId="5" fillId="8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 indent="1"/>
    </xf>
    <xf numFmtId="0" fontId="6" fillId="4" borderId="3" xfId="0" applyFont="1" applyFill="1" applyBorder="1" applyAlignment="1">
      <alignment horizontal="center" vertical="center" wrapText="1"/>
    </xf>
    <xf numFmtId="44" fontId="0" fillId="0" borderId="3" xfId="0" applyNumberFormat="1" applyBorder="1" applyAlignment="1">
      <alignment horizontal="center"/>
    </xf>
    <xf numFmtId="44" fontId="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 indent="2"/>
    </xf>
    <xf numFmtId="0" fontId="5" fillId="4" borderId="3" xfId="0" applyFont="1" applyFill="1" applyBorder="1" applyAlignment="1">
      <alignment horizontal="center" vertical="center" wrapText="1"/>
    </xf>
    <xf numFmtId="44" fontId="5" fillId="4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 wrapText="1"/>
    </xf>
    <xf numFmtId="44" fontId="6" fillId="8" borderId="3" xfId="0" applyNumberFormat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44" fontId="10" fillId="5" borderId="4" xfId="1" applyFont="1" applyFill="1" applyBorder="1" applyAlignment="1">
      <alignment horizontal="center"/>
    </xf>
    <xf numFmtId="0" fontId="0" fillId="2" borderId="7" xfId="0" applyFill="1" applyBorder="1"/>
    <xf numFmtId="0" fontId="2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6" fillId="4" borderId="3" xfId="0" applyNumberFormat="1" applyFont="1" applyFill="1" applyBorder="1" applyAlignment="1">
      <alignment vertical="center" wrapText="1"/>
    </xf>
    <xf numFmtId="0" fontId="13" fillId="9" borderId="8" xfId="0" applyFont="1" applyFill="1" applyBorder="1" applyAlignment="1">
      <alignment horizontal="center"/>
    </xf>
    <xf numFmtId="0" fontId="12" fillId="0" borderId="8" xfId="0" applyFont="1" applyBorder="1"/>
    <xf numFmtId="0" fontId="14" fillId="9" borderId="8" xfId="0" applyFont="1" applyFill="1" applyBorder="1"/>
    <xf numFmtId="0" fontId="15" fillId="9" borderId="9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vertical="center" wrapText="1"/>
    </xf>
    <xf numFmtId="0" fontId="7" fillId="8" borderId="3" xfId="0" applyFont="1" applyFill="1" applyBorder="1" applyAlignment="1">
      <alignment vertical="center" wrapText="1"/>
    </xf>
    <xf numFmtId="0" fontId="7" fillId="8" borderId="3" xfId="0" applyFont="1" applyFill="1" applyBorder="1" applyAlignment="1">
      <alignment horizontal="left" vertical="center" wrapText="1"/>
    </xf>
    <xf numFmtId="44" fontId="7" fillId="8" borderId="3" xfId="0" applyNumberFormat="1" applyFont="1" applyFill="1" applyBorder="1" applyAlignment="1">
      <alignment vertical="center" wrapText="1"/>
    </xf>
    <xf numFmtId="0" fontId="7" fillId="11" borderId="3" xfId="0" applyFont="1" applyFill="1" applyBorder="1" applyAlignment="1">
      <alignment vertical="center" wrapText="1"/>
    </xf>
    <xf numFmtId="0" fontId="5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44" fontId="5" fillId="11" borderId="3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62D4-D4EA-416C-8E06-3A45EF7BB348}">
  <dimension ref="C1:K23"/>
  <sheetViews>
    <sheetView workbookViewId="0">
      <selection activeCell="C18" sqref="C18:E23"/>
    </sheetView>
  </sheetViews>
  <sheetFormatPr baseColWidth="10" defaultRowHeight="15" x14ac:dyDescent="0.25"/>
  <cols>
    <col min="4" max="4" width="34.5703125" customWidth="1"/>
    <col min="5" max="5" width="20.28515625" customWidth="1"/>
    <col min="8" max="8" width="20.7109375" customWidth="1"/>
    <col min="10" max="10" width="13.5703125" bestFit="1" customWidth="1"/>
  </cols>
  <sheetData>
    <row r="1" spans="3:11" ht="26.25" x14ac:dyDescent="0.4">
      <c r="H1" s="77" t="s">
        <v>27</v>
      </c>
      <c r="I1" s="77"/>
      <c r="J1" s="77"/>
      <c r="K1" s="77"/>
    </row>
    <row r="2" spans="3:11" x14ac:dyDescent="0.25">
      <c r="C2" s="32" t="s">
        <v>7</v>
      </c>
      <c r="E2" s="32" t="s">
        <v>8</v>
      </c>
    </row>
    <row r="3" spans="3:11" ht="15.75" x14ac:dyDescent="0.25">
      <c r="C3" s="1">
        <v>20</v>
      </c>
      <c r="E3" s="2">
        <v>0.2</v>
      </c>
      <c r="H3" s="28" t="s">
        <v>9</v>
      </c>
      <c r="I3" s="29">
        <f>E14-E12-E13</f>
        <v>2580</v>
      </c>
      <c r="J3" s="30">
        <v>100</v>
      </c>
      <c r="K3" s="30"/>
    </row>
    <row r="4" spans="3:11" ht="15.75" x14ac:dyDescent="0.25">
      <c r="H4" s="28" t="s">
        <v>28</v>
      </c>
      <c r="I4" s="31">
        <f>COSTES!H17</f>
        <v>1478.4</v>
      </c>
      <c r="J4" s="26" t="s">
        <v>29</v>
      </c>
      <c r="K4" s="27">
        <f>((I4*J3)/I3)/100</f>
        <v>0.57302325581395352</v>
      </c>
    </row>
    <row r="5" spans="3:11" x14ac:dyDescent="0.25">
      <c r="I5" t="s">
        <v>76</v>
      </c>
    </row>
    <row r="7" spans="3:11" x14ac:dyDescent="0.25">
      <c r="C7" s="75" t="s">
        <v>20</v>
      </c>
      <c r="D7" s="75"/>
      <c r="E7" s="75"/>
    </row>
    <row r="8" spans="3:11" x14ac:dyDescent="0.25">
      <c r="C8" s="60" t="s">
        <v>18</v>
      </c>
      <c r="D8" s="4" t="s">
        <v>17</v>
      </c>
      <c r="E8" s="4" t="s">
        <v>9</v>
      </c>
    </row>
    <row r="9" spans="3:11" x14ac:dyDescent="0.25">
      <c r="C9" s="61">
        <v>1</v>
      </c>
      <c r="D9" s="10" t="s">
        <v>30</v>
      </c>
      <c r="E9" s="12">
        <f>'Partida 1'!J5</f>
        <v>240</v>
      </c>
    </row>
    <row r="10" spans="3:11" x14ac:dyDescent="0.25">
      <c r="C10" s="61">
        <v>2</v>
      </c>
      <c r="D10" s="10" t="s">
        <v>38</v>
      </c>
      <c r="E10" s="12">
        <f>'Partida 2'!N5</f>
        <v>680</v>
      </c>
    </row>
    <row r="11" spans="3:11" x14ac:dyDescent="0.25">
      <c r="C11" s="61">
        <v>3</v>
      </c>
      <c r="D11" s="61" t="s">
        <v>78</v>
      </c>
      <c r="E11" s="12">
        <f>'Partida 3'!N5</f>
        <v>1660</v>
      </c>
    </row>
    <row r="12" spans="3:11" x14ac:dyDescent="0.25">
      <c r="C12" s="61">
        <v>4</v>
      </c>
      <c r="D12" s="22" t="s">
        <v>26</v>
      </c>
      <c r="E12" s="12">
        <f>'Partida 4'!J4</f>
        <v>802</v>
      </c>
    </row>
    <row r="13" spans="3:11" x14ac:dyDescent="0.25">
      <c r="D13" s="62" t="s">
        <v>19</v>
      </c>
      <c r="E13" s="12">
        <f>SUM(E9:E12)*E3</f>
        <v>676.40000000000009</v>
      </c>
    </row>
    <row r="14" spans="3:11" ht="18.75" x14ac:dyDescent="0.3">
      <c r="D14" s="63" t="s">
        <v>9</v>
      </c>
      <c r="E14" s="55">
        <f>SUM(E9:E13)</f>
        <v>4058.4</v>
      </c>
    </row>
    <row r="16" spans="3:11" x14ac:dyDescent="0.25">
      <c r="H16" s="56" t="s">
        <v>58</v>
      </c>
    </row>
    <row r="17" spans="3:8" x14ac:dyDescent="0.25">
      <c r="C17" s="76" t="s">
        <v>21</v>
      </c>
      <c r="D17" s="76"/>
      <c r="E17" s="76"/>
      <c r="H17" s="1">
        <f>COSTES!E13+COSTES!E12</f>
        <v>1478.4</v>
      </c>
    </row>
    <row r="18" spans="3:8" x14ac:dyDescent="0.25">
      <c r="C18" s="60" t="s">
        <v>18</v>
      </c>
      <c r="D18" s="60" t="s">
        <v>17</v>
      </c>
      <c r="E18" s="4" t="s">
        <v>9</v>
      </c>
    </row>
    <row r="19" spans="3:8" x14ac:dyDescent="0.25">
      <c r="C19" s="61">
        <v>1</v>
      </c>
      <c r="D19" s="61" t="s">
        <v>30</v>
      </c>
      <c r="E19" s="12">
        <f>E9*(1+$K$4)</f>
        <v>377.52558139534887</v>
      </c>
    </row>
    <row r="20" spans="3:8" x14ac:dyDescent="0.25">
      <c r="C20" s="61">
        <v>2</v>
      </c>
      <c r="D20" s="61" t="s">
        <v>38</v>
      </c>
      <c r="E20" s="12">
        <f>E10*(1+$K$4)</f>
        <v>1069.6558139534884</v>
      </c>
    </row>
    <row r="21" spans="3:8" x14ac:dyDescent="0.25">
      <c r="C21" s="61">
        <v>3</v>
      </c>
      <c r="D21" s="61" t="s">
        <v>78</v>
      </c>
      <c r="E21" s="12">
        <f>E11*(1+$K$4)</f>
        <v>2611.2186046511629</v>
      </c>
    </row>
    <row r="22" spans="3:8" x14ac:dyDescent="0.25">
      <c r="D22" s="62" t="s">
        <v>22</v>
      </c>
      <c r="E22" s="12">
        <f>SUM(E19:E21)*(0.21)</f>
        <v>852.26400000000001</v>
      </c>
    </row>
    <row r="23" spans="3:8" ht="18.75" x14ac:dyDescent="0.3">
      <c r="D23" s="63" t="s">
        <v>23</v>
      </c>
      <c r="E23" s="55">
        <f>SUM(E19:E22)</f>
        <v>4910.6639999999998</v>
      </c>
    </row>
  </sheetData>
  <mergeCells count="3">
    <mergeCell ref="C7:E7"/>
    <mergeCell ref="C17:E17"/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1"/>
  <sheetViews>
    <sheetView workbookViewId="0">
      <selection activeCell="I7" sqref="I7"/>
    </sheetView>
  </sheetViews>
  <sheetFormatPr baseColWidth="10" defaultColWidth="8.85546875" defaultRowHeight="15" x14ac:dyDescent="0.25"/>
  <cols>
    <col min="4" max="4" width="38.7109375" customWidth="1"/>
    <col min="6" max="6" width="8.85546875" style="3"/>
    <col min="8" max="9" width="12.28515625" customWidth="1"/>
    <col min="10" max="10" width="10.140625" bestFit="1" customWidth="1"/>
  </cols>
  <sheetData>
    <row r="4" spans="2:10" x14ac:dyDescent="0.25">
      <c r="B4" s="4" t="s">
        <v>0</v>
      </c>
      <c r="C4" s="4" t="s">
        <v>1</v>
      </c>
      <c r="D4" s="4" t="s">
        <v>6</v>
      </c>
      <c r="E4" s="4" t="s">
        <v>3</v>
      </c>
      <c r="F4" s="4" t="s">
        <v>4</v>
      </c>
      <c r="G4" s="4" t="s">
        <v>5</v>
      </c>
      <c r="H4" s="4" t="s">
        <v>12</v>
      </c>
      <c r="I4" s="4" t="s">
        <v>11</v>
      </c>
      <c r="J4" s="4" t="s">
        <v>9</v>
      </c>
    </row>
    <row r="5" spans="2:10" ht="15.75" x14ac:dyDescent="0.25">
      <c r="B5" s="5"/>
      <c r="C5" s="5"/>
      <c r="D5" s="5"/>
      <c r="E5" s="5"/>
      <c r="F5" s="6"/>
      <c r="G5" s="5"/>
      <c r="H5" s="5"/>
      <c r="I5" s="5"/>
      <c r="J5" s="7">
        <f>I6</f>
        <v>240</v>
      </c>
    </row>
    <row r="6" spans="2:10" x14ac:dyDescent="0.25">
      <c r="B6" s="8">
        <v>1</v>
      </c>
      <c r="C6" s="8"/>
      <c r="D6" s="8" t="s">
        <v>30</v>
      </c>
      <c r="E6" s="8"/>
      <c r="F6" s="13"/>
      <c r="G6" s="8"/>
      <c r="H6" s="8"/>
      <c r="I6" s="9">
        <f>SUM(H7:H10,)</f>
        <v>240</v>
      </c>
      <c r="J6" s="8"/>
    </row>
    <row r="7" spans="2:10" x14ac:dyDescent="0.25">
      <c r="B7" s="10"/>
      <c r="C7" s="10">
        <v>1</v>
      </c>
      <c r="D7" s="33" t="s">
        <v>31</v>
      </c>
      <c r="E7" s="10">
        <v>3</v>
      </c>
      <c r="F7" s="11" t="s">
        <v>10</v>
      </c>
      <c r="G7" s="12">
        <f>COSTES!$C$3</f>
        <v>20</v>
      </c>
      <c r="H7" s="12">
        <f>G7*E7</f>
        <v>60</v>
      </c>
      <c r="I7" s="10"/>
      <c r="J7" s="10"/>
    </row>
    <row r="8" spans="2:10" x14ac:dyDescent="0.25">
      <c r="B8" s="10"/>
      <c r="C8" s="10">
        <v>2</v>
      </c>
      <c r="D8" s="33" t="s">
        <v>32</v>
      </c>
      <c r="E8" s="10">
        <v>3</v>
      </c>
      <c r="F8" s="11" t="s">
        <v>10</v>
      </c>
      <c r="G8" s="12">
        <f>COSTES!$C$3</f>
        <v>20</v>
      </c>
      <c r="H8" s="12">
        <f>G8*E8</f>
        <v>60</v>
      </c>
      <c r="I8" s="10"/>
      <c r="J8" s="10"/>
    </row>
    <row r="9" spans="2:10" x14ac:dyDescent="0.25">
      <c r="B9" s="10"/>
      <c r="C9" s="10">
        <v>3</v>
      </c>
      <c r="D9" s="33" t="s">
        <v>33</v>
      </c>
      <c r="E9" s="10">
        <v>3</v>
      </c>
      <c r="F9" s="11" t="s">
        <v>10</v>
      </c>
      <c r="G9" s="12">
        <f>COSTES!$C$3</f>
        <v>20</v>
      </c>
      <c r="H9" s="12">
        <f>G9*E9</f>
        <v>60</v>
      </c>
      <c r="I9" s="10"/>
      <c r="J9" s="10"/>
    </row>
    <row r="10" spans="2:10" x14ac:dyDescent="0.25">
      <c r="B10" s="10"/>
      <c r="C10" s="10">
        <v>4</v>
      </c>
      <c r="D10" s="34" t="s">
        <v>34</v>
      </c>
      <c r="E10" s="10">
        <v>3</v>
      </c>
      <c r="F10" s="11" t="s">
        <v>10</v>
      </c>
      <c r="G10" s="12">
        <f>COSTES!$C$3</f>
        <v>20</v>
      </c>
      <c r="H10" s="12">
        <f>G10*E10</f>
        <v>60</v>
      </c>
      <c r="I10" s="10"/>
      <c r="J10" s="10"/>
    </row>
    <row r="11" spans="2:10" x14ac:dyDescent="0.25">
      <c r="G11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A03C-AC5C-4381-8B57-CA7D6C149167}">
  <dimension ref="B4:N30"/>
  <sheetViews>
    <sheetView workbookViewId="0">
      <selection activeCell="F31" sqref="F31"/>
    </sheetView>
  </sheetViews>
  <sheetFormatPr baseColWidth="10" defaultRowHeight="15" x14ac:dyDescent="0.25"/>
  <cols>
    <col min="6" max="6" width="44" customWidth="1"/>
    <col min="7" max="7" width="8.85546875" bestFit="1" customWidth="1"/>
    <col min="8" max="8" width="7.42578125" bestFit="1" customWidth="1"/>
    <col min="9" max="9" width="8.42578125" bestFit="1" customWidth="1"/>
    <col min="10" max="10" width="11.28515625" style="58" bestFit="1" customWidth="1"/>
    <col min="11" max="13" width="11.28515625" bestFit="1" customWidth="1"/>
    <col min="14" max="14" width="10.140625" bestFit="1" customWidth="1"/>
  </cols>
  <sheetData>
    <row r="4" spans="2:14" x14ac:dyDescent="0.25">
      <c r="B4" s="14" t="s">
        <v>0</v>
      </c>
      <c r="C4" s="14" t="s">
        <v>1</v>
      </c>
      <c r="D4" s="14" t="s">
        <v>2</v>
      </c>
      <c r="E4" s="14" t="s">
        <v>35</v>
      </c>
      <c r="F4" s="14" t="s">
        <v>6</v>
      </c>
      <c r="G4" s="14" t="s">
        <v>3</v>
      </c>
      <c r="H4" s="4" t="s">
        <v>4</v>
      </c>
      <c r="I4" s="4" t="s">
        <v>5</v>
      </c>
      <c r="J4" s="57" t="s">
        <v>36</v>
      </c>
      <c r="K4" s="4" t="s">
        <v>37</v>
      </c>
      <c r="L4" s="4" t="s">
        <v>12</v>
      </c>
      <c r="M4" s="4" t="s">
        <v>11</v>
      </c>
      <c r="N4" s="4" t="s">
        <v>9</v>
      </c>
    </row>
    <row r="5" spans="2:14" ht="15.75" x14ac:dyDescent="0.25">
      <c r="B5" s="5"/>
      <c r="C5" s="35"/>
      <c r="D5" s="35"/>
      <c r="E5" s="35"/>
      <c r="F5" s="5"/>
      <c r="G5" s="6"/>
      <c r="H5" s="36"/>
      <c r="I5" s="36"/>
      <c r="J5" s="36"/>
      <c r="K5" s="36"/>
      <c r="L5" s="36"/>
      <c r="M5" s="36"/>
      <c r="N5" s="37">
        <f>M6</f>
        <v>680</v>
      </c>
    </row>
    <row r="6" spans="2:14" x14ac:dyDescent="0.25">
      <c r="B6" s="8">
        <v>1</v>
      </c>
      <c r="C6" s="8"/>
      <c r="D6" s="8"/>
      <c r="E6" s="8"/>
      <c r="F6" s="8" t="s">
        <v>38</v>
      </c>
      <c r="G6" s="13"/>
      <c r="H6" s="13"/>
      <c r="I6" s="13"/>
      <c r="J6" s="13"/>
      <c r="K6" s="13"/>
      <c r="L6" s="13"/>
      <c r="M6" s="38">
        <f>SUM(L7:L30)</f>
        <v>680</v>
      </c>
      <c r="N6" s="13"/>
    </row>
    <row r="7" spans="2:14" x14ac:dyDescent="0.25">
      <c r="B7" s="39"/>
      <c r="C7" s="39">
        <v>1</v>
      </c>
      <c r="D7" s="39"/>
      <c r="E7" s="39"/>
      <c r="F7" s="40" t="s">
        <v>39</v>
      </c>
      <c r="G7" s="41"/>
      <c r="H7" s="41"/>
      <c r="I7" s="41"/>
      <c r="J7" s="41"/>
      <c r="K7" s="41"/>
      <c r="L7" s="42">
        <f>SUM(K8:K18)</f>
        <v>300</v>
      </c>
      <c r="M7" s="42"/>
      <c r="N7" s="41"/>
    </row>
    <row r="8" spans="2:14" x14ac:dyDescent="0.25">
      <c r="B8" s="16"/>
      <c r="C8" s="16"/>
      <c r="D8" s="16">
        <v>1</v>
      </c>
      <c r="E8" s="16"/>
      <c r="F8" s="43" t="s">
        <v>40</v>
      </c>
      <c r="G8" s="44"/>
      <c r="H8" s="11"/>
      <c r="I8" s="45"/>
      <c r="J8" s="46"/>
      <c r="K8" s="46">
        <f>SUM(J9:J12)</f>
        <v>100</v>
      </c>
      <c r="L8" s="44"/>
      <c r="M8" s="44"/>
      <c r="N8" s="44"/>
    </row>
    <row r="9" spans="2:14" x14ac:dyDescent="0.25">
      <c r="B9" s="16"/>
      <c r="C9" s="16"/>
      <c r="D9" s="16"/>
      <c r="E9" s="16">
        <v>1</v>
      </c>
      <c r="F9" s="47" t="s">
        <v>41</v>
      </c>
      <c r="G9" s="44">
        <v>2</v>
      </c>
      <c r="H9" s="11" t="s">
        <v>10</v>
      </c>
      <c r="I9" s="45">
        <f>COSTES!$C$3</f>
        <v>20</v>
      </c>
      <c r="J9" s="59">
        <f>G9*I9</f>
        <v>40</v>
      </c>
      <c r="K9" s="46"/>
      <c r="L9" s="44"/>
      <c r="M9" s="44"/>
      <c r="N9" s="44"/>
    </row>
    <row r="10" spans="2:14" x14ac:dyDescent="0.25">
      <c r="B10" s="16"/>
      <c r="C10" s="16"/>
      <c r="D10" s="16"/>
      <c r="E10" s="16">
        <v>2</v>
      </c>
      <c r="F10" s="47" t="s">
        <v>42</v>
      </c>
      <c r="G10" s="44">
        <v>1</v>
      </c>
      <c r="H10" s="11" t="s">
        <v>10</v>
      </c>
      <c r="I10" s="45">
        <f>COSTES!$C$3</f>
        <v>20</v>
      </c>
      <c r="J10" s="59">
        <f t="shared" ref="J10:J24" si="0">G10*I10</f>
        <v>20</v>
      </c>
      <c r="K10" s="46"/>
      <c r="L10" s="44"/>
      <c r="M10" s="44"/>
      <c r="N10" s="44"/>
    </row>
    <row r="11" spans="2:14" x14ac:dyDescent="0.25">
      <c r="B11" s="15"/>
      <c r="C11" s="15"/>
      <c r="D11" s="15"/>
      <c r="E11" s="16">
        <v>3</v>
      </c>
      <c r="F11" s="47" t="s">
        <v>43</v>
      </c>
      <c r="G11" s="48">
        <v>1</v>
      </c>
      <c r="H11" s="11" t="s">
        <v>10</v>
      </c>
      <c r="I11" s="45">
        <f>COSTES!$C$3</f>
        <v>20</v>
      </c>
      <c r="J11" s="59">
        <f t="shared" si="0"/>
        <v>20</v>
      </c>
      <c r="K11" s="46"/>
      <c r="L11" s="49"/>
      <c r="M11" s="49"/>
      <c r="N11" s="48"/>
    </row>
    <row r="12" spans="2:14" x14ac:dyDescent="0.25">
      <c r="B12" s="16"/>
      <c r="C12" s="16"/>
      <c r="D12" s="16"/>
      <c r="E12" s="16">
        <v>4</v>
      </c>
      <c r="F12" s="47" t="s">
        <v>44</v>
      </c>
      <c r="G12" s="44">
        <v>1</v>
      </c>
      <c r="H12" s="11" t="s">
        <v>10</v>
      </c>
      <c r="I12" s="45">
        <f>COSTES!$C$3</f>
        <v>20</v>
      </c>
      <c r="J12" s="59">
        <f t="shared" si="0"/>
        <v>20</v>
      </c>
      <c r="K12" s="46"/>
      <c r="L12" s="44"/>
      <c r="M12" s="44"/>
      <c r="N12" s="44"/>
    </row>
    <row r="13" spans="2:14" ht="30" x14ac:dyDescent="0.25">
      <c r="B13" s="16"/>
      <c r="C13" s="16"/>
      <c r="D13" s="16">
        <v>2</v>
      </c>
      <c r="E13" s="16"/>
      <c r="F13" s="43" t="s">
        <v>45</v>
      </c>
      <c r="G13" s="44"/>
      <c r="H13" s="50"/>
      <c r="I13" s="45"/>
      <c r="J13" s="46"/>
      <c r="K13" s="46">
        <f>SUM(J14:J18)</f>
        <v>160</v>
      </c>
      <c r="L13" s="44"/>
      <c r="M13" s="44"/>
      <c r="N13" s="44"/>
    </row>
    <row r="14" spans="2:14" x14ac:dyDescent="0.25">
      <c r="B14" s="16"/>
      <c r="C14" s="16"/>
      <c r="D14" s="16"/>
      <c r="E14" s="16">
        <v>1</v>
      </c>
      <c r="F14" s="47" t="s">
        <v>41</v>
      </c>
      <c r="G14" s="44">
        <v>2</v>
      </c>
      <c r="H14" s="11" t="s">
        <v>10</v>
      </c>
      <c r="I14" s="45">
        <f>COSTES!$C$3</f>
        <v>20</v>
      </c>
      <c r="J14" s="46">
        <f t="shared" si="0"/>
        <v>40</v>
      </c>
      <c r="K14" s="46"/>
      <c r="L14" s="44"/>
      <c r="M14" s="44"/>
      <c r="N14" s="44"/>
    </row>
    <row r="15" spans="2:14" x14ac:dyDescent="0.25">
      <c r="B15" s="16"/>
      <c r="C15" s="16"/>
      <c r="D15" s="16"/>
      <c r="E15" s="16">
        <v>2</v>
      </c>
      <c r="F15" s="47" t="s">
        <v>42</v>
      </c>
      <c r="G15" s="44">
        <v>2</v>
      </c>
      <c r="H15" s="11" t="s">
        <v>10</v>
      </c>
      <c r="I15" s="45">
        <f>COSTES!$C$3</f>
        <v>20</v>
      </c>
      <c r="J15" s="46">
        <f t="shared" si="0"/>
        <v>40</v>
      </c>
      <c r="K15" s="46"/>
      <c r="L15" s="44"/>
      <c r="M15" s="44"/>
      <c r="N15" s="44"/>
    </row>
    <row r="16" spans="2:14" x14ac:dyDescent="0.25">
      <c r="B16" s="15"/>
      <c r="C16" s="15"/>
      <c r="D16" s="15"/>
      <c r="E16" s="16">
        <v>3</v>
      </c>
      <c r="F16" s="47" t="s">
        <v>43</v>
      </c>
      <c r="G16" s="48">
        <v>2</v>
      </c>
      <c r="H16" s="11" t="s">
        <v>10</v>
      </c>
      <c r="I16" s="45">
        <f>COSTES!$C$3</f>
        <v>20</v>
      </c>
      <c r="J16" s="46">
        <f>G16*I16</f>
        <v>40</v>
      </c>
      <c r="K16" s="46"/>
      <c r="L16" s="49"/>
      <c r="M16" s="49"/>
      <c r="N16" s="48"/>
    </row>
    <row r="17" spans="2:14" x14ac:dyDescent="0.25">
      <c r="B17" s="16"/>
      <c r="C17" s="16"/>
      <c r="D17" s="16"/>
      <c r="E17" s="16">
        <v>4</v>
      </c>
      <c r="F17" s="47" t="s">
        <v>44</v>
      </c>
      <c r="G17" s="44">
        <v>2</v>
      </c>
      <c r="H17" s="11" t="s">
        <v>10</v>
      </c>
      <c r="I17" s="45">
        <f>COSTES!$C$3</f>
        <v>20</v>
      </c>
      <c r="J17" s="46">
        <f t="shared" si="0"/>
        <v>40</v>
      </c>
      <c r="K17" s="46"/>
      <c r="L17" s="44"/>
      <c r="M17" s="44"/>
      <c r="N17" s="44"/>
    </row>
    <row r="18" spans="2:14" x14ac:dyDescent="0.25">
      <c r="B18" s="16"/>
      <c r="C18" s="16"/>
      <c r="D18" s="16">
        <v>3</v>
      </c>
      <c r="E18" s="16"/>
      <c r="F18" s="43" t="s">
        <v>46</v>
      </c>
      <c r="G18" s="44">
        <v>2</v>
      </c>
      <c r="H18" s="11" t="s">
        <v>10</v>
      </c>
      <c r="I18" s="45">
        <f>COSTES!$C$3</f>
        <v>20</v>
      </c>
      <c r="K18" s="46">
        <f>G18*I18</f>
        <v>40</v>
      </c>
      <c r="L18" s="44"/>
      <c r="M18" s="44"/>
      <c r="N18" s="44"/>
    </row>
    <row r="19" spans="2:14" x14ac:dyDescent="0.25">
      <c r="B19" s="39"/>
      <c r="C19" s="39">
        <v>2</v>
      </c>
      <c r="D19" s="39"/>
      <c r="E19" s="39"/>
      <c r="F19" s="52" t="s">
        <v>47</v>
      </c>
      <c r="G19" s="41"/>
      <c r="H19" s="41"/>
      <c r="I19" s="41"/>
      <c r="J19" s="53"/>
      <c r="K19" s="53"/>
      <c r="L19" s="42">
        <f>SUM(K20:K25)</f>
        <v>240</v>
      </c>
      <c r="M19" s="42"/>
      <c r="N19" s="54"/>
    </row>
    <row r="20" spans="2:14" ht="30" x14ac:dyDescent="0.25">
      <c r="B20" s="16"/>
      <c r="C20" s="16"/>
      <c r="D20" s="16">
        <v>1</v>
      </c>
      <c r="E20" s="16"/>
      <c r="F20" s="43" t="s">
        <v>48</v>
      </c>
      <c r="G20" s="44"/>
      <c r="H20" s="11"/>
      <c r="I20" s="45"/>
      <c r="J20" s="46"/>
      <c r="K20" s="46">
        <f>SUM(J21:J24)</f>
        <v>200</v>
      </c>
      <c r="L20" s="44"/>
      <c r="M20" s="44"/>
      <c r="N20" s="44"/>
    </row>
    <row r="21" spans="2:14" x14ac:dyDescent="0.25">
      <c r="B21" s="16"/>
      <c r="C21" s="16"/>
      <c r="D21" s="16"/>
      <c r="E21" s="16">
        <v>1</v>
      </c>
      <c r="F21" s="47" t="s">
        <v>41</v>
      </c>
      <c r="G21" s="44">
        <v>4</v>
      </c>
      <c r="H21" s="11" t="s">
        <v>10</v>
      </c>
      <c r="I21" s="45">
        <f>COSTES!$C$3</f>
        <v>20</v>
      </c>
      <c r="J21" s="46">
        <f t="shared" si="0"/>
        <v>80</v>
      </c>
      <c r="K21" s="46"/>
      <c r="L21" s="44"/>
      <c r="M21" s="44"/>
      <c r="N21" s="44"/>
    </row>
    <row r="22" spans="2:14" x14ac:dyDescent="0.25">
      <c r="B22" s="16"/>
      <c r="C22" s="16"/>
      <c r="D22" s="16"/>
      <c r="E22" s="16">
        <v>2</v>
      </c>
      <c r="F22" s="47" t="s">
        <v>42</v>
      </c>
      <c r="G22" s="44">
        <v>2</v>
      </c>
      <c r="H22" s="11" t="s">
        <v>10</v>
      </c>
      <c r="I22" s="45">
        <f>COSTES!$C$3</f>
        <v>20</v>
      </c>
      <c r="J22" s="46">
        <f t="shared" si="0"/>
        <v>40</v>
      </c>
      <c r="K22" s="46"/>
      <c r="L22" s="44"/>
      <c r="M22" s="44"/>
      <c r="N22" s="44"/>
    </row>
    <row r="23" spans="2:14" x14ac:dyDescent="0.25">
      <c r="B23" s="15"/>
      <c r="C23" s="15"/>
      <c r="D23" s="15"/>
      <c r="E23" s="16">
        <v>3</v>
      </c>
      <c r="F23" s="47" t="s">
        <v>43</v>
      </c>
      <c r="G23" s="48">
        <v>2</v>
      </c>
      <c r="H23" s="11" t="s">
        <v>10</v>
      </c>
      <c r="I23" s="45">
        <f>COSTES!$C$3</f>
        <v>20</v>
      </c>
      <c r="J23" s="46">
        <f t="shared" si="0"/>
        <v>40</v>
      </c>
      <c r="K23" s="46"/>
      <c r="L23" s="49"/>
      <c r="M23" s="49"/>
      <c r="N23" s="48"/>
    </row>
    <row r="24" spans="2:14" x14ac:dyDescent="0.25">
      <c r="B24" s="16"/>
      <c r="C24" s="16"/>
      <c r="D24" s="16"/>
      <c r="E24" s="16">
        <v>4</v>
      </c>
      <c r="F24" s="47" t="s">
        <v>44</v>
      </c>
      <c r="G24" s="44">
        <v>2</v>
      </c>
      <c r="H24" s="11" t="s">
        <v>10</v>
      </c>
      <c r="I24" s="45">
        <f>COSTES!$C$3</f>
        <v>20</v>
      </c>
      <c r="J24" s="46">
        <f t="shared" si="0"/>
        <v>40</v>
      </c>
      <c r="K24" s="46"/>
      <c r="L24" s="44"/>
      <c r="M24" s="44"/>
      <c r="N24" s="44"/>
    </row>
    <row r="25" spans="2:14" x14ac:dyDescent="0.25">
      <c r="B25" s="16"/>
      <c r="C25" s="16"/>
      <c r="D25" s="16">
        <v>2</v>
      </c>
      <c r="E25" s="16"/>
      <c r="F25" s="43" t="s">
        <v>46</v>
      </c>
      <c r="G25" s="44">
        <v>2</v>
      </c>
      <c r="H25" s="11" t="s">
        <v>10</v>
      </c>
      <c r="I25" s="45">
        <f>COSTES!$C$3</f>
        <v>20</v>
      </c>
      <c r="K25" s="46">
        <f>G25*I25</f>
        <v>40</v>
      </c>
      <c r="L25" s="16"/>
      <c r="M25" s="16"/>
      <c r="N25" s="16"/>
    </row>
    <row r="26" spans="2:14" x14ac:dyDescent="0.25">
      <c r="B26" s="66"/>
      <c r="C26" s="66">
        <v>3</v>
      </c>
      <c r="D26" s="66"/>
      <c r="E26" s="66"/>
      <c r="F26" s="67" t="s">
        <v>49</v>
      </c>
      <c r="G26" s="64"/>
      <c r="H26" s="66"/>
      <c r="I26" s="66"/>
      <c r="J26" s="64"/>
      <c r="K26" s="66"/>
      <c r="L26" s="42">
        <f>SUM(K27:K29)</f>
        <v>80</v>
      </c>
      <c r="M26" s="68"/>
      <c r="N26" s="66"/>
    </row>
    <row r="27" spans="2:14" x14ac:dyDescent="0.25">
      <c r="B27" s="16"/>
      <c r="C27" s="16"/>
      <c r="D27" s="16">
        <v>1</v>
      </c>
      <c r="E27" s="16"/>
      <c r="F27" s="43" t="s">
        <v>50</v>
      </c>
      <c r="G27" s="19">
        <v>1</v>
      </c>
      <c r="H27" s="11" t="s">
        <v>10</v>
      </c>
      <c r="I27" s="45">
        <f>COSTES!$C$3</f>
        <v>20</v>
      </c>
      <c r="J27" s="44"/>
      <c r="K27" s="46">
        <f>G27*I27</f>
        <v>20</v>
      </c>
      <c r="L27" s="16"/>
      <c r="M27" s="16"/>
      <c r="N27" s="16"/>
    </row>
    <row r="28" spans="2:14" x14ac:dyDescent="0.25">
      <c r="B28" s="16"/>
      <c r="C28" s="16"/>
      <c r="D28" s="16">
        <v>2</v>
      </c>
      <c r="E28" s="16"/>
      <c r="F28" s="43" t="s">
        <v>51</v>
      </c>
      <c r="G28" s="19">
        <v>2</v>
      </c>
      <c r="H28" s="11" t="s">
        <v>10</v>
      </c>
      <c r="I28" s="45">
        <f>COSTES!$C$3</f>
        <v>20</v>
      </c>
      <c r="J28" s="44"/>
      <c r="K28" s="46">
        <f>G28*I28</f>
        <v>40</v>
      </c>
      <c r="L28" s="16"/>
      <c r="M28" s="16"/>
      <c r="N28" s="16"/>
    </row>
    <row r="29" spans="2:14" x14ac:dyDescent="0.25">
      <c r="B29" s="16"/>
      <c r="C29" s="16"/>
      <c r="D29" s="16">
        <v>3</v>
      </c>
      <c r="E29" s="16"/>
      <c r="F29" s="43" t="s">
        <v>52</v>
      </c>
      <c r="G29" s="19">
        <v>1</v>
      </c>
      <c r="H29" s="11" t="s">
        <v>10</v>
      </c>
      <c r="I29" s="45">
        <f>COSTES!$C$3</f>
        <v>20</v>
      </c>
      <c r="J29" s="44"/>
      <c r="K29" s="46">
        <f>G29*I29</f>
        <v>20</v>
      </c>
      <c r="L29" s="16"/>
      <c r="M29" s="16"/>
      <c r="N29" s="16"/>
    </row>
    <row r="30" spans="2:14" x14ac:dyDescent="0.25">
      <c r="B30" s="66"/>
      <c r="C30" s="66">
        <v>4</v>
      </c>
      <c r="D30" s="66"/>
      <c r="E30" s="66"/>
      <c r="F30" s="67" t="s">
        <v>53</v>
      </c>
      <c r="G30" s="64">
        <v>3</v>
      </c>
      <c r="H30" s="66" t="s">
        <v>10</v>
      </c>
      <c r="I30" s="68">
        <f>COSTES!$C$3</f>
        <v>20</v>
      </c>
      <c r="J30" s="64"/>
      <c r="K30" s="66"/>
      <c r="L30" s="42">
        <f>G30*I30</f>
        <v>60</v>
      </c>
      <c r="M30" s="68"/>
      <c r="N30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7E9A-D498-443C-9618-260423491430}">
  <dimension ref="B4:N26"/>
  <sheetViews>
    <sheetView topLeftCell="I1" workbookViewId="0">
      <selection activeCell="Q18" sqref="Q18"/>
    </sheetView>
  </sheetViews>
  <sheetFormatPr baseColWidth="10" defaultRowHeight="15" x14ac:dyDescent="0.25"/>
  <cols>
    <col min="6" max="6" width="65.28515625" bestFit="1" customWidth="1"/>
    <col min="8" max="8" width="13.28515625" customWidth="1"/>
    <col min="12" max="12" width="12" bestFit="1" customWidth="1"/>
    <col min="13" max="13" width="11.7109375" customWidth="1"/>
    <col min="14" max="14" width="11.85546875" bestFit="1" customWidth="1"/>
  </cols>
  <sheetData>
    <row r="4" spans="2:14" x14ac:dyDescent="0.25">
      <c r="B4" s="14" t="s">
        <v>0</v>
      </c>
      <c r="C4" s="14" t="s">
        <v>1</v>
      </c>
      <c r="D4" s="14" t="s">
        <v>2</v>
      </c>
      <c r="E4" s="14" t="s">
        <v>35</v>
      </c>
      <c r="F4" s="14" t="s">
        <v>6</v>
      </c>
      <c r="G4" s="14" t="s">
        <v>3</v>
      </c>
      <c r="H4" s="4" t="s">
        <v>4</v>
      </c>
      <c r="I4" s="4" t="s">
        <v>5</v>
      </c>
      <c r="J4" s="4" t="s">
        <v>36</v>
      </c>
      <c r="K4" s="4" t="s">
        <v>37</v>
      </c>
      <c r="L4" s="4" t="s">
        <v>12</v>
      </c>
      <c r="M4" s="4" t="s">
        <v>11</v>
      </c>
      <c r="N4" s="4" t="s">
        <v>9</v>
      </c>
    </row>
    <row r="5" spans="2:14" ht="15.75" x14ac:dyDescent="0.25">
      <c r="B5" s="5"/>
      <c r="C5" s="35"/>
      <c r="D5" s="35"/>
      <c r="E5" s="35"/>
      <c r="F5" s="5"/>
      <c r="G5" s="6"/>
      <c r="H5" s="36"/>
      <c r="I5" s="36"/>
      <c r="J5" s="36"/>
      <c r="K5" s="36"/>
      <c r="L5" s="36"/>
      <c r="M5" s="36"/>
      <c r="N5" s="37">
        <f>M6+M26</f>
        <v>1660</v>
      </c>
    </row>
    <row r="6" spans="2:14" x14ac:dyDescent="0.25">
      <c r="B6" s="8">
        <v>1</v>
      </c>
      <c r="C6" s="8"/>
      <c r="D6" s="8"/>
      <c r="E6" s="8"/>
      <c r="F6" s="8" t="s">
        <v>54</v>
      </c>
      <c r="G6" s="13"/>
      <c r="H6" s="13"/>
      <c r="I6" s="13"/>
      <c r="J6" s="13"/>
      <c r="K6" s="13"/>
      <c r="L6" s="13"/>
      <c r="M6" s="38">
        <f>SUM(L7:L25)</f>
        <v>1600</v>
      </c>
      <c r="N6" s="13"/>
    </row>
    <row r="7" spans="2:14" x14ac:dyDescent="0.25">
      <c r="B7" s="39"/>
      <c r="C7" s="39">
        <v>1</v>
      </c>
      <c r="D7" s="39"/>
      <c r="E7" s="39"/>
      <c r="F7" s="40" t="s">
        <v>55</v>
      </c>
      <c r="G7" s="41">
        <v>1</v>
      </c>
      <c r="H7" s="41" t="s">
        <v>10</v>
      </c>
      <c r="I7" s="42">
        <f>COSTES!$C$3</f>
        <v>20</v>
      </c>
      <c r="J7" s="41"/>
      <c r="K7" s="41"/>
      <c r="L7" s="42">
        <f>G7*I7</f>
        <v>20</v>
      </c>
      <c r="M7" s="42"/>
      <c r="N7" s="41"/>
    </row>
    <row r="8" spans="2:14" x14ac:dyDescent="0.25">
      <c r="B8" s="39"/>
      <c r="C8" s="39">
        <v>2</v>
      </c>
      <c r="D8" s="39"/>
      <c r="E8" s="39"/>
      <c r="F8" s="52" t="s">
        <v>56</v>
      </c>
      <c r="G8" s="41"/>
      <c r="H8" s="41"/>
      <c r="I8" s="41"/>
      <c r="J8" s="53"/>
      <c r="K8" s="53"/>
      <c r="L8" s="42">
        <f>SUM(K9:K20)</f>
        <v>620</v>
      </c>
      <c r="M8" s="42"/>
      <c r="N8" s="54"/>
    </row>
    <row r="9" spans="2:14" x14ac:dyDescent="0.25">
      <c r="B9" s="16"/>
      <c r="C9" s="16"/>
      <c r="D9" s="16">
        <v>1</v>
      </c>
      <c r="E9" s="16"/>
      <c r="F9" s="43" t="s">
        <v>57</v>
      </c>
      <c r="G9" s="44"/>
      <c r="H9" s="50"/>
      <c r="I9" s="51"/>
      <c r="J9" s="46"/>
      <c r="K9" s="46">
        <f>SUM(J10:J19)</f>
        <v>560</v>
      </c>
      <c r="L9" s="44"/>
      <c r="M9" s="44"/>
      <c r="N9" s="44"/>
    </row>
    <row r="10" spans="2:14" x14ac:dyDescent="0.25">
      <c r="B10" s="16"/>
      <c r="C10" s="16"/>
      <c r="D10" s="16"/>
      <c r="E10" s="16">
        <v>1</v>
      </c>
      <c r="F10" s="43" t="s">
        <v>59</v>
      </c>
      <c r="G10" s="44">
        <v>2</v>
      </c>
      <c r="H10" s="11" t="s">
        <v>10</v>
      </c>
      <c r="I10" s="45">
        <f>COSTES!$C$3</f>
        <v>20</v>
      </c>
      <c r="J10" s="46">
        <f t="shared" ref="J10:J19" si="0">G10*I10</f>
        <v>40</v>
      </c>
      <c r="K10" s="46"/>
      <c r="L10" s="44"/>
      <c r="M10" s="44"/>
      <c r="N10" s="44"/>
    </row>
    <row r="11" spans="2:14" x14ac:dyDescent="0.25">
      <c r="B11" s="16"/>
      <c r="C11" s="16"/>
      <c r="D11" s="16"/>
      <c r="E11" s="16">
        <v>2</v>
      </c>
      <c r="F11" s="43" t="s">
        <v>60</v>
      </c>
      <c r="G11" s="48">
        <v>3</v>
      </c>
      <c r="H11" s="11" t="s">
        <v>10</v>
      </c>
      <c r="I11" s="45">
        <f>COSTES!$C$3</f>
        <v>20</v>
      </c>
      <c r="J11" s="46">
        <f t="shared" si="0"/>
        <v>60</v>
      </c>
      <c r="K11" s="46"/>
      <c r="L11" s="44"/>
      <c r="M11" s="44"/>
      <c r="N11" s="44"/>
    </row>
    <row r="12" spans="2:14" x14ac:dyDescent="0.25">
      <c r="B12" s="16"/>
      <c r="C12" s="16"/>
      <c r="D12" s="16"/>
      <c r="E12" s="16">
        <v>3</v>
      </c>
      <c r="F12" s="43" t="s">
        <v>61</v>
      </c>
      <c r="G12" s="44">
        <v>15</v>
      </c>
      <c r="H12" s="11" t="s">
        <v>10</v>
      </c>
      <c r="I12" s="45">
        <f>COSTES!$C$3</f>
        <v>20</v>
      </c>
      <c r="J12" s="46">
        <f t="shared" si="0"/>
        <v>300</v>
      </c>
      <c r="K12" s="46"/>
      <c r="L12" s="44"/>
      <c r="M12" s="44"/>
      <c r="N12" s="44"/>
    </row>
    <row r="13" spans="2:14" x14ac:dyDescent="0.25">
      <c r="B13" s="16"/>
      <c r="C13" s="16"/>
      <c r="D13" s="16"/>
      <c r="E13" s="16">
        <v>4</v>
      </c>
      <c r="F13" s="43" t="s">
        <v>62</v>
      </c>
      <c r="G13" s="44">
        <v>1</v>
      </c>
      <c r="H13" s="11" t="s">
        <v>10</v>
      </c>
      <c r="I13" s="45">
        <f>COSTES!$C$3</f>
        <v>20</v>
      </c>
      <c r="J13" s="46">
        <f t="shared" si="0"/>
        <v>20</v>
      </c>
      <c r="K13" s="46"/>
      <c r="L13" s="44"/>
      <c r="M13" s="44"/>
      <c r="N13" s="44"/>
    </row>
    <row r="14" spans="2:14" x14ac:dyDescent="0.25">
      <c r="B14" s="16"/>
      <c r="C14" s="16"/>
      <c r="D14" s="16"/>
      <c r="E14" s="16">
        <v>5</v>
      </c>
      <c r="F14" s="43" t="s">
        <v>63</v>
      </c>
      <c r="G14" s="48">
        <v>1</v>
      </c>
      <c r="H14" s="11" t="s">
        <v>10</v>
      </c>
      <c r="I14" s="45">
        <f>COSTES!$C$3</f>
        <v>20</v>
      </c>
      <c r="J14" s="46">
        <f t="shared" si="0"/>
        <v>20</v>
      </c>
      <c r="K14" s="46"/>
      <c r="L14" s="44"/>
      <c r="M14" s="44"/>
      <c r="N14" s="44"/>
    </row>
    <row r="15" spans="2:14" x14ac:dyDescent="0.25">
      <c r="B15" s="16"/>
      <c r="C15" s="16"/>
      <c r="D15" s="16"/>
      <c r="E15" s="16">
        <v>6</v>
      </c>
      <c r="F15" s="43" t="s">
        <v>64</v>
      </c>
      <c r="G15" s="44">
        <v>1</v>
      </c>
      <c r="H15" s="11" t="s">
        <v>10</v>
      </c>
      <c r="I15" s="45">
        <f>COSTES!$C$3</f>
        <v>20</v>
      </c>
      <c r="J15" s="46">
        <f t="shared" si="0"/>
        <v>20</v>
      </c>
      <c r="K15" s="46"/>
      <c r="L15" s="44"/>
      <c r="M15" s="44"/>
      <c r="N15" s="44"/>
    </row>
    <row r="16" spans="2:14" x14ac:dyDescent="0.25">
      <c r="B16" s="16"/>
      <c r="C16" s="16"/>
      <c r="D16" s="16"/>
      <c r="E16" s="16">
        <v>7</v>
      </c>
      <c r="F16" s="43" t="s">
        <v>65</v>
      </c>
      <c r="G16" s="44">
        <v>1</v>
      </c>
      <c r="H16" s="11" t="s">
        <v>10</v>
      </c>
      <c r="I16" s="45">
        <f>COSTES!$C$3</f>
        <v>20</v>
      </c>
      <c r="J16" s="46">
        <f t="shared" si="0"/>
        <v>20</v>
      </c>
      <c r="K16" s="46"/>
      <c r="L16" s="44"/>
      <c r="M16" s="44"/>
      <c r="N16" s="44"/>
    </row>
    <row r="17" spans="2:14" x14ac:dyDescent="0.25">
      <c r="B17" s="16"/>
      <c r="C17" s="16"/>
      <c r="D17" s="16"/>
      <c r="E17" s="16">
        <v>8</v>
      </c>
      <c r="F17" s="47" t="s">
        <v>66</v>
      </c>
      <c r="G17" s="48">
        <v>1</v>
      </c>
      <c r="H17" s="11" t="s">
        <v>10</v>
      </c>
      <c r="I17" s="45">
        <f>COSTES!$C$3</f>
        <v>20</v>
      </c>
      <c r="J17" s="46">
        <f t="shared" si="0"/>
        <v>20</v>
      </c>
      <c r="K17" s="46"/>
      <c r="L17" s="44"/>
      <c r="M17" s="44"/>
      <c r="N17" s="44"/>
    </row>
    <row r="18" spans="2:14" x14ac:dyDescent="0.25">
      <c r="B18" s="16"/>
      <c r="C18" s="16"/>
      <c r="D18" s="16"/>
      <c r="E18" s="16">
        <v>9</v>
      </c>
      <c r="F18" s="47" t="s">
        <v>67</v>
      </c>
      <c r="G18" s="44">
        <v>2</v>
      </c>
      <c r="H18" s="11" t="s">
        <v>10</v>
      </c>
      <c r="I18" s="45">
        <f>COSTES!$C$3</f>
        <v>20</v>
      </c>
      <c r="J18" s="46">
        <f t="shared" si="0"/>
        <v>40</v>
      </c>
      <c r="K18" s="46"/>
      <c r="L18" s="44"/>
      <c r="M18" s="44"/>
      <c r="N18" s="44"/>
    </row>
    <row r="19" spans="2:14" x14ac:dyDescent="0.25">
      <c r="B19" s="16"/>
      <c r="C19" s="16"/>
      <c r="D19" s="16"/>
      <c r="E19" s="16">
        <v>10</v>
      </c>
      <c r="F19" s="47" t="s">
        <v>68</v>
      </c>
      <c r="G19" s="44">
        <v>1</v>
      </c>
      <c r="H19" s="11" t="s">
        <v>10</v>
      </c>
      <c r="I19" s="45">
        <f>COSTES!$C$3</f>
        <v>20</v>
      </c>
      <c r="J19" s="46">
        <f t="shared" si="0"/>
        <v>20</v>
      </c>
      <c r="L19" s="44"/>
      <c r="M19" s="44"/>
      <c r="N19" s="44"/>
    </row>
    <row r="20" spans="2:14" x14ac:dyDescent="0.25">
      <c r="B20" s="15"/>
      <c r="C20" s="15"/>
      <c r="D20" s="15">
        <v>2</v>
      </c>
      <c r="E20" s="16"/>
      <c r="F20" s="47" t="s">
        <v>69</v>
      </c>
      <c r="G20" s="48">
        <v>3</v>
      </c>
      <c r="H20" s="11" t="s">
        <v>10</v>
      </c>
      <c r="I20" s="45">
        <f>COSTES!$C$3</f>
        <v>20</v>
      </c>
      <c r="K20" s="46">
        <f>G20*I20</f>
        <v>60</v>
      </c>
      <c r="L20" s="49"/>
      <c r="M20" s="49"/>
      <c r="N20" s="48"/>
    </row>
    <row r="21" spans="2:14" x14ac:dyDescent="0.25">
      <c r="B21" s="64"/>
      <c r="C21" s="39">
        <v>3</v>
      </c>
      <c r="D21" s="65"/>
      <c r="E21" s="65"/>
      <c r="F21" s="52" t="s">
        <v>70</v>
      </c>
      <c r="G21" s="41">
        <v>24</v>
      </c>
      <c r="H21" s="41" t="s">
        <v>10</v>
      </c>
      <c r="I21" s="42">
        <f>COSTES!$C$3</f>
        <v>20</v>
      </c>
      <c r="J21" s="64"/>
      <c r="K21" s="64"/>
      <c r="L21" s="42">
        <f>G21*I21</f>
        <v>480</v>
      </c>
      <c r="M21" s="64"/>
      <c r="N21" s="64"/>
    </row>
    <row r="22" spans="2:14" x14ac:dyDescent="0.25">
      <c r="B22" s="64"/>
      <c r="C22" s="66">
        <v>4</v>
      </c>
      <c r="D22" s="65"/>
      <c r="E22" s="66"/>
      <c r="F22" s="67" t="s">
        <v>71</v>
      </c>
      <c r="G22" s="64">
        <v>5</v>
      </c>
      <c r="H22" s="41" t="s">
        <v>10</v>
      </c>
      <c r="I22" s="42">
        <f>COSTES!$C$3</f>
        <v>20</v>
      </c>
      <c r="J22" s="64"/>
      <c r="K22" s="64"/>
      <c r="L22" s="42">
        <f t="shared" ref="L22:L25" si="1">G22*I22</f>
        <v>100</v>
      </c>
      <c r="M22" s="64"/>
      <c r="N22" s="64"/>
    </row>
    <row r="23" spans="2:14" x14ac:dyDescent="0.25">
      <c r="B23" s="64"/>
      <c r="C23" s="39">
        <v>5</v>
      </c>
      <c r="D23" s="66"/>
      <c r="E23" s="65"/>
      <c r="F23" s="67" t="s">
        <v>72</v>
      </c>
      <c r="G23" s="64">
        <v>3</v>
      </c>
      <c r="H23" s="41" t="s">
        <v>10</v>
      </c>
      <c r="I23" s="42">
        <f>COSTES!$C$3</f>
        <v>20</v>
      </c>
      <c r="J23" s="64"/>
      <c r="K23" s="64"/>
      <c r="L23" s="42">
        <f t="shared" si="1"/>
        <v>60</v>
      </c>
      <c r="M23" s="64"/>
      <c r="N23" s="64"/>
    </row>
    <row r="24" spans="2:14" x14ac:dyDescent="0.25">
      <c r="B24" s="64"/>
      <c r="C24" s="66">
        <v>6</v>
      </c>
      <c r="D24" s="39"/>
      <c r="E24" s="66"/>
      <c r="F24" s="67" t="s">
        <v>73</v>
      </c>
      <c r="G24" s="64">
        <v>1</v>
      </c>
      <c r="H24" s="41" t="s">
        <v>10</v>
      </c>
      <c r="I24" s="42">
        <f>COSTES!$C$3</f>
        <v>20</v>
      </c>
      <c r="J24" s="64"/>
      <c r="K24" s="64"/>
      <c r="L24" s="42">
        <f t="shared" si="1"/>
        <v>20</v>
      </c>
      <c r="M24" s="64"/>
      <c r="N24" s="64"/>
    </row>
    <row r="25" spans="2:14" x14ac:dyDescent="0.25">
      <c r="B25" s="66"/>
      <c r="C25" s="39">
        <v>7</v>
      </c>
      <c r="D25" s="39"/>
      <c r="E25" s="39"/>
      <c r="F25" s="67" t="s">
        <v>74</v>
      </c>
      <c r="G25" s="64">
        <v>15</v>
      </c>
      <c r="H25" s="41" t="s">
        <v>10</v>
      </c>
      <c r="I25" s="42">
        <f>COSTES!$C$3</f>
        <v>20</v>
      </c>
      <c r="J25" s="64"/>
      <c r="K25" s="64"/>
      <c r="L25" s="42">
        <f t="shared" si="1"/>
        <v>300</v>
      </c>
      <c r="M25" s="64"/>
      <c r="N25" s="64"/>
    </row>
    <row r="26" spans="2:14" x14ac:dyDescent="0.25">
      <c r="B26" s="69">
        <v>1</v>
      </c>
      <c r="C26" s="69"/>
      <c r="D26" s="69"/>
      <c r="E26" s="70"/>
      <c r="F26" s="71" t="s">
        <v>75</v>
      </c>
      <c r="G26" s="72">
        <v>3</v>
      </c>
      <c r="H26" s="73" t="s">
        <v>10</v>
      </c>
      <c r="I26" s="74">
        <f>COSTES!$C$3</f>
        <v>20</v>
      </c>
      <c r="J26" s="72"/>
      <c r="K26" s="72"/>
      <c r="L26" s="72"/>
      <c r="M26" s="74">
        <f>G26*I26</f>
        <v>60</v>
      </c>
      <c r="N26" s="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8F08-62B9-4B5B-8271-4686C6DA0310}">
  <dimension ref="B3:J10"/>
  <sheetViews>
    <sheetView tabSelected="1" workbookViewId="0">
      <selection activeCell="B3" sqref="B3:J10"/>
    </sheetView>
  </sheetViews>
  <sheetFormatPr baseColWidth="10" defaultRowHeight="15" x14ac:dyDescent="0.25"/>
  <cols>
    <col min="4" max="4" width="19.85546875" customWidth="1"/>
    <col min="9" max="9" width="12" bestFit="1" customWidth="1"/>
    <col min="10" max="10" width="11.85546875" customWidth="1"/>
  </cols>
  <sheetData>
    <row r="3" spans="2:10" x14ac:dyDescent="0.25">
      <c r="B3" s="14" t="s">
        <v>0</v>
      </c>
      <c r="C3" s="14" t="s">
        <v>1</v>
      </c>
      <c r="D3" s="14" t="s">
        <v>6</v>
      </c>
      <c r="E3" s="14" t="s">
        <v>3</v>
      </c>
      <c r="F3" s="14" t="s">
        <v>4</v>
      </c>
      <c r="G3" s="14" t="s">
        <v>5</v>
      </c>
      <c r="H3" s="14" t="s">
        <v>12</v>
      </c>
      <c r="I3" s="14" t="s">
        <v>11</v>
      </c>
      <c r="J3" s="14" t="s">
        <v>9</v>
      </c>
    </row>
    <row r="4" spans="2:10" ht="15.75" x14ac:dyDescent="0.25">
      <c r="B4" s="5"/>
      <c r="C4" s="5"/>
      <c r="D4" s="5"/>
      <c r="E4" s="5"/>
      <c r="F4" s="5"/>
      <c r="G4" s="5"/>
      <c r="H4" s="5"/>
      <c r="I4" s="5"/>
      <c r="J4" s="25">
        <f>SUM(I5:I8)</f>
        <v>802</v>
      </c>
    </row>
    <row r="5" spans="2:10" x14ac:dyDescent="0.25">
      <c r="B5" s="10">
        <v>1</v>
      </c>
      <c r="C5" s="10"/>
      <c r="D5" s="18" t="s">
        <v>24</v>
      </c>
      <c r="E5" s="10"/>
      <c r="F5" s="11"/>
      <c r="G5" s="20"/>
      <c r="H5" s="20"/>
      <c r="I5" s="21">
        <f>SUM(H6:H7)</f>
        <v>117</v>
      </c>
      <c r="J5" s="20"/>
    </row>
    <row r="6" spans="2:10" x14ac:dyDescent="0.25">
      <c r="B6" s="10"/>
      <c r="C6" s="10">
        <v>1</v>
      </c>
      <c r="D6" s="16" t="s">
        <v>13</v>
      </c>
      <c r="E6" s="10">
        <v>3</v>
      </c>
      <c r="F6" s="11" t="s">
        <v>16</v>
      </c>
      <c r="G6" s="20">
        <v>24</v>
      </c>
      <c r="H6" s="20">
        <f>G6*E6</f>
        <v>72</v>
      </c>
      <c r="J6" s="20"/>
    </row>
    <row r="7" spans="2:10" x14ac:dyDescent="0.25">
      <c r="B7" s="10"/>
      <c r="C7" s="10">
        <v>2</v>
      </c>
      <c r="D7" s="16" t="s">
        <v>14</v>
      </c>
      <c r="E7" s="10">
        <v>3</v>
      </c>
      <c r="F7" s="11" t="s">
        <v>16</v>
      </c>
      <c r="G7" s="20">
        <v>15</v>
      </c>
      <c r="H7" s="20">
        <f>G7*E7</f>
        <v>45</v>
      </c>
      <c r="I7" s="20"/>
      <c r="J7" s="24"/>
    </row>
    <row r="8" spans="2:10" x14ac:dyDescent="0.25">
      <c r="B8" s="24">
        <v>2</v>
      </c>
      <c r="C8" s="24"/>
      <c r="D8" s="24" t="s">
        <v>25</v>
      </c>
      <c r="E8" s="24"/>
      <c r="F8" s="24"/>
      <c r="G8" s="24"/>
      <c r="H8" s="24"/>
      <c r="I8" s="17">
        <v>685</v>
      </c>
      <c r="J8" s="10"/>
    </row>
    <row r="9" spans="2:10" x14ac:dyDescent="0.25">
      <c r="B9" s="10"/>
      <c r="C9" s="10">
        <v>1</v>
      </c>
      <c r="D9" s="10" t="s">
        <v>77</v>
      </c>
      <c r="E9" s="10">
        <v>1</v>
      </c>
      <c r="F9" s="10"/>
      <c r="G9" s="23">
        <v>670</v>
      </c>
      <c r="H9" s="23">
        <v>670</v>
      </c>
      <c r="I9" s="10"/>
      <c r="J9" s="10"/>
    </row>
    <row r="10" spans="2:10" x14ac:dyDescent="0.25">
      <c r="B10" s="10"/>
      <c r="C10" s="10">
        <v>2</v>
      </c>
      <c r="D10" s="10" t="s">
        <v>15</v>
      </c>
      <c r="E10" s="10">
        <v>1</v>
      </c>
      <c r="F10" s="10"/>
      <c r="G10" s="23">
        <v>15</v>
      </c>
      <c r="H10" s="23">
        <v>15</v>
      </c>
      <c r="I10" s="10"/>
      <c r="J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COSTES</vt:lpstr>
      <vt:lpstr>Partida 1</vt:lpstr>
      <vt:lpstr>Partida 2</vt:lpstr>
      <vt:lpstr>Partida 3</vt:lpstr>
      <vt:lpstr>Partida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Rosa García López</cp:lastModifiedBy>
  <dcterms:created xsi:type="dcterms:W3CDTF">2015-06-05T18:19:34Z</dcterms:created>
  <dcterms:modified xsi:type="dcterms:W3CDTF">2024-07-04T15:57:23Z</dcterms:modified>
</cp:coreProperties>
</file>