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19"/>
  <workbookPr/>
  <xr:revisionPtr revIDLastSave="0" documentId="8_{212F2E04-CE7A-4B93-88C9-7CBF8880B44E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Produtos" sheetId="1" r:id="rId1"/>
    <sheet name="Tabela de Produtos" sheetId="2" r:id="rId2"/>
    <sheet name="Meu gráfico" sheetId="4" r:id="rId3"/>
    <sheet name="Meus Números" sheetId="5" r:id="rId4"/>
  </sheets>
  <definedNames>
    <definedName name="_xlnm._FilterDatabase" localSheetId="0" hidden="1">Produtos!$A$3:$G$3</definedName>
    <definedName name="Int_nome_produtos">Produtos!$A$4:$A$42</definedName>
    <definedName name="Int_Quantidades">Produtos!$F$4:$F$42</definedName>
  </definedNames>
  <calcPr calcId="191028"/>
  <pivotCaches>
    <pivotCache cacheId="12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5" l="1"/>
  <c r="D4" i="5"/>
  <c r="G4" i="5"/>
  <c r="F4" i="5"/>
  <c r="C4" i="5"/>
  <c r="B4" i="5"/>
  <c r="D44" i="1"/>
  <c r="F44" i="1"/>
  <c r="E8" i="1"/>
  <c r="G8" i="1" s="1"/>
  <c r="E14" i="1"/>
  <c r="G14" i="1" s="1"/>
  <c r="E33" i="1"/>
  <c r="G33" i="1" s="1"/>
  <c r="E7" i="1"/>
  <c r="G7" i="1" s="1"/>
  <c r="E24" i="1"/>
  <c r="G24" i="1" s="1"/>
  <c r="E11" i="1"/>
  <c r="G11" i="1" s="1"/>
  <c r="E13" i="1"/>
  <c r="G13" i="1" s="1"/>
  <c r="E12" i="1"/>
  <c r="G12" i="1" s="1"/>
  <c r="E35" i="1"/>
  <c r="G35" i="1" s="1"/>
  <c r="E32" i="1"/>
  <c r="G32" i="1" s="1"/>
  <c r="E23" i="1"/>
  <c r="G23" i="1" s="1"/>
  <c r="E5" i="1"/>
  <c r="G5" i="1" s="1"/>
  <c r="E16" i="1"/>
  <c r="G16" i="1" s="1"/>
  <c r="E6" i="1"/>
  <c r="G6" i="1" s="1"/>
  <c r="E34" i="1"/>
  <c r="G34" i="1" s="1"/>
  <c r="E31" i="1"/>
  <c r="G31" i="1" s="1"/>
  <c r="E17" i="1"/>
  <c r="G17" i="1" s="1"/>
  <c r="E15" i="1"/>
  <c r="G15" i="1" s="1"/>
  <c r="E22" i="1"/>
  <c r="G22" i="1" s="1"/>
  <c r="E9" i="1"/>
  <c r="E41" i="1"/>
  <c r="G41" i="1" s="1"/>
  <c r="E37" i="1"/>
  <c r="G37" i="1" s="1"/>
  <c r="E10" i="1"/>
  <c r="G10" i="1" s="1"/>
  <c r="E42" i="1"/>
  <c r="G42" i="1" s="1"/>
  <c r="E38" i="1"/>
  <c r="G38" i="1" s="1"/>
  <c r="E30" i="1"/>
  <c r="G30" i="1" s="1"/>
  <c r="E4" i="1"/>
  <c r="G4" i="1" s="1"/>
  <c r="E18" i="1"/>
  <c r="G18" i="1" s="1"/>
  <c r="E28" i="1"/>
  <c r="G28" i="1" s="1"/>
  <c r="E19" i="1"/>
  <c r="G19" i="1" s="1"/>
  <c r="E21" i="1"/>
  <c r="G21" i="1" s="1"/>
  <c r="E29" i="1"/>
  <c r="G29" i="1" s="1"/>
  <c r="E20" i="1"/>
  <c r="G20" i="1" s="1"/>
  <c r="E40" i="1"/>
  <c r="G40" i="1" s="1"/>
  <c r="E36" i="1"/>
  <c r="G36" i="1" s="1"/>
  <c r="E39" i="1"/>
  <c r="G39" i="1" s="1"/>
  <c r="E25" i="1"/>
  <c r="G25" i="1" s="1"/>
  <c r="E26" i="1"/>
  <c r="G26" i="1" s="1"/>
  <c r="E27" i="1"/>
  <c r="G27" i="1" s="1"/>
  <c r="E41" i="2"/>
  <c r="G41" i="2" s="1"/>
  <c r="E40" i="2"/>
  <c r="G40" i="2" s="1"/>
  <c r="E39" i="2"/>
  <c r="G39" i="2" s="1"/>
  <c r="E37" i="2"/>
  <c r="G37" i="2" s="1"/>
  <c r="E38" i="2"/>
  <c r="G38" i="2" s="1"/>
  <c r="E35" i="2"/>
  <c r="G35" i="2" s="1"/>
  <c r="E3" i="2"/>
  <c r="G3" i="2" s="1"/>
  <c r="E4" i="2"/>
  <c r="G4" i="2" s="1"/>
  <c r="E16" i="2"/>
  <c r="G16" i="2" s="1"/>
  <c r="E12" i="2"/>
  <c r="G12" i="2" s="1"/>
  <c r="E7" i="2"/>
  <c r="G7" i="2" s="1"/>
  <c r="E6" i="2"/>
  <c r="G6" i="2" s="1"/>
  <c r="E5" i="2"/>
  <c r="G5" i="2" s="1"/>
  <c r="E8" i="2"/>
  <c r="G8" i="2" s="1"/>
  <c r="E27" i="2"/>
  <c r="G27" i="2" s="1"/>
  <c r="E25" i="2"/>
  <c r="G25" i="2" s="1"/>
  <c r="E23" i="2"/>
  <c r="G23" i="2" s="1"/>
  <c r="E21" i="2"/>
  <c r="G21" i="2" s="1"/>
  <c r="E20" i="2"/>
  <c r="G20" i="2" s="1"/>
  <c r="E18" i="2"/>
  <c r="G18" i="2" s="1"/>
  <c r="E26" i="2"/>
  <c r="G26" i="2" s="1"/>
  <c r="E24" i="2"/>
  <c r="G24" i="2" s="1"/>
  <c r="E22" i="2"/>
  <c r="G22" i="2" s="1"/>
  <c r="E30" i="2"/>
  <c r="G30" i="2" s="1"/>
  <c r="E29" i="2"/>
  <c r="G29" i="2" s="1"/>
  <c r="E28" i="2"/>
  <c r="G28" i="2" s="1"/>
  <c r="E34" i="2"/>
  <c r="G34" i="2" s="1"/>
  <c r="E33" i="2"/>
  <c r="G33" i="2" s="1"/>
  <c r="E32" i="2"/>
  <c r="G32" i="2" s="1"/>
  <c r="E17" i="2"/>
  <c r="G17" i="2" s="1"/>
  <c r="E14" i="2"/>
  <c r="G14" i="2" s="1"/>
  <c r="E10" i="2"/>
  <c r="G10" i="2" s="1"/>
  <c r="E15" i="2"/>
  <c r="G15" i="2" s="1"/>
  <c r="E13" i="2"/>
  <c r="G13" i="2" s="1"/>
  <c r="E11" i="2"/>
  <c r="G11" i="2" s="1"/>
  <c r="E9" i="2"/>
  <c r="G9" i="2" s="1"/>
  <c r="E19" i="2"/>
  <c r="G19" i="2" s="1"/>
  <c r="E36" i="2"/>
  <c r="G36" i="2" s="1"/>
  <c r="E31" i="2"/>
  <c r="G31" i="2" s="1"/>
  <c r="F42" i="2"/>
  <c r="D42" i="2"/>
  <c r="G9" i="1" l="1"/>
  <c r="G44" i="1" s="1"/>
  <c r="E44" i="1"/>
  <c r="E42" i="2"/>
  <c r="G42" i="2"/>
</calcChain>
</file>

<file path=xl/sharedStrings.xml><?xml version="1.0" encoding="utf-8"?>
<sst xmlns="http://schemas.openxmlformats.org/spreadsheetml/2006/main" count="265" uniqueCount="51">
  <si>
    <t>E-commerce</t>
  </si>
  <si>
    <t>Produtos</t>
  </si>
  <si>
    <t>Tamanho</t>
  </si>
  <si>
    <t>Categoria</t>
  </si>
  <si>
    <t>Preço Unitário</t>
  </si>
  <si>
    <t>Valor c/ desconto</t>
  </si>
  <si>
    <t>Qtd</t>
  </si>
  <si>
    <t>Valor total</t>
  </si>
  <si>
    <t>Desconto</t>
  </si>
  <si>
    <t>Óculos quadrado</t>
  </si>
  <si>
    <t>Único</t>
  </si>
  <si>
    <t>Acessórios</t>
  </si>
  <si>
    <t>Tênis Nika</t>
  </si>
  <si>
    <t>Calçado</t>
  </si>
  <si>
    <t>Vestido curto</t>
  </si>
  <si>
    <t>M</t>
  </si>
  <si>
    <t>Vestuário</t>
  </si>
  <si>
    <t>Boné</t>
  </si>
  <si>
    <t xml:space="preserve">Camiseta Lisa </t>
  </si>
  <si>
    <t>P</t>
  </si>
  <si>
    <t>Camiseta Estampada</t>
  </si>
  <si>
    <t>nt_</t>
  </si>
  <si>
    <t>Bermuda</t>
  </si>
  <si>
    <t>G</t>
  </si>
  <si>
    <t>Cinto</t>
  </si>
  <si>
    <t>Bolsa de couro</t>
  </si>
  <si>
    <t>Tênis Atitas</t>
  </si>
  <si>
    <t>Jaqueta jeans</t>
  </si>
  <si>
    <t>Jaqueta couro</t>
  </si>
  <si>
    <t>Bolsa coringa</t>
  </si>
  <si>
    <t>Calça legging</t>
  </si>
  <si>
    <t>Vestido longo</t>
  </si>
  <si>
    <t>Óculos redondo</t>
  </si>
  <si>
    <t>Calça jeans</t>
  </si>
  <si>
    <t>Camiseta Lisa</t>
  </si>
  <si>
    <t>Total</t>
  </si>
  <si>
    <t>Quantidade</t>
  </si>
  <si>
    <t>Bolsa</t>
  </si>
  <si>
    <t xml:space="preserve">Calça </t>
  </si>
  <si>
    <t xml:space="preserve">Jaqueta </t>
  </si>
  <si>
    <t xml:space="preserve">Óculos </t>
  </si>
  <si>
    <t>Tênis</t>
  </si>
  <si>
    <t xml:space="preserve">Vestido </t>
  </si>
  <si>
    <t>Total Geral</t>
  </si>
  <si>
    <t>Meus números</t>
  </si>
  <si>
    <t>Todos os produtos</t>
  </si>
  <si>
    <t>Tênis*</t>
  </si>
  <si>
    <t>Contagem de produtos</t>
  </si>
  <si>
    <t>Soma qtde em estoque</t>
  </si>
  <si>
    <t>Média da qtde em estoque</t>
  </si>
  <si>
    <t>Contagem do 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</si>
</sst>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9">
    <font>
      <sz val="11"/>
      <color theme="1"/>
      <name val="Aptos Narrow"/>
      <family val="2"/>
      <scheme val="minor"/>
    </font>
    <font>
      <sz val="11"/>
      <color theme="1"/>
      <name val="Calibri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0"/>
      <name val="Calibri"/>
      <scheme val="minor"/>
    </font>
    <font>
      <b/>
      <sz val="12"/>
      <color theme="0"/>
      <name val="Calibri"/>
      <scheme val="minor"/>
    </font>
    <font>
      <sz val="12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6" fillId="6" borderId="0" applyNumberFormat="0" applyBorder="0" applyAlignment="0" applyProtection="0"/>
    <xf numFmtId="0" fontId="1" fillId="7" borderId="0" applyNumberFormat="0" applyBorder="0" applyAlignment="0" applyProtection="0"/>
  </cellStyleXfs>
  <cellXfs count="5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164" fontId="0" fillId="0" borderId="1" xfId="0" applyNumberFormat="1" applyBorder="1"/>
    <xf numFmtId="164" fontId="0" fillId="0" borderId="0" xfId="0" applyNumberFormat="1"/>
    <xf numFmtId="164" fontId="2" fillId="0" borderId="6" xfId="0" applyNumberFormat="1" applyFont="1" applyBorder="1"/>
    <xf numFmtId="164" fontId="0" fillId="0" borderId="3" xfId="0" applyNumberFormat="1" applyBorder="1"/>
    <xf numFmtId="164" fontId="0" fillId="0" borderId="9" xfId="0" applyNumberFormat="1" applyBorder="1"/>
    <xf numFmtId="0" fontId="2" fillId="0" borderId="10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3" borderId="0" xfId="0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0" fontId="5" fillId="3" borderId="0" xfId="0" applyFont="1" applyFill="1"/>
    <xf numFmtId="164" fontId="0" fillId="4" borderId="1" xfId="0" applyNumberFormat="1" applyFill="1" applyBorder="1"/>
    <xf numFmtId="0" fontId="0" fillId="4" borderId="1" xfId="0" applyNumberForma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9" fontId="0" fillId="4" borderId="1" xfId="0" applyNumberFormat="1" applyFill="1" applyBorder="1"/>
    <xf numFmtId="0" fontId="0" fillId="4" borderId="8" xfId="0" applyFill="1" applyBorder="1" applyAlignment="1">
      <alignment horizontal="center"/>
    </xf>
    <xf numFmtId="164" fontId="0" fillId="4" borderId="11" xfId="0" applyNumberFormat="1" applyFill="1" applyBorder="1"/>
    <xf numFmtId="0" fontId="0" fillId="0" borderId="0" xfId="0" pivotButton="1"/>
    <xf numFmtId="0" fontId="0" fillId="0" borderId="0" xfId="0" applyNumberFormat="1"/>
    <xf numFmtId="0" fontId="0" fillId="0" borderId="2" xfId="0" applyBorder="1" applyAlignment="1">
      <alignment horizontal="center"/>
    </xf>
    <xf numFmtId="0" fontId="3" fillId="5" borderId="5" xfId="0" applyFont="1" applyFill="1" applyBorder="1" applyAlignment="1">
      <alignment horizontal="center" vertical="center"/>
    </xf>
    <xf numFmtId="164" fontId="0" fillId="4" borderId="12" xfId="0" applyNumberFormat="1" applyFill="1" applyBorder="1"/>
    <xf numFmtId="164" fontId="2" fillId="0" borderId="12" xfId="0" applyNumberFormat="1" applyFont="1" applyBorder="1"/>
    <xf numFmtId="164" fontId="0" fillId="0" borderId="2" xfId="0" applyNumberFormat="1" applyBorder="1"/>
    <xf numFmtId="164" fontId="0" fillId="3" borderId="12" xfId="0" applyNumberFormat="1" applyFill="1" applyBorder="1"/>
    <xf numFmtId="164" fontId="0" fillId="0" borderId="8" xfId="0" applyNumberFormat="1" applyBorder="1"/>
    <xf numFmtId="0" fontId="0" fillId="0" borderId="8" xfId="0" applyBorder="1" applyAlignment="1">
      <alignment horizontal="center"/>
    </xf>
    <xf numFmtId="0" fontId="0" fillId="3" borderId="0" xfId="0" applyFill="1" applyBorder="1"/>
    <xf numFmtId="0" fontId="0" fillId="3" borderId="12" xfId="0" applyFill="1" applyBorder="1" applyAlignment="1">
      <alignment horizontal="center"/>
    </xf>
    <xf numFmtId="0" fontId="7" fillId="6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6" borderId="5" xfId="1" applyFont="1" applyBorder="1" applyAlignment="1">
      <alignment horizontal="center" vertical="center" wrapText="1"/>
    </xf>
    <xf numFmtId="0" fontId="7" fillId="6" borderId="6" xfId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5" borderId="3" xfId="0" applyFont="1" applyFill="1" applyBorder="1" applyAlignment="1">
      <alignment horizontal="right" vertical="center"/>
    </xf>
    <xf numFmtId="0" fontId="3" fillId="5" borderId="13" xfId="0" applyFont="1" applyFill="1" applyBorder="1" applyAlignment="1">
      <alignment horizontal="right" vertical="center"/>
    </xf>
    <xf numFmtId="0" fontId="3" fillId="5" borderId="2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center"/>
    </xf>
    <xf numFmtId="0" fontId="8" fillId="7" borderId="3" xfId="2" applyFont="1" applyBorder="1" applyAlignment="1">
      <alignment horizontal="center" vertical="center"/>
    </xf>
    <xf numFmtId="0" fontId="8" fillId="7" borderId="13" xfId="2" applyFont="1" applyBorder="1" applyAlignment="1">
      <alignment horizontal="center" vertical="center"/>
    </xf>
    <xf numFmtId="0" fontId="8" fillId="7" borderId="2" xfId="2" applyFont="1" applyBorder="1" applyAlignment="1">
      <alignment horizontal="center" vertical="center"/>
    </xf>
  </cellXfs>
  <cellStyles count="3">
    <cellStyle name="60% - Ênfase1" xfId="2" builtinId="32"/>
    <cellStyle name="Ênfase1" xfId="1" builtinId="29"/>
    <cellStyle name="Normal" xfId="0" builtinId="0"/>
  </cellStyles>
  <dxfs count="19">
    <dxf>
      <numFmt numFmtId="164" formatCode="&quot;R$&quot;\ #,##0.00"/>
    </dxf>
    <dxf>
      <numFmt numFmtId="164" formatCode="&quot;R$&quot;\ #,##0.00"/>
      <fill>
        <patternFill patternType="solid">
          <fgColor indexed="64"/>
          <bgColor rgb="FFFFC000"/>
        </patternFill>
      </fill>
      <border diagonalUp="0" diagonalDown="0" outline="0">
        <left/>
        <right/>
        <top style="thin">
          <color rgb="FF000000"/>
        </top>
        <bottom/>
      </border>
    </dxf>
    <dxf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numFmt numFmtId="164" formatCode="&quot;R$&quot;\ #,##0.0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64" formatCode="&quot;R$&quot;\ #,##0.00"/>
      <fill>
        <patternFill patternType="solid">
          <fgColor indexed="64"/>
          <bgColor rgb="FFFFC000"/>
        </patternFill>
      </fill>
      <border diagonalUp="0" diagonalDown="0" outline="0">
        <left style="thin">
          <color rgb="FF000000"/>
        </left>
        <right/>
        <top/>
        <bottom/>
      </border>
    </dxf>
    <dxf>
      <numFmt numFmtId="164" formatCode="&quot;R$&quot;\ #,##0.0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numFmt numFmtId="164" formatCode="&quot;R$&quot;\ #,##0.00"/>
      <fill>
        <patternFill patternType="solid">
          <fgColor indexed="64"/>
          <bgColor rgb="FFFFC000"/>
        </patternFill>
      </fill>
      <border diagonalUp="0" diagonalDown="0" outline="0">
        <left style="thin">
          <color rgb="FF000000"/>
        </left>
        <right/>
        <top/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 style="thin">
          <color rgb="FF000000"/>
        </bottom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rgb="FFFFC7CE"/>
          <bgColor indexed="6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[aula3TreinamentoExcel.xlsx]Meu gráfico!Tabela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de produtos em estoque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'Meu gráfico'!$B$3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'Meu gráfico'!$A$4:$A$14</c:f>
              <c:strCache>
                <c:ptCount val="10"/>
                <c:pt idx="0">
                  <c:v>Bermuda</c:v>
                </c:pt>
                <c:pt idx="1">
                  <c:v>Bolsa</c:v>
                </c:pt>
                <c:pt idx="2">
                  <c:v>Boné</c:v>
                </c:pt>
                <c:pt idx="3">
                  <c:v>Calça </c:v>
                </c:pt>
                <c:pt idx="4">
                  <c:v>Camiseta Lisa</c:v>
                </c:pt>
                <c:pt idx="5">
                  <c:v>Cinto</c:v>
                </c:pt>
                <c:pt idx="6">
                  <c:v>Jaqueta </c:v>
                </c:pt>
                <c:pt idx="7">
                  <c:v>Óculos </c:v>
                </c:pt>
                <c:pt idx="8">
                  <c:v>Tênis</c:v>
                </c:pt>
                <c:pt idx="9">
                  <c:v>Vestido </c:v>
                </c:pt>
              </c:strCache>
            </c:strRef>
          </c:cat>
          <c:val>
            <c:numRef>
              <c:f>'Meu gráfico'!$B$4:$B$14</c:f>
              <c:numCache>
                <c:formatCode>General</c:formatCode>
                <c:ptCount val="10"/>
                <c:pt idx="0">
                  <c:v>40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28</c:v>
                </c:pt>
                <c:pt idx="5">
                  <c:v>21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BD-418B-97EC-B607EC7CC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6"/>
        <c:overlap val="-27"/>
        <c:axId val="1158625799"/>
        <c:axId val="1158631943"/>
      </c:barChart>
      <c:catAx>
        <c:axId val="1158625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31943"/>
        <c:crosses val="autoZero"/>
        <c:auto val="1"/>
        <c:lblAlgn val="ctr"/>
        <c:lblOffset val="100"/>
        <c:noMultiLvlLbl val="0"/>
      </c:catAx>
      <c:valAx>
        <c:axId val="1158631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25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19050</xdr:rowOff>
    </xdr:from>
    <xdr:to>
      <xdr:col>14</xdr:col>
      <xdr:colOff>400050</xdr:colOff>
      <xdr:row>26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F9EFFD-18F0-497B-2442-D2E02752D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84.780829629628" createdVersion="8" refreshedVersion="8" minRefreshableVersion="3" recordCount="20" xr:uid="{1A7CDDE0-26AE-42E3-8C3C-876B1736A9EF}">
  <cacheSource type="worksheet">
    <worksheetSource ref="A3:G23" sheet="Produtos"/>
  </cacheSource>
  <cacheFields count="7">
    <cacheField name="Produtos" numFmtId="0">
      <sharedItems count="10">
        <s v="Camiseta Lisa"/>
        <s v="Óculos "/>
        <s v="Jaqueta "/>
        <s v="Calça "/>
        <s v="Vestido "/>
        <s v="Bermuda"/>
        <s v="Tênis"/>
        <s v="Bolsa"/>
        <s v="Boné"/>
        <s v="Cinto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164">
      <sharedItems containsSemiMixedTypes="0" containsString="0" containsNumber="1" minValue="25.9" maxValue="399.9"/>
    </cacheField>
    <cacheField name="Qtd" numFmtId="0">
      <sharedItems containsSemiMixedTypes="0" containsString="0" containsNumber="1" containsInteger="1" minValue="0" maxValue="21"/>
    </cacheField>
    <cacheField name="Valor total" numFmtId="164">
      <sharedItems containsSemiMixedTypes="0" containsString="0" containsNumber="1" minValue="0" maxValue="1199.6999999999998"/>
    </cacheField>
    <cacheField name="Valor de desconto" numFmtId="164">
      <sharedItems containsSemiMixedTypes="0" containsString="0" containsNumber="1" minValue="0" maxValue="59.98499999999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s v="P"/>
    <s v="Vestuário"/>
    <n v="25.9"/>
    <n v="12"/>
    <n v="310.79999999999995"/>
    <n v="15.54"/>
  </r>
  <r>
    <x v="0"/>
    <s v="M"/>
    <s v="Vestuário"/>
    <n v="29.9"/>
    <n v="10"/>
    <n v="299"/>
    <n v="14.950000000000001"/>
  </r>
  <r>
    <x v="0"/>
    <s v="G"/>
    <s v="Vestuário"/>
    <n v="32.9"/>
    <n v="6"/>
    <n v="197.39999999999998"/>
    <n v="9.8699999999999992"/>
  </r>
  <r>
    <x v="1"/>
    <s v="Único"/>
    <s v="Acessórios"/>
    <n v="399.9"/>
    <n v="3"/>
    <n v="1199.6999999999998"/>
    <n v="59.984999999999992"/>
  </r>
  <r>
    <x v="2"/>
    <s v="P"/>
    <s v="Vestuário"/>
    <n v="249.9"/>
    <n v="1"/>
    <n v="249.9"/>
    <n v="12.495000000000001"/>
  </r>
  <r>
    <x v="2"/>
    <s v="M"/>
    <s v="Vestuário"/>
    <n v="259.89999999999998"/>
    <n v="2"/>
    <n v="519.79999999999995"/>
    <n v="25.99"/>
  </r>
  <r>
    <x v="2"/>
    <s v="G"/>
    <s v="Vestuário"/>
    <n v="299.89999999999998"/>
    <n v="1"/>
    <n v="299.89999999999998"/>
    <n v="14.994999999999999"/>
  </r>
  <r>
    <x v="3"/>
    <s v="P"/>
    <s v="Vestuário"/>
    <n v="85.9"/>
    <n v="8"/>
    <n v="687.2"/>
    <n v="34.360000000000007"/>
  </r>
  <r>
    <x v="3"/>
    <s v="M"/>
    <s v="Vestuário"/>
    <n v="89.9"/>
    <n v="5"/>
    <n v="449.5"/>
    <n v="22.475000000000001"/>
  </r>
  <r>
    <x v="3"/>
    <s v="G"/>
    <s v="Vestuário"/>
    <n v="92.9"/>
    <n v="6"/>
    <n v="557.40000000000009"/>
    <n v="27.870000000000005"/>
  </r>
  <r>
    <x v="4"/>
    <s v="Único"/>
    <s v="Vestuário"/>
    <n v="149.9"/>
    <n v="2"/>
    <n v="299.8"/>
    <n v="14.990000000000002"/>
  </r>
  <r>
    <x v="5"/>
    <s v="P"/>
    <s v="Vestuário"/>
    <n v="65.900000000000006"/>
    <n v="12"/>
    <n v="790.80000000000007"/>
    <n v="39.540000000000006"/>
  </r>
  <r>
    <x v="5"/>
    <s v="M"/>
    <s v="Vestuário"/>
    <n v="69.900000000000006"/>
    <n v="15"/>
    <n v="1048.5"/>
    <n v="52.425000000000004"/>
  </r>
  <r>
    <x v="5"/>
    <s v="G"/>
    <s v="Vestuário"/>
    <n v="70.900000000000006"/>
    <n v="13"/>
    <n v="921.7"/>
    <n v="46.085000000000008"/>
  </r>
  <r>
    <x v="6"/>
    <n v="36"/>
    <s v="Calçado"/>
    <n v="199.9"/>
    <n v="2"/>
    <n v="399.8"/>
    <n v="19.990000000000002"/>
  </r>
  <r>
    <x v="6"/>
    <n v="37"/>
    <s v="Calçado"/>
    <n v="249.9"/>
    <n v="1"/>
    <n v="249.9"/>
    <n v="12.495000000000001"/>
  </r>
  <r>
    <x v="6"/>
    <n v="38"/>
    <s v="Calçado"/>
    <n v="259.89999999999998"/>
    <n v="0"/>
    <n v="0"/>
    <n v="0"/>
  </r>
  <r>
    <x v="7"/>
    <s v="Único"/>
    <s v="Acessórios"/>
    <n v="259.89999999999998"/>
    <n v="1"/>
    <n v="259.89999999999998"/>
    <n v="12.994999999999999"/>
  </r>
  <r>
    <x v="8"/>
    <s v="Único"/>
    <s v="Acessórios"/>
    <n v="39.9"/>
    <n v="11"/>
    <n v="438.9"/>
    <n v="21.945"/>
  </r>
  <r>
    <x v="9"/>
    <s v="Único"/>
    <s v="Acessórios"/>
    <n v="49.9"/>
    <n v="21"/>
    <n v="1047.8999999999999"/>
    <n v="52.394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7ADB93-636B-47D9-A2BA-FF50286BF9BC}" name="Tabela dinâmica1" cacheId="1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3:B14" firstHeaderRow="1" firstDataRow="1" firstDataCol="1"/>
  <pivotFields count="7">
    <pivotField axis="axisRow" compact="0" outline="0" showAll="0">
      <items count="11">
        <item x="5"/>
        <item x="7"/>
        <item x="8"/>
        <item x="3"/>
        <item x="0"/>
        <item x="9"/>
        <item x="2"/>
        <item x="1"/>
        <item x="6"/>
        <item x="4"/>
        <item t="default"/>
      </items>
    </pivotField>
    <pivotField compact="0" outline="0" showAll="0"/>
    <pivotField compact="0" outline="0" showAll="0"/>
    <pivotField compact="0" numFmtId="164" outline="0" showAll="0"/>
    <pivotField dataField="1" compact="0" outline="0" showAll="0"/>
    <pivotField compact="0" numFmtId="164" outline="0" showAll="0"/>
    <pivotField compact="0" numFmtId="164" outline="0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Quantidade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00DE29-34E5-4F3E-A69F-56C19EA0752D}" name="Tabela2" displayName="Tabela2" ref="A2:G42" totalsRowCount="1" headerRowDxfId="17" headerRowBorderDxfId="15" tableBorderDxfId="16" totalsRowBorderDxfId="14">
  <autoFilter ref="A2:G41" xr:uid="{B300DE29-34E5-4F3E-A69F-56C19EA0752D}"/>
  <sortState xmlns:xlrd2="http://schemas.microsoft.com/office/spreadsheetml/2017/richdata2" ref="A3:G41">
    <sortCondition descending="1" ref="D2:D41"/>
  </sortState>
  <tableColumns count="7">
    <tableColumn id="1" xr3:uid="{852EDE9A-D891-44C6-A600-DE563C9972A8}" name="Produtos" dataDxfId="12" totalsRowDxfId="13"/>
    <tableColumn id="2" xr3:uid="{C8D4D83C-B506-4780-9005-B1FDB2FABAF3}" name="Tamanho" dataDxfId="10" totalsRowDxfId="11"/>
    <tableColumn id="3" xr3:uid="{40E67D5D-1313-4798-AFCB-A871FE686AF9}" name="Categoria" totalsRowLabel="Total" dataDxfId="8" totalsRowDxfId="9"/>
    <tableColumn id="4" xr3:uid="{8F554E45-260A-48B2-8E59-586A4E7D2E24}" name="Preço Unitário" totalsRowFunction="custom" dataDxfId="6" totalsRowDxfId="7">
      <totalsRowFormula>SUBTOTAL(109,D3:D41)</totalsRowFormula>
    </tableColumn>
    <tableColumn id="8" xr3:uid="{5645B77C-C94F-4BB1-943B-246016815FCC}" name="Valor c/ desconto" totalsRowFunction="custom" dataDxfId="4" totalsRowDxfId="5">
      <calculatedColumnFormula>Tabela2[[#This Row],[Preço Unitário]]-(Tabela2[[#This Row],[Preço Unitário]]*$I$3)</calculatedColumnFormula>
      <totalsRowFormula>SUBTOTAL(109,E3:E41)</totalsRowFormula>
    </tableColumn>
    <tableColumn id="5" xr3:uid="{29E879D0-2061-4236-A7F9-7D3E68BB9F66}" name="Quantidade" totalsRowFunction="custom" dataDxfId="2" totalsRowDxfId="3">
      <totalsRowFormula>SUBTOTAL(109,F3:F41)</totalsRowFormula>
    </tableColumn>
    <tableColumn id="6" xr3:uid="{BC811DD5-E09A-4F6F-8177-60C9D606A235}" name="Valor total" totalsRowFunction="custom" dataDxfId="0" totalsRowDxfId="1">
      <calculatedColumnFormula>Tabela2[[#This Row],[Valor c/ desconto]]*Tabela2[[#This Row],[Quantidade]]</calculatedColumnFormula>
      <totalsRowFormula>SUBTOTAL(109,G3:G41)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"/>
  <sheetViews>
    <sheetView workbookViewId="0">
      <pane ySplit="3" topLeftCell="A4" activePane="bottomLeft" state="frozen"/>
      <selection pane="bottomLeft" activeCell="F54" sqref="F54"/>
    </sheetView>
  </sheetViews>
  <sheetFormatPr defaultRowHeight="15"/>
  <cols>
    <col min="1" max="1" width="13" bestFit="1" customWidth="1"/>
    <col min="2" max="2" width="8.85546875" bestFit="1" customWidth="1"/>
    <col min="3" max="3" width="12.85546875" bestFit="1" customWidth="1"/>
    <col min="4" max="4" width="13" style="9" bestFit="1" customWidth="1"/>
    <col min="5" max="5" width="16.42578125" style="9" bestFit="1" customWidth="1"/>
    <col min="6" max="6" width="10.85546875" bestFit="1" customWidth="1"/>
    <col min="7" max="7" width="12.28515625" bestFit="1" customWidth="1"/>
  </cols>
  <sheetData>
    <row r="1" spans="1:12">
      <c r="A1" s="48" t="s">
        <v>0</v>
      </c>
      <c r="B1" s="48"/>
      <c r="C1" s="48"/>
      <c r="D1" s="48"/>
      <c r="E1" s="48"/>
      <c r="F1" s="48"/>
      <c r="G1" s="48"/>
    </row>
    <row r="2" spans="1:12" ht="4.5" customHeight="1">
      <c r="A2" s="16"/>
      <c r="B2" s="16"/>
      <c r="C2" s="16"/>
      <c r="D2" s="17"/>
      <c r="E2" s="17"/>
      <c r="F2" s="18"/>
      <c r="G2" s="18"/>
    </row>
    <row r="3" spans="1:12">
      <c r="A3" s="23" t="s">
        <v>1</v>
      </c>
      <c r="B3" s="23" t="s">
        <v>2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I3" s="23" t="s">
        <v>8</v>
      </c>
    </row>
    <row r="4" spans="1:12">
      <c r="A4" s="1" t="s">
        <v>9</v>
      </c>
      <c r="B4" s="2" t="s">
        <v>10</v>
      </c>
      <c r="C4" s="1" t="s">
        <v>11</v>
      </c>
      <c r="D4" s="11">
        <v>349.9</v>
      </c>
      <c r="E4" s="11">
        <f>D4-(D4*$I$4)</f>
        <v>314.90999999999997</v>
      </c>
      <c r="F4" s="14">
        <v>0</v>
      </c>
      <c r="G4" s="8">
        <f>E4*F4</f>
        <v>0</v>
      </c>
      <c r="I4" s="21">
        <v>0.1</v>
      </c>
    </row>
    <row r="5" spans="1:12">
      <c r="A5" s="1" t="s">
        <v>12</v>
      </c>
      <c r="B5" s="1">
        <v>36</v>
      </c>
      <c r="C5" s="1" t="s">
        <v>13</v>
      </c>
      <c r="D5" s="11">
        <v>199.9</v>
      </c>
      <c r="E5" s="11">
        <f>D5-(D5*$I$4)</f>
        <v>179.91</v>
      </c>
      <c r="F5" s="14">
        <v>0</v>
      </c>
      <c r="G5" s="8">
        <f>E5*F5</f>
        <v>0</v>
      </c>
    </row>
    <row r="6" spans="1:12">
      <c r="A6" s="1" t="s">
        <v>12</v>
      </c>
      <c r="B6" s="1">
        <v>38</v>
      </c>
      <c r="C6" s="1" t="s">
        <v>13</v>
      </c>
      <c r="D6" s="11">
        <v>259.89999999999998</v>
      </c>
      <c r="E6" s="11">
        <f>D6-(D6*$I$4)</f>
        <v>233.90999999999997</v>
      </c>
      <c r="F6" s="14">
        <v>0</v>
      </c>
      <c r="G6" s="8">
        <f>E6*F6</f>
        <v>0</v>
      </c>
    </row>
    <row r="7" spans="1:12">
      <c r="A7" s="1" t="s">
        <v>14</v>
      </c>
      <c r="B7" s="1" t="s">
        <v>15</v>
      </c>
      <c r="C7" s="1" t="s">
        <v>16</v>
      </c>
      <c r="D7" s="11">
        <v>91.4</v>
      </c>
      <c r="E7" s="11">
        <f>D7-(D7*$I$4)</f>
        <v>82.26</v>
      </c>
      <c r="F7" s="14">
        <v>0</v>
      </c>
      <c r="G7" s="8">
        <f>E7*F7</f>
        <v>0</v>
      </c>
    </row>
    <row r="8" spans="1:12">
      <c r="A8" s="1" t="s">
        <v>17</v>
      </c>
      <c r="B8" s="1" t="s">
        <v>10</v>
      </c>
      <c r="C8" s="1" t="s">
        <v>11</v>
      </c>
      <c r="D8" s="11">
        <v>39.9</v>
      </c>
      <c r="E8" s="11">
        <f>D8-(D8*$I$4)</f>
        <v>35.909999999999997</v>
      </c>
      <c r="F8" s="14">
        <v>11</v>
      </c>
      <c r="G8" s="8">
        <f>E8*F8</f>
        <v>395.01</v>
      </c>
    </row>
    <row r="9" spans="1:12">
      <c r="A9" s="1" t="s">
        <v>18</v>
      </c>
      <c r="B9" s="1" t="s">
        <v>19</v>
      </c>
      <c r="C9" s="1" t="s">
        <v>16</v>
      </c>
      <c r="D9" s="11">
        <v>25.9</v>
      </c>
      <c r="E9" s="11">
        <f>D9-(D9*$I$4)</f>
        <v>23.31</v>
      </c>
      <c r="F9" s="14">
        <v>12</v>
      </c>
      <c r="G9" s="8">
        <f>E9*F9</f>
        <v>279.71999999999997</v>
      </c>
    </row>
    <row r="10" spans="1:12">
      <c r="A10" s="1" t="s">
        <v>20</v>
      </c>
      <c r="B10" s="1" t="s">
        <v>19</v>
      </c>
      <c r="C10" s="1" t="s">
        <v>16</v>
      </c>
      <c r="D10" s="11">
        <v>39.9</v>
      </c>
      <c r="E10" s="11">
        <f>D10-(D10*$I$4)</f>
        <v>35.909999999999997</v>
      </c>
      <c r="F10" s="14">
        <v>12</v>
      </c>
      <c r="G10" s="8">
        <f>E10*F10</f>
        <v>430.91999999999996</v>
      </c>
      <c r="L10" t="s">
        <v>21</v>
      </c>
    </row>
    <row r="11" spans="1:12">
      <c r="A11" s="1" t="s">
        <v>22</v>
      </c>
      <c r="B11" s="1" t="s">
        <v>19</v>
      </c>
      <c r="C11" s="1" t="s">
        <v>16</v>
      </c>
      <c r="D11" s="11">
        <v>65.900000000000006</v>
      </c>
      <c r="E11" s="11">
        <f>D11-(D11*$I$4)</f>
        <v>59.31</v>
      </c>
      <c r="F11" s="14">
        <v>12</v>
      </c>
      <c r="G11" s="8">
        <f>E11*F11</f>
        <v>711.72</v>
      </c>
    </row>
    <row r="12" spans="1:12">
      <c r="A12" s="1" t="s">
        <v>22</v>
      </c>
      <c r="B12" s="1" t="s">
        <v>23</v>
      </c>
      <c r="C12" s="1" t="s">
        <v>16</v>
      </c>
      <c r="D12" s="11">
        <v>70.900000000000006</v>
      </c>
      <c r="E12" s="11">
        <f>D12-(D12*$I$4)</f>
        <v>63.81</v>
      </c>
      <c r="F12" s="14">
        <v>0</v>
      </c>
      <c r="G12" s="8">
        <f>E12*F12</f>
        <v>0</v>
      </c>
    </row>
    <row r="13" spans="1:12">
      <c r="A13" s="1" t="s">
        <v>22</v>
      </c>
      <c r="B13" s="1" t="s">
        <v>15</v>
      </c>
      <c r="C13" s="1" t="s">
        <v>16</v>
      </c>
      <c r="D13" s="11">
        <v>69.900000000000006</v>
      </c>
      <c r="E13" s="11">
        <f>D13-(D13*$I$4)</f>
        <v>62.910000000000004</v>
      </c>
      <c r="F13" s="14">
        <v>15</v>
      </c>
      <c r="G13" s="8">
        <f>E13*F13</f>
        <v>943.65000000000009</v>
      </c>
    </row>
    <row r="14" spans="1:12">
      <c r="A14" s="1" t="s">
        <v>24</v>
      </c>
      <c r="B14" s="1" t="s">
        <v>10</v>
      </c>
      <c r="C14" s="1" t="s">
        <v>11</v>
      </c>
      <c r="D14" s="11">
        <v>49.9</v>
      </c>
      <c r="E14" s="11">
        <f>D14-(D14*$I$4)</f>
        <v>44.91</v>
      </c>
      <c r="F14" s="14">
        <v>21</v>
      </c>
      <c r="G14" s="8">
        <f>E14*F14</f>
        <v>943.1099999999999</v>
      </c>
    </row>
    <row r="15" spans="1:12">
      <c r="A15" s="1" t="s">
        <v>25</v>
      </c>
      <c r="B15" s="1" t="s">
        <v>10</v>
      </c>
      <c r="C15" s="1" t="s">
        <v>11</v>
      </c>
      <c r="D15" s="11">
        <v>259.89999999999998</v>
      </c>
      <c r="E15" s="11">
        <f>D15-(D15*$I$4)</f>
        <v>233.90999999999997</v>
      </c>
      <c r="F15" s="14">
        <v>1</v>
      </c>
      <c r="G15" s="8">
        <f>E15*F15</f>
        <v>233.90999999999997</v>
      </c>
    </row>
    <row r="16" spans="1:12">
      <c r="A16" s="1" t="s">
        <v>12</v>
      </c>
      <c r="B16" s="1">
        <v>37</v>
      </c>
      <c r="C16" s="1" t="s">
        <v>13</v>
      </c>
      <c r="D16" s="11">
        <v>249.9</v>
      </c>
      <c r="E16" s="11">
        <f>D16-(D16*$I$4)</f>
        <v>224.91</v>
      </c>
      <c r="F16" s="14">
        <v>1</v>
      </c>
      <c r="G16" s="8">
        <f>E16*F16</f>
        <v>224.91</v>
      </c>
    </row>
    <row r="17" spans="1:7">
      <c r="A17" s="1" t="s">
        <v>26</v>
      </c>
      <c r="B17" s="1">
        <v>38</v>
      </c>
      <c r="C17" s="1" t="s">
        <v>13</v>
      </c>
      <c r="D17" s="11">
        <v>259.89999999999998</v>
      </c>
      <c r="E17" s="11">
        <f>D17-(D17*$I$4)</f>
        <v>233.90999999999997</v>
      </c>
      <c r="F17" s="14">
        <v>1</v>
      </c>
      <c r="G17" s="8">
        <f>E17*F17</f>
        <v>233.90999999999997</v>
      </c>
    </row>
    <row r="18" spans="1:7">
      <c r="A18" s="1" t="s">
        <v>27</v>
      </c>
      <c r="B18" s="1" t="s">
        <v>19</v>
      </c>
      <c r="C18" s="1" t="s">
        <v>16</v>
      </c>
      <c r="D18" s="11">
        <v>249.9</v>
      </c>
      <c r="E18" s="11">
        <f>D18-(D18*$I$4)</f>
        <v>224.91</v>
      </c>
      <c r="F18" s="14">
        <v>1</v>
      </c>
      <c r="G18" s="8">
        <f>E18*F18</f>
        <v>224.91</v>
      </c>
    </row>
    <row r="19" spans="1:7">
      <c r="A19" s="1" t="s">
        <v>27</v>
      </c>
      <c r="B19" s="1" t="s">
        <v>23</v>
      </c>
      <c r="C19" s="1" t="s">
        <v>16</v>
      </c>
      <c r="D19" s="11">
        <v>299.89999999999998</v>
      </c>
      <c r="E19" s="11">
        <f>D19-(D19*$I$4)</f>
        <v>269.90999999999997</v>
      </c>
      <c r="F19" s="14">
        <v>1</v>
      </c>
      <c r="G19" s="8">
        <f>E19*F19</f>
        <v>269.90999999999997</v>
      </c>
    </row>
    <row r="20" spans="1:7">
      <c r="A20" s="1" t="s">
        <v>28</v>
      </c>
      <c r="B20" s="1" t="s">
        <v>23</v>
      </c>
      <c r="C20" s="1" t="s">
        <v>16</v>
      </c>
      <c r="D20" s="11">
        <v>299.89999999999998</v>
      </c>
      <c r="E20" s="11">
        <f>D20-(D20*$I$4)</f>
        <v>269.90999999999997</v>
      </c>
      <c r="F20" s="14">
        <v>1</v>
      </c>
      <c r="G20" s="8">
        <f>E20*F20</f>
        <v>269.90999999999997</v>
      </c>
    </row>
    <row r="21" spans="1:7">
      <c r="A21" s="1" t="s">
        <v>28</v>
      </c>
      <c r="B21" s="1" t="s">
        <v>19</v>
      </c>
      <c r="C21" s="1" t="s">
        <v>16</v>
      </c>
      <c r="D21" s="11">
        <v>300</v>
      </c>
      <c r="E21" s="11">
        <f>D21-(D21*$I$4)</f>
        <v>270</v>
      </c>
      <c r="F21" s="14">
        <v>1</v>
      </c>
      <c r="G21" s="8">
        <f>E21*F21</f>
        <v>270</v>
      </c>
    </row>
    <row r="22" spans="1:7">
      <c r="A22" s="7" t="s">
        <v>29</v>
      </c>
      <c r="B22" s="7" t="s">
        <v>10</v>
      </c>
      <c r="C22" s="7" t="s">
        <v>11</v>
      </c>
      <c r="D22" s="12">
        <v>145</v>
      </c>
      <c r="E22" s="12">
        <f>D22-(D22*$I$4)</f>
        <v>130.5</v>
      </c>
      <c r="F22" s="15">
        <v>2</v>
      </c>
      <c r="G22" s="35">
        <f>E22*F22</f>
        <v>261</v>
      </c>
    </row>
    <row r="23" spans="1:7">
      <c r="A23" s="1" t="s">
        <v>30</v>
      </c>
      <c r="B23" s="1" t="s">
        <v>23</v>
      </c>
      <c r="C23" s="1" t="s">
        <v>16</v>
      </c>
      <c r="D23" s="8">
        <v>48.9</v>
      </c>
      <c r="E23" s="8">
        <f>D23-(D23*$I$4)</f>
        <v>44.01</v>
      </c>
      <c r="F23" s="2">
        <v>2</v>
      </c>
      <c r="G23" s="8">
        <f>E23*F23</f>
        <v>88.02</v>
      </c>
    </row>
    <row r="24" spans="1:7">
      <c r="A24" s="1" t="s">
        <v>14</v>
      </c>
      <c r="B24" s="1" t="s">
        <v>23</v>
      </c>
      <c r="C24" s="1" t="s">
        <v>16</v>
      </c>
      <c r="D24" s="8">
        <v>93.5</v>
      </c>
      <c r="E24" s="8">
        <f>D24-(D24*$I$4)</f>
        <v>84.15</v>
      </c>
      <c r="F24" s="2">
        <v>2</v>
      </c>
      <c r="G24" s="8">
        <f>E24*F24</f>
        <v>168.3</v>
      </c>
    </row>
    <row r="25" spans="1:7">
      <c r="A25" s="1" t="s">
        <v>31</v>
      </c>
      <c r="B25" s="1" t="s">
        <v>19</v>
      </c>
      <c r="C25" s="1" t="s">
        <v>16</v>
      </c>
      <c r="D25" s="8">
        <v>140</v>
      </c>
      <c r="E25" s="8">
        <f>D25-(D25*$I$4)</f>
        <v>126</v>
      </c>
      <c r="F25" s="2">
        <v>2</v>
      </c>
      <c r="G25" s="8">
        <f>E25*F25</f>
        <v>252</v>
      </c>
    </row>
    <row r="26" spans="1:7">
      <c r="A26" s="1" t="s">
        <v>31</v>
      </c>
      <c r="B26" s="1" t="s">
        <v>15</v>
      </c>
      <c r="C26" s="1" t="s">
        <v>16</v>
      </c>
      <c r="D26" s="8">
        <v>142.9</v>
      </c>
      <c r="E26" s="8">
        <f>D26-(D26*$I$4)</f>
        <v>128.61000000000001</v>
      </c>
      <c r="F26" s="2">
        <v>2</v>
      </c>
      <c r="G26" s="8">
        <f>E26*F26</f>
        <v>257.22000000000003</v>
      </c>
    </row>
    <row r="27" spans="1:7">
      <c r="A27" s="1" t="s">
        <v>31</v>
      </c>
      <c r="B27" s="1" t="s">
        <v>23</v>
      </c>
      <c r="C27" s="1" t="s">
        <v>16</v>
      </c>
      <c r="D27" s="8">
        <v>146</v>
      </c>
      <c r="E27" s="8">
        <f>D27-(D27*$I$4)</f>
        <v>131.4</v>
      </c>
      <c r="F27" s="2">
        <v>2</v>
      </c>
      <c r="G27" s="8">
        <f>E27*F27</f>
        <v>262.8</v>
      </c>
    </row>
    <row r="28" spans="1:7">
      <c r="A28" s="1" t="s">
        <v>27</v>
      </c>
      <c r="B28" s="1" t="s">
        <v>15</v>
      </c>
      <c r="C28" s="1" t="s">
        <v>16</v>
      </c>
      <c r="D28" s="8">
        <v>259.89999999999998</v>
      </c>
      <c r="E28" s="8">
        <f>D28-(D28*$I$4)</f>
        <v>233.90999999999997</v>
      </c>
      <c r="F28" s="2">
        <v>2</v>
      </c>
      <c r="G28" s="8">
        <f>E28*F28</f>
        <v>467.81999999999994</v>
      </c>
    </row>
    <row r="29" spans="1:7">
      <c r="A29" s="1" t="s">
        <v>28</v>
      </c>
      <c r="B29" s="1" t="s">
        <v>15</v>
      </c>
      <c r="C29" s="1" t="s">
        <v>16</v>
      </c>
      <c r="D29" s="8">
        <v>302.89999999999998</v>
      </c>
      <c r="E29" s="8">
        <f>D29-(D29*$I$4)</f>
        <v>272.60999999999996</v>
      </c>
      <c r="F29" s="2">
        <v>2</v>
      </c>
      <c r="G29" s="8">
        <f>E29*F29</f>
        <v>545.21999999999991</v>
      </c>
    </row>
    <row r="30" spans="1:7">
      <c r="A30" s="1" t="s">
        <v>32</v>
      </c>
      <c r="B30" s="2" t="s">
        <v>10</v>
      </c>
      <c r="C30" s="1" t="s">
        <v>11</v>
      </c>
      <c r="D30" s="8">
        <v>399.9</v>
      </c>
      <c r="E30" s="8">
        <f>D30-(D30*$I$4)</f>
        <v>359.90999999999997</v>
      </c>
      <c r="F30" s="2">
        <v>3</v>
      </c>
      <c r="G30" s="8">
        <f>E30*F30</f>
        <v>1079.73</v>
      </c>
    </row>
    <row r="31" spans="1:7">
      <c r="A31" s="1" t="s">
        <v>26</v>
      </c>
      <c r="B31" s="1">
        <v>37</v>
      </c>
      <c r="C31" s="1" t="s">
        <v>13</v>
      </c>
      <c r="D31" s="8">
        <v>255</v>
      </c>
      <c r="E31" s="8">
        <f>D31-(D31*$I$4)</f>
        <v>229.5</v>
      </c>
      <c r="F31" s="2">
        <v>3</v>
      </c>
      <c r="G31" s="8">
        <f>E31*F31</f>
        <v>688.5</v>
      </c>
    </row>
    <row r="32" spans="1:7">
      <c r="A32" s="1" t="s">
        <v>30</v>
      </c>
      <c r="B32" s="1" t="s">
        <v>15</v>
      </c>
      <c r="C32" s="1" t="s">
        <v>16</v>
      </c>
      <c r="D32" s="8">
        <v>46.9</v>
      </c>
      <c r="E32" s="8">
        <f>D32-(D32*$I$4)</f>
        <v>42.21</v>
      </c>
      <c r="F32" s="2">
        <v>3</v>
      </c>
      <c r="G32" s="8">
        <f>E32*F32</f>
        <v>126.63</v>
      </c>
    </row>
    <row r="33" spans="1:7">
      <c r="A33" s="1" t="s">
        <v>14</v>
      </c>
      <c r="B33" s="1" t="s">
        <v>19</v>
      </c>
      <c r="C33" s="1" t="s">
        <v>16</v>
      </c>
      <c r="D33" s="8">
        <v>89.9</v>
      </c>
      <c r="E33" s="8">
        <f>D33-(D33*$I$4)</f>
        <v>80.910000000000011</v>
      </c>
      <c r="F33" s="2">
        <v>3</v>
      </c>
      <c r="G33" s="8">
        <f>E33*F33</f>
        <v>242.73000000000002</v>
      </c>
    </row>
    <row r="34" spans="1:7">
      <c r="A34" s="1" t="s">
        <v>26</v>
      </c>
      <c r="B34" s="1">
        <v>36</v>
      </c>
      <c r="C34" s="1" t="s">
        <v>13</v>
      </c>
      <c r="D34" s="8">
        <v>249.9</v>
      </c>
      <c r="E34" s="8">
        <f>D34-(D34*$I$4)</f>
        <v>224.91</v>
      </c>
      <c r="F34" s="2">
        <v>5</v>
      </c>
      <c r="G34" s="8">
        <f>E34*F34</f>
        <v>1124.55</v>
      </c>
    </row>
    <row r="35" spans="1:7">
      <c r="A35" s="1" t="s">
        <v>30</v>
      </c>
      <c r="B35" s="1" t="s">
        <v>19</v>
      </c>
      <c r="C35" s="1" t="s">
        <v>16</v>
      </c>
      <c r="D35" s="8">
        <v>44.9</v>
      </c>
      <c r="E35" s="8">
        <f>D35-(D35*$I$4)</f>
        <v>40.409999999999997</v>
      </c>
      <c r="F35" s="2">
        <v>5</v>
      </c>
      <c r="G35" s="8">
        <f>E35*F35</f>
        <v>202.04999999999998</v>
      </c>
    </row>
    <row r="36" spans="1:7">
      <c r="A36" s="1" t="s">
        <v>33</v>
      </c>
      <c r="B36" s="1" t="s">
        <v>15</v>
      </c>
      <c r="C36" s="1" t="s">
        <v>16</v>
      </c>
      <c r="D36" s="8">
        <v>89.9</v>
      </c>
      <c r="E36" s="8">
        <f>D36-(D36*$I$4)</f>
        <v>80.910000000000011</v>
      </c>
      <c r="F36" s="2">
        <v>5</v>
      </c>
      <c r="G36" s="8">
        <f>E36*F36</f>
        <v>404.55000000000007</v>
      </c>
    </row>
    <row r="37" spans="1:7">
      <c r="A37" s="1" t="s">
        <v>34</v>
      </c>
      <c r="B37" s="1" t="s">
        <v>23</v>
      </c>
      <c r="C37" s="1" t="s">
        <v>16</v>
      </c>
      <c r="D37" s="8">
        <v>32.9</v>
      </c>
      <c r="E37" s="8">
        <f>D37-(D37*$I$4)</f>
        <v>29.61</v>
      </c>
      <c r="F37" s="2">
        <v>6</v>
      </c>
      <c r="G37" s="8">
        <f>E37*F37</f>
        <v>177.66</v>
      </c>
    </row>
    <row r="38" spans="1:7">
      <c r="A38" s="1" t="s">
        <v>20</v>
      </c>
      <c r="B38" s="2" t="s">
        <v>23</v>
      </c>
      <c r="C38" s="1" t="s">
        <v>16</v>
      </c>
      <c r="D38" s="8">
        <v>42.5</v>
      </c>
      <c r="E38" s="8">
        <f>D38-(D38*$I$4)</f>
        <v>38.25</v>
      </c>
      <c r="F38" s="2">
        <v>6</v>
      </c>
      <c r="G38" s="8">
        <f>E38*F38</f>
        <v>229.5</v>
      </c>
    </row>
    <row r="39" spans="1:7">
      <c r="A39" s="1" t="s">
        <v>33</v>
      </c>
      <c r="B39" s="1" t="s">
        <v>23</v>
      </c>
      <c r="C39" s="1" t="s">
        <v>16</v>
      </c>
      <c r="D39" s="8">
        <v>92.9</v>
      </c>
      <c r="E39" s="8">
        <f>D39-(D39*$I$4)</f>
        <v>83.61</v>
      </c>
      <c r="F39" s="2">
        <v>6</v>
      </c>
      <c r="G39" s="8">
        <f>E39*F39</f>
        <v>501.65999999999997</v>
      </c>
    </row>
    <row r="40" spans="1:7">
      <c r="A40" s="7" t="s">
        <v>33</v>
      </c>
      <c r="B40" s="7" t="s">
        <v>19</v>
      </c>
      <c r="C40" s="7" t="s">
        <v>16</v>
      </c>
      <c r="D40" s="35">
        <v>85.9</v>
      </c>
      <c r="E40" s="8">
        <f>D40-(D40*$I$4)</f>
        <v>77.31</v>
      </c>
      <c r="F40" s="36">
        <v>8</v>
      </c>
      <c r="G40" s="8">
        <f>E40*F40</f>
        <v>618.48</v>
      </c>
    </row>
    <row r="41" spans="1:7">
      <c r="A41" s="1" t="s">
        <v>18</v>
      </c>
      <c r="B41" s="1" t="s">
        <v>15</v>
      </c>
      <c r="C41" s="1" t="s">
        <v>16</v>
      </c>
      <c r="D41" s="8">
        <v>29.9</v>
      </c>
      <c r="E41" s="8">
        <f>D41-(D41*$I$4)</f>
        <v>26.909999999999997</v>
      </c>
      <c r="F41" s="2">
        <v>10</v>
      </c>
      <c r="G41" s="8">
        <f>E41*F41</f>
        <v>269.09999999999997</v>
      </c>
    </row>
    <row r="42" spans="1:7">
      <c r="A42" s="1" t="s">
        <v>20</v>
      </c>
      <c r="B42" s="2" t="s">
        <v>15</v>
      </c>
      <c r="C42" s="1" t="s">
        <v>16</v>
      </c>
      <c r="D42" s="8">
        <v>39.9</v>
      </c>
      <c r="E42" s="8">
        <f>D42-(D42*$I$4)</f>
        <v>35.909999999999997</v>
      </c>
      <c r="F42" s="2">
        <v>10</v>
      </c>
      <c r="G42" s="8">
        <f>E42*F42</f>
        <v>359.09999999999997</v>
      </c>
    </row>
    <row r="43" spans="1:7" ht="4.5" customHeight="1">
      <c r="A43" s="37"/>
      <c r="B43" s="37"/>
      <c r="C43" s="37"/>
      <c r="D43" s="34"/>
      <c r="E43" s="34"/>
      <c r="F43" s="38"/>
      <c r="G43" s="34"/>
    </row>
    <row r="44" spans="1:7">
      <c r="A44" s="45" t="s">
        <v>35</v>
      </c>
      <c r="B44" s="46"/>
      <c r="C44" s="47"/>
      <c r="D44" s="19">
        <f>SUM(D4:D42)</f>
        <v>5962.2999999999965</v>
      </c>
      <c r="E44" s="19">
        <f>SUM(E4:E42)</f>
        <v>5366.0699999999988</v>
      </c>
      <c r="F44" s="20">
        <f>SUM(F4:F42)</f>
        <v>179</v>
      </c>
      <c r="G44" s="19">
        <f>SUM(G4:G42)</f>
        <v>13758.209999999997</v>
      </c>
    </row>
  </sheetData>
  <sortState xmlns:xlrd2="http://schemas.microsoft.com/office/spreadsheetml/2017/richdata2" ref="A4:G42">
    <sortCondition sortBy="cellColor" ref="F4:F42" dxfId="18"/>
    <sortCondition ref="F4:F42"/>
  </sortState>
  <mergeCells count="2">
    <mergeCell ref="A44:C44"/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AE6D6-5C8F-43AF-A90D-D4F24C9E9B20}">
  <sheetPr>
    <pageSetUpPr fitToPage="1"/>
  </sheetPr>
  <dimension ref="A1:I42"/>
  <sheetViews>
    <sheetView tabSelected="1" workbookViewId="0">
      <selection activeCell="F42" sqref="F42"/>
    </sheetView>
  </sheetViews>
  <sheetFormatPr defaultRowHeight="15"/>
  <cols>
    <col min="1" max="1" width="13" bestFit="1" customWidth="1"/>
    <col min="2" max="2" width="11.28515625" customWidth="1"/>
    <col min="3" max="3" width="11.7109375" bestFit="1" customWidth="1"/>
    <col min="4" max="4" width="15.7109375" style="9" bestFit="1" customWidth="1"/>
    <col min="5" max="5" width="15.7109375" style="9" customWidth="1"/>
    <col min="6" max="6" width="13.5703125" bestFit="1" customWidth="1"/>
    <col min="7" max="7" width="12.28515625" bestFit="1" customWidth="1"/>
  </cols>
  <sheetData>
    <row r="1" spans="1:9">
      <c r="A1" s="48" t="s">
        <v>0</v>
      </c>
      <c r="B1" s="48"/>
      <c r="C1" s="48"/>
      <c r="D1" s="48"/>
      <c r="E1" s="48"/>
      <c r="F1" s="48"/>
      <c r="G1" s="48"/>
    </row>
    <row r="2" spans="1:9">
      <c r="A2" s="4" t="s">
        <v>1</v>
      </c>
      <c r="B2" s="5" t="s">
        <v>2</v>
      </c>
      <c r="C2" s="5" t="s">
        <v>3</v>
      </c>
      <c r="D2" s="10" t="s">
        <v>4</v>
      </c>
      <c r="E2" s="32" t="s">
        <v>5</v>
      </c>
      <c r="F2" s="13" t="s">
        <v>36</v>
      </c>
      <c r="G2" s="22" t="s">
        <v>7</v>
      </c>
      <c r="I2" s="23" t="s">
        <v>8</v>
      </c>
    </row>
    <row r="3" spans="1:9">
      <c r="A3" s="3" t="s">
        <v>32</v>
      </c>
      <c r="B3" s="2" t="s">
        <v>10</v>
      </c>
      <c r="C3" s="1" t="s">
        <v>11</v>
      </c>
      <c r="D3" s="11">
        <v>399.9</v>
      </c>
      <c r="E3" s="11">
        <f>Tabela2[[#This Row],[Preço Unitário]]-(Tabela2[[#This Row],[Preço Unitário]]*$I$3)</f>
        <v>359.90999999999997</v>
      </c>
      <c r="F3" s="2">
        <v>3</v>
      </c>
      <c r="G3" s="9">
        <f>Tabela2[[#This Row],[Valor c/ desconto]]*Tabela2[[#This Row],[Quantidade]]</f>
        <v>1079.73</v>
      </c>
      <c r="I3" s="24">
        <v>0.1</v>
      </c>
    </row>
    <row r="4" spans="1:9">
      <c r="A4" s="3" t="s">
        <v>9</v>
      </c>
      <c r="B4" s="2" t="s">
        <v>10</v>
      </c>
      <c r="C4" s="1" t="s">
        <v>11</v>
      </c>
      <c r="D4" s="11">
        <v>349.9</v>
      </c>
      <c r="E4" s="11">
        <f>Tabela2[[#This Row],[Preço Unitário]]-(Tabela2[[#This Row],[Preço Unitário]]*$I$3)</f>
        <v>314.90999999999997</v>
      </c>
      <c r="F4" s="2">
        <v>0</v>
      </c>
      <c r="G4" s="9">
        <f>Tabela2[[#This Row],[Valor c/ desconto]]*Tabela2[[#This Row],[Quantidade]]</f>
        <v>0</v>
      </c>
    </row>
    <row r="5" spans="1:9">
      <c r="A5" s="3" t="s">
        <v>28</v>
      </c>
      <c r="B5" s="1" t="s">
        <v>15</v>
      </c>
      <c r="C5" s="1" t="s">
        <v>16</v>
      </c>
      <c r="D5" s="11">
        <v>302.89999999999998</v>
      </c>
      <c r="E5" s="11">
        <f>Tabela2[[#This Row],[Preço Unitário]]-(Tabela2[[#This Row],[Preço Unitário]]*$I$3)</f>
        <v>272.60999999999996</v>
      </c>
      <c r="F5" s="2">
        <v>2</v>
      </c>
      <c r="G5" s="9">
        <f>Tabela2[[#This Row],[Valor c/ desconto]]*Tabela2[[#This Row],[Quantidade]]</f>
        <v>545.21999999999991</v>
      </c>
    </row>
    <row r="6" spans="1:9">
      <c r="A6" s="3" t="s">
        <v>28</v>
      </c>
      <c r="B6" s="1" t="s">
        <v>19</v>
      </c>
      <c r="C6" s="1" t="s">
        <v>16</v>
      </c>
      <c r="D6" s="11">
        <v>300</v>
      </c>
      <c r="E6" s="11">
        <f>Tabela2[[#This Row],[Preço Unitário]]-(Tabela2[[#This Row],[Preço Unitário]]*$I$3)</f>
        <v>270</v>
      </c>
      <c r="F6" s="2">
        <v>1</v>
      </c>
      <c r="G6" s="9">
        <f>Tabela2[[#This Row],[Valor c/ desconto]]*Tabela2[[#This Row],[Quantidade]]</f>
        <v>270</v>
      </c>
    </row>
    <row r="7" spans="1:9">
      <c r="A7" s="3" t="s">
        <v>27</v>
      </c>
      <c r="B7" s="1" t="s">
        <v>23</v>
      </c>
      <c r="C7" s="1" t="s">
        <v>16</v>
      </c>
      <c r="D7" s="11">
        <v>299.89999999999998</v>
      </c>
      <c r="E7" s="11">
        <f>Tabela2[[#This Row],[Preço Unitário]]-(Tabela2[[#This Row],[Preço Unitário]]*$I$3)</f>
        <v>269.90999999999997</v>
      </c>
      <c r="F7" s="2">
        <v>1</v>
      </c>
      <c r="G7" s="9">
        <f>Tabela2[[#This Row],[Valor c/ desconto]]*Tabela2[[#This Row],[Quantidade]]</f>
        <v>269.90999999999997</v>
      </c>
    </row>
    <row r="8" spans="1:9">
      <c r="A8" s="3" t="s">
        <v>28</v>
      </c>
      <c r="B8" s="1" t="s">
        <v>23</v>
      </c>
      <c r="C8" s="1" t="s">
        <v>16</v>
      </c>
      <c r="D8" s="11">
        <v>299.89999999999998</v>
      </c>
      <c r="E8" s="11">
        <f>Tabela2[[#This Row],[Preço Unitário]]-(Tabela2[[#This Row],[Preço Unitário]]*$I$3)</f>
        <v>269.90999999999997</v>
      </c>
      <c r="F8" s="2">
        <v>1</v>
      </c>
      <c r="G8" s="9">
        <f>Tabela2[[#This Row],[Valor c/ desconto]]*Tabela2[[#This Row],[Quantidade]]</f>
        <v>269.90999999999997</v>
      </c>
    </row>
    <row r="9" spans="1:9">
      <c r="A9" s="3" t="s">
        <v>25</v>
      </c>
      <c r="B9" s="1" t="s">
        <v>10</v>
      </c>
      <c r="C9" s="1" t="s">
        <v>11</v>
      </c>
      <c r="D9" s="11">
        <v>259.89999999999998</v>
      </c>
      <c r="E9" s="11">
        <f>Tabela2[[#This Row],[Preço Unitário]]-(Tabela2[[#This Row],[Preço Unitário]]*$I$3)</f>
        <v>233.90999999999997</v>
      </c>
      <c r="F9" s="2">
        <v>1</v>
      </c>
      <c r="G9" s="9">
        <f>Tabela2[[#This Row],[Valor c/ desconto]]*Tabela2[[#This Row],[Quantidade]]</f>
        <v>233.90999999999997</v>
      </c>
    </row>
    <row r="10" spans="1:9">
      <c r="A10" s="3" t="s">
        <v>12</v>
      </c>
      <c r="B10" s="1">
        <v>38</v>
      </c>
      <c r="C10" s="1" t="s">
        <v>13</v>
      </c>
      <c r="D10" s="11">
        <v>259.89999999999998</v>
      </c>
      <c r="E10" s="11">
        <f>Tabela2[[#This Row],[Preço Unitário]]-(Tabela2[[#This Row],[Preço Unitário]]*$I$3)</f>
        <v>233.90999999999997</v>
      </c>
      <c r="F10" s="2">
        <v>0</v>
      </c>
      <c r="G10" s="9">
        <f>Tabela2[[#This Row],[Valor c/ desconto]]*Tabela2[[#This Row],[Quantidade]]</f>
        <v>0</v>
      </c>
    </row>
    <row r="11" spans="1:9">
      <c r="A11" s="3" t="s">
        <v>26</v>
      </c>
      <c r="B11" s="1">
        <v>38</v>
      </c>
      <c r="C11" s="1" t="s">
        <v>13</v>
      </c>
      <c r="D11" s="11">
        <v>259.89999999999998</v>
      </c>
      <c r="E11" s="11">
        <f>Tabela2[[#This Row],[Preço Unitário]]-(Tabela2[[#This Row],[Preço Unitário]]*$I$3)</f>
        <v>233.90999999999997</v>
      </c>
      <c r="F11" s="2">
        <v>1</v>
      </c>
      <c r="G11" s="9">
        <f>Tabela2[[#This Row],[Valor c/ desconto]]*Tabela2[[#This Row],[Quantidade]]</f>
        <v>233.90999999999997</v>
      </c>
    </row>
    <row r="12" spans="1:9">
      <c r="A12" s="3" t="s">
        <v>27</v>
      </c>
      <c r="B12" s="1" t="s">
        <v>15</v>
      </c>
      <c r="C12" s="1" t="s">
        <v>16</v>
      </c>
      <c r="D12" s="11">
        <v>259.89999999999998</v>
      </c>
      <c r="E12" s="11">
        <f>Tabela2[[#This Row],[Preço Unitário]]-(Tabela2[[#This Row],[Preço Unitário]]*$I$3)</f>
        <v>233.90999999999997</v>
      </c>
      <c r="F12" s="2">
        <v>2</v>
      </c>
      <c r="G12" s="9">
        <f>Tabela2[[#This Row],[Valor c/ desconto]]*Tabela2[[#This Row],[Quantidade]]</f>
        <v>467.81999999999994</v>
      </c>
    </row>
    <row r="13" spans="1:9">
      <c r="A13" s="3" t="s">
        <v>26</v>
      </c>
      <c r="B13" s="1">
        <v>37</v>
      </c>
      <c r="C13" s="1" t="s">
        <v>13</v>
      </c>
      <c r="D13" s="11">
        <v>255</v>
      </c>
      <c r="E13" s="11">
        <f>Tabela2[[#This Row],[Preço Unitário]]-(Tabela2[[#This Row],[Preço Unitário]]*$I$3)</f>
        <v>229.5</v>
      </c>
      <c r="F13" s="2">
        <v>3</v>
      </c>
      <c r="G13" s="9">
        <f>Tabela2[[#This Row],[Valor c/ desconto]]*Tabela2[[#This Row],[Quantidade]]</f>
        <v>688.5</v>
      </c>
    </row>
    <row r="14" spans="1:9">
      <c r="A14" s="3" t="s">
        <v>12</v>
      </c>
      <c r="B14" s="1">
        <v>37</v>
      </c>
      <c r="C14" s="1" t="s">
        <v>13</v>
      </c>
      <c r="D14" s="11">
        <v>249.9</v>
      </c>
      <c r="E14" s="11">
        <f>Tabela2[[#This Row],[Preço Unitário]]-(Tabela2[[#This Row],[Preço Unitário]]*$I$3)</f>
        <v>224.91</v>
      </c>
      <c r="F14" s="2">
        <v>1</v>
      </c>
      <c r="G14" s="9">
        <f>Tabela2[[#This Row],[Valor c/ desconto]]*Tabela2[[#This Row],[Quantidade]]</f>
        <v>224.91</v>
      </c>
    </row>
    <row r="15" spans="1:9">
      <c r="A15" s="3" t="s">
        <v>26</v>
      </c>
      <c r="B15" s="1">
        <v>36</v>
      </c>
      <c r="C15" s="1" t="s">
        <v>13</v>
      </c>
      <c r="D15" s="11">
        <v>249.9</v>
      </c>
      <c r="E15" s="11">
        <f>Tabela2[[#This Row],[Preço Unitário]]-(Tabela2[[#This Row],[Preço Unitário]]*$I$3)</f>
        <v>224.91</v>
      </c>
      <c r="F15" s="2">
        <v>5</v>
      </c>
      <c r="G15" s="9">
        <f>Tabela2[[#This Row],[Valor c/ desconto]]*Tabela2[[#This Row],[Quantidade]]</f>
        <v>1124.55</v>
      </c>
    </row>
    <row r="16" spans="1:9">
      <c r="A16" s="3" t="s">
        <v>27</v>
      </c>
      <c r="B16" s="1" t="s">
        <v>19</v>
      </c>
      <c r="C16" s="1" t="s">
        <v>16</v>
      </c>
      <c r="D16" s="11">
        <v>249.9</v>
      </c>
      <c r="E16" s="11">
        <f>Tabela2[[#This Row],[Preço Unitário]]-(Tabela2[[#This Row],[Preço Unitário]]*$I$3)</f>
        <v>224.91</v>
      </c>
      <c r="F16" s="2">
        <v>1</v>
      </c>
      <c r="G16" s="9">
        <f>Tabela2[[#This Row],[Valor c/ desconto]]*Tabela2[[#This Row],[Quantidade]]</f>
        <v>224.91</v>
      </c>
    </row>
    <row r="17" spans="1:7">
      <c r="A17" s="3" t="s">
        <v>12</v>
      </c>
      <c r="B17" s="1">
        <v>36</v>
      </c>
      <c r="C17" s="1" t="s">
        <v>13</v>
      </c>
      <c r="D17" s="11">
        <v>199.9</v>
      </c>
      <c r="E17" s="11">
        <f>Tabela2[[#This Row],[Preço Unitário]]-(Tabela2[[#This Row],[Preço Unitário]]*$I$3)</f>
        <v>179.91</v>
      </c>
      <c r="F17" s="2">
        <v>0</v>
      </c>
      <c r="G17" s="9">
        <f>Tabela2[[#This Row],[Valor c/ desconto]]*Tabela2[[#This Row],[Quantidade]]</f>
        <v>0</v>
      </c>
    </row>
    <row r="18" spans="1:7">
      <c r="A18" s="3" t="s">
        <v>31</v>
      </c>
      <c r="B18" s="1" t="s">
        <v>23</v>
      </c>
      <c r="C18" s="1" t="s">
        <v>16</v>
      </c>
      <c r="D18" s="11">
        <v>146</v>
      </c>
      <c r="E18" s="11">
        <f>Tabela2[[#This Row],[Preço Unitário]]-(Tabela2[[#This Row],[Preço Unitário]]*$I$3)</f>
        <v>131.4</v>
      </c>
      <c r="F18" s="2">
        <v>2</v>
      </c>
      <c r="G18" s="9">
        <f>Tabela2[[#This Row],[Valor c/ desconto]]*Tabela2[[#This Row],[Quantidade]]</f>
        <v>262.8</v>
      </c>
    </row>
    <row r="19" spans="1:7">
      <c r="A19" s="3" t="s">
        <v>29</v>
      </c>
      <c r="B19" s="1" t="s">
        <v>10</v>
      </c>
      <c r="C19" s="1" t="s">
        <v>11</v>
      </c>
      <c r="D19" s="11">
        <v>145</v>
      </c>
      <c r="E19" s="11">
        <f>Tabela2[[#This Row],[Preço Unitário]]-(Tabela2[[#This Row],[Preço Unitário]]*$I$3)</f>
        <v>130.5</v>
      </c>
      <c r="F19" s="2">
        <v>2</v>
      </c>
      <c r="G19" s="9">
        <f>Tabela2[[#This Row],[Valor c/ desconto]]*Tabela2[[#This Row],[Quantidade]]</f>
        <v>261</v>
      </c>
    </row>
    <row r="20" spans="1:7">
      <c r="A20" s="3" t="s">
        <v>31</v>
      </c>
      <c r="B20" s="1" t="s">
        <v>15</v>
      </c>
      <c r="C20" s="1" t="s">
        <v>16</v>
      </c>
      <c r="D20" s="11">
        <v>142.9</v>
      </c>
      <c r="E20" s="11">
        <f>Tabela2[[#This Row],[Preço Unitário]]-(Tabela2[[#This Row],[Preço Unitário]]*$I$3)</f>
        <v>128.61000000000001</v>
      </c>
      <c r="F20" s="2">
        <v>2</v>
      </c>
      <c r="G20" s="9">
        <f>Tabela2[[#This Row],[Valor c/ desconto]]*Tabela2[[#This Row],[Quantidade]]</f>
        <v>257.22000000000003</v>
      </c>
    </row>
    <row r="21" spans="1:7">
      <c r="A21" s="3" t="s">
        <v>31</v>
      </c>
      <c r="B21" s="1" t="s">
        <v>19</v>
      </c>
      <c r="C21" s="1" t="s">
        <v>16</v>
      </c>
      <c r="D21" s="11">
        <v>140</v>
      </c>
      <c r="E21" s="11">
        <f>Tabela2[[#This Row],[Preço Unitário]]-(Tabela2[[#This Row],[Preço Unitário]]*$I$3)</f>
        <v>126</v>
      </c>
      <c r="F21" s="2">
        <v>2</v>
      </c>
      <c r="G21" s="9">
        <f>Tabela2[[#This Row],[Valor c/ desconto]]*Tabela2[[#This Row],[Quantidade]]</f>
        <v>252</v>
      </c>
    </row>
    <row r="22" spans="1:7">
      <c r="A22" s="6" t="s">
        <v>14</v>
      </c>
      <c r="B22" s="7" t="s">
        <v>23</v>
      </c>
      <c r="C22" s="7" t="s">
        <v>16</v>
      </c>
      <c r="D22" s="12">
        <v>93.5</v>
      </c>
      <c r="E22" s="12">
        <f>Tabela2[[#This Row],[Preço Unitário]]-(Tabela2[[#This Row],[Preço Unitário]]*$I$3)</f>
        <v>84.15</v>
      </c>
      <c r="F22" s="2">
        <v>2</v>
      </c>
      <c r="G22" s="9">
        <f>Tabela2[[#This Row],[Valor c/ desconto]]*Tabela2[[#This Row],[Quantidade]]</f>
        <v>168.3</v>
      </c>
    </row>
    <row r="23" spans="1:7">
      <c r="A23" s="1" t="s">
        <v>33</v>
      </c>
      <c r="B23" s="1" t="s">
        <v>23</v>
      </c>
      <c r="C23" s="1" t="s">
        <v>16</v>
      </c>
      <c r="D23" s="8">
        <v>92.9</v>
      </c>
      <c r="E23" s="33">
        <f>Tabela2[[#This Row],[Preço Unitário]]-(Tabela2[[#This Row],[Preço Unitário]]*$I$3)</f>
        <v>83.61</v>
      </c>
      <c r="F23" s="29">
        <v>6</v>
      </c>
      <c r="G23" s="9">
        <f>Tabela2[[#This Row],[Valor c/ desconto]]*Tabela2[[#This Row],[Quantidade]]</f>
        <v>501.65999999999997</v>
      </c>
    </row>
    <row r="24" spans="1:7">
      <c r="A24" s="1" t="s">
        <v>14</v>
      </c>
      <c r="B24" s="1" t="s">
        <v>15</v>
      </c>
      <c r="C24" s="1" t="s">
        <v>16</v>
      </c>
      <c r="D24" s="8">
        <v>91.4</v>
      </c>
      <c r="E24" s="33">
        <f>Tabela2[[#This Row],[Preço Unitário]]-(Tabela2[[#This Row],[Preço Unitário]]*$I$3)</f>
        <v>82.26</v>
      </c>
      <c r="F24" s="29">
        <v>0</v>
      </c>
      <c r="G24" s="9">
        <f>Tabela2[[#This Row],[Valor c/ desconto]]*Tabela2[[#This Row],[Quantidade]]</f>
        <v>0</v>
      </c>
    </row>
    <row r="25" spans="1:7">
      <c r="A25" s="1" t="s">
        <v>33</v>
      </c>
      <c r="B25" s="1" t="s">
        <v>15</v>
      </c>
      <c r="C25" s="1" t="s">
        <v>16</v>
      </c>
      <c r="D25" s="8">
        <v>89.9</v>
      </c>
      <c r="E25" s="33">
        <f>Tabela2[[#This Row],[Preço Unitário]]-(Tabela2[[#This Row],[Preço Unitário]]*$I$3)</f>
        <v>80.910000000000011</v>
      </c>
      <c r="F25" s="29">
        <v>5</v>
      </c>
      <c r="G25" s="9">
        <f>Tabela2[[#This Row],[Valor c/ desconto]]*Tabela2[[#This Row],[Quantidade]]</f>
        <v>404.55000000000007</v>
      </c>
    </row>
    <row r="26" spans="1:7">
      <c r="A26" s="1" t="s">
        <v>14</v>
      </c>
      <c r="B26" s="1" t="s">
        <v>19</v>
      </c>
      <c r="C26" s="1" t="s">
        <v>16</v>
      </c>
      <c r="D26" s="8">
        <v>89.9</v>
      </c>
      <c r="E26" s="33">
        <f>Tabela2[[#This Row],[Preço Unitário]]-(Tabela2[[#This Row],[Preço Unitário]]*$I$3)</f>
        <v>80.910000000000011</v>
      </c>
      <c r="F26" s="29">
        <v>3</v>
      </c>
      <c r="G26" s="9">
        <f>Tabela2[[#This Row],[Valor c/ desconto]]*Tabela2[[#This Row],[Quantidade]]</f>
        <v>242.73000000000002</v>
      </c>
    </row>
    <row r="27" spans="1:7">
      <c r="A27" s="1" t="s">
        <v>33</v>
      </c>
      <c r="B27" s="1" t="s">
        <v>19</v>
      </c>
      <c r="C27" s="1" t="s">
        <v>16</v>
      </c>
      <c r="D27" s="8">
        <v>85.9</v>
      </c>
      <c r="E27" s="33">
        <f>Tabela2[[#This Row],[Preço Unitário]]-(Tabela2[[#This Row],[Preço Unitário]]*$I$3)</f>
        <v>77.31</v>
      </c>
      <c r="F27" s="29">
        <v>8</v>
      </c>
      <c r="G27" s="9">
        <f>Tabela2[[#This Row],[Valor c/ desconto]]*Tabela2[[#This Row],[Quantidade]]</f>
        <v>618.48</v>
      </c>
    </row>
    <row r="28" spans="1:7">
      <c r="A28" s="1" t="s">
        <v>22</v>
      </c>
      <c r="B28" s="1" t="s">
        <v>23</v>
      </c>
      <c r="C28" s="1" t="s">
        <v>16</v>
      </c>
      <c r="D28" s="8">
        <v>70.900000000000006</v>
      </c>
      <c r="E28" s="33">
        <f>Tabela2[[#This Row],[Preço Unitário]]-(Tabela2[[#This Row],[Preço Unitário]]*$I$3)</f>
        <v>63.81</v>
      </c>
      <c r="F28" s="29">
        <v>13</v>
      </c>
      <c r="G28" s="9">
        <f>Tabela2[[#This Row],[Valor c/ desconto]]*Tabela2[[#This Row],[Quantidade]]</f>
        <v>829.53</v>
      </c>
    </row>
    <row r="29" spans="1:7">
      <c r="A29" s="1" t="s">
        <v>22</v>
      </c>
      <c r="B29" s="1" t="s">
        <v>15</v>
      </c>
      <c r="C29" s="1" t="s">
        <v>16</v>
      </c>
      <c r="D29" s="8">
        <v>69.900000000000006</v>
      </c>
      <c r="E29" s="33">
        <f>Tabela2[[#This Row],[Preço Unitário]]-(Tabela2[[#This Row],[Preço Unitário]]*$I$3)</f>
        <v>62.910000000000004</v>
      </c>
      <c r="F29" s="29">
        <v>15</v>
      </c>
      <c r="G29" s="9">
        <f>Tabela2[[#This Row],[Valor c/ desconto]]*Tabela2[[#This Row],[Quantidade]]</f>
        <v>943.65000000000009</v>
      </c>
    </row>
    <row r="30" spans="1:7">
      <c r="A30" s="1" t="s">
        <v>22</v>
      </c>
      <c r="B30" s="1" t="s">
        <v>19</v>
      </c>
      <c r="C30" s="1" t="s">
        <v>16</v>
      </c>
      <c r="D30" s="8">
        <v>65.900000000000006</v>
      </c>
      <c r="E30" s="33">
        <f>Tabela2[[#This Row],[Preço Unitário]]-(Tabela2[[#This Row],[Preço Unitário]]*$I$3)</f>
        <v>59.31</v>
      </c>
      <c r="F30" s="29">
        <v>12</v>
      </c>
      <c r="G30" s="9">
        <f>Tabela2[[#This Row],[Valor c/ desconto]]*Tabela2[[#This Row],[Quantidade]]</f>
        <v>711.72</v>
      </c>
    </row>
    <row r="31" spans="1:7">
      <c r="A31" s="1" t="s">
        <v>24</v>
      </c>
      <c r="B31" s="1" t="s">
        <v>10</v>
      </c>
      <c r="C31" s="1" t="s">
        <v>11</v>
      </c>
      <c r="D31" s="8">
        <v>49.9</v>
      </c>
      <c r="E31" s="33">
        <f>Tabela2[[#This Row],[Preço Unitário]]-(Tabela2[[#This Row],[Preço Unitário]]*$I$3)</f>
        <v>44.91</v>
      </c>
      <c r="F31" s="29">
        <v>21</v>
      </c>
      <c r="G31" s="9">
        <f>Tabela2[[#This Row],[Valor c/ desconto]]*Tabela2[[#This Row],[Quantidade]]</f>
        <v>943.1099999999999</v>
      </c>
    </row>
    <row r="32" spans="1:7">
      <c r="A32" s="1" t="s">
        <v>30</v>
      </c>
      <c r="B32" s="1" t="s">
        <v>23</v>
      </c>
      <c r="C32" s="1" t="s">
        <v>16</v>
      </c>
      <c r="D32" s="8">
        <v>48.9</v>
      </c>
      <c r="E32" s="33">
        <f>Tabela2[[#This Row],[Preço Unitário]]-(Tabela2[[#This Row],[Preço Unitário]]*$I$3)</f>
        <v>44.01</v>
      </c>
      <c r="F32" s="29">
        <v>2</v>
      </c>
      <c r="G32" s="9">
        <f>Tabela2[[#This Row],[Valor c/ desconto]]*Tabela2[[#This Row],[Quantidade]]</f>
        <v>88.02</v>
      </c>
    </row>
    <row r="33" spans="1:7">
      <c r="A33" s="1" t="s">
        <v>30</v>
      </c>
      <c r="B33" s="1" t="s">
        <v>15</v>
      </c>
      <c r="C33" s="1" t="s">
        <v>16</v>
      </c>
      <c r="D33" s="8">
        <v>46.9</v>
      </c>
      <c r="E33" s="33">
        <f>Tabela2[[#This Row],[Preço Unitário]]-(Tabela2[[#This Row],[Preço Unitário]]*$I$3)</f>
        <v>42.21</v>
      </c>
      <c r="F33" s="29">
        <v>3</v>
      </c>
      <c r="G33" s="9">
        <f>Tabela2[[#This Row],[Valor c/ desconto]]*Tabela2[[#This Row],[Quantidade]]</f>
        <v>126.63</v>
      </c>
    </row>
    <row r="34" spans="1:7">
      <c r="A34" s="1" t="s">
        <v>30</v>
      </c>
      <c r="B34" s="1" t="s">
        <v>19</v>
      </c>
      <c r="C34" s="1" t="s">
        <v>16</v>
      </c>
      <c r="D34" s="8">
        <v>44.9</v>
      </c>
      <c r="E34" s="33">
        <f>Tabela2[[#This Row],[Preço Unitário]]-(Tabela2[[#This Row],[Preço Unitário]]*$I$3)</f>
        <v>40.409999999999997</v>
      </c>
      <c r="F34" s="29">
        <v>5</v>
      </c>
      <c r="G34" s="9">
        <f>Tabela2[[#This Row],[Valor c/ desconto]]*Tabela2[[#This Row],[Quantidade]]</f>
        <v>202.04999999999998</v>
      </c>
    </row>
    <row r="35" spans="1:7">
      <c r="A35" s="1" t="s">
        <v>20</v>
      </c>
      <c r="B35" s="2" t="s">
        <v>23</v>
      </c>
      <c r="C35" s="1" t="s">
        <v>16</v>
      </c>
      <c r="D35" s="8">
        <v>42.5</v>
      </c>
      <c r="E35" s="33">
        <f>Tabela2[[#This Row],[Preço Unitário]]-(Tabela2[[#This Row],[Preço Unitário]]*$I$3)</f>
        <v>38.25</v>
      </c>
      <c r="F35" s="29">
        <v>6</v>
      </c>
      <c r="G35" s="9">
        <f>Tabela2[[#This Row],[Valor c/ desconto]]*Tabela2[[#This Row],[Quantidade]]</f>
        <v>229.5</v>
      </c>
    </row>
    <row r="36" spans="1:7">
      <c r="A36" s="1" t="s">
        <v>17</v>
      </c>
      <c r="B36" s="1" t="s">
        <v>10</v>
      </c>
      <c r="C36" s="1" t="s">
        <v>11</v>
      </c>
      <c r="D36" s="8">
        <v>39.9</v>
      </c>
      <c r="E36" s="33">
        <f>Tabela2[[#This Row],[Preço Unitário]]-(Tabela2[[#This Row],[Preço Unitário]]*$I$3)</f>
        <v>35.909999999999997</v>
      </c>
      <c r="F36" s="29">
        <v>11</v>
      </c>
      <c r="G36" s="9">
        <f>Tabela2[[#This Row],[Valor c/ desconto]]*Tabela2[[#This Row],[Quantidade]]</f>
        <v>395.01</v>
      </c>
    </row>
    <row r="37" spans="1:7">
      <c r="A37" s="1" t="s">
        <v>20</v>
      </c>
      <c r="B37" s="1" t="s">
        <v>19</v>
      </c>
      <c r="C37" s="1" t="s">
        <v>16</v>
      </c>
      <c r="D37" s="8">
        <v>39.9</v>
      </c>
      <c r="E37" s="33">
        <f>Tabela2[[#This Row],[Preço Unitário]]-(Tabela2[[#This Row],[Preço Unitário]]*$I$3)</f>
        <v>35.909999999999997</v>
      </c>
      <c r="F37" s="29">
        <v>12</v>
      </c>
      <c r="G37" s="9">
        <f>Tabela2[[#This Row],[Valor c/ desconto]]*Tabela2[[#This Row],[Quantidade]]</f>
        <v>430.91999999999996</v>
      </c>
    </row>
    <row r="38" spans="1:7">
      <c r="A38" s="1" t="s">
        <v>20</v>
      </c>
      <c r="B38" s="2" t="s">
        <v>15</v>
      </c>
      <c r="C38" s="1" t="s">
        <v>16</v>
      </c>
      <c r="D38" s="8">
        <v>39.9</v>
      </c>
      <c r="E38" s="33">
        <f>Tabela2[[#This Row],[Preço Unitário]]-(Tabela2[[#This Row],[Preço Unitário]]*$I$3)</f>
        <v>35.909999999999997</v>
      </c>
      <c r="F38" s="29">
        <v>10</v>
      </c>
      <c r="G38" s="9">
        <f>Tabela2[[#This Row],[Valor c/ desconto]]*Tabela2[[#This Row],[Quantidade]]</f>
        <v>359.09999999999997</v>
      </c>
    </row>
    <row r="39" spans="1:7">
      <c r="A39" s="1" t="s">
        <v>34</v>
      </c>
      <c r="B39" s="1" t="s">
        <v>23</v>
      </c>
      <c r="C39" s="1" t="s">
        <v>16</v>
      </c>
      <c r="D39" s="8">
        <v>32.9</v>
      </c>
      <c r="E39" s="33">
        <f>Tabela2[[#This Row],[Preço Unitário]]-(Tabela2[[#This Row],[Preço Unitário]]*$I$3)</f>
        <v>29.61</v>
      </c>
      <c r="F39" s="29">
        <v>6</v>
      </c>
      <c r="G39" s="9">
        <f>Tabela2[[#This Row],[Valor c/ desconto]]*Tabela2[[#This Row],[Quantidade]]</f>
        <v>177.66</v>
      </c>
    </row>
    <row r="40" spans="1:7">
      <c r="A40" s="1" t="s">
        <v>18</v>
      </c>
      <c r="B40" s="1" t="s">
        <v>15</v>
      </c>
      <c r="C40" s="1" t="s">
        <v>16</v>
      </c>
      <c r="D40" s="8">
        <v>29.9</v>
      </c>
      <c r="E40" s="33">
        <f>Tabela2[[#This Row],[Preço Unitário]]-(Tabela2[[#This Row],[Preço Unitário]]*$I$3)</f>
        <v>26.909999999999997</v>
      </c>
      <c r="F40" s="29">
        <v>10</v>
      </c>
      <c r="G40" s="9">
        <f>Tabela2[[#This Row],[Valor c/ desconto]]*Tabela2[[#This Row],[Quantidade]]</f>
        <v>269.09999999999997</v>
      </c>
    </row>
    <row r="41" spans="1:7">
      <c r="A41" s="1" t="s">
        <v>18</v>
      </c>
      <c r="B41" s="1" t="s">
        <v>19</v>
      </c>
      <c r="C41" s="1" t="s">
        <v>16</v>
      </c>
      <c r="D41" s="8">
        <v>25.9</v>
      </c>
      <c r="E41" s="33">
        <f>Tabela2[[#This Row],[Preço Unitário]]-(Tabela2[[#This Row],[Preço Unitário]]*$I$3)</f>
        <v>23.31</v>
      </c>
      <c r="F41" s="29">
        <v>12</v>
      </c>
      <c r="G41" s="9">
        <f>Tabela2[[#This Row],[Valor c/ desconto]]*Tabela2[[#This Row],[Quantidade]]</f>
        <v>279.71999999999997</v>
      </c>
    </row>
    <row r="42" spans="1:7">
      <c r="A42" s="30"/>
      <c r="B42" s="30"/>
      <c r="C42" s="30" t="s">
        <v>35</v>
      </c>
      <c r="D42" s="31">
        <f>SUBTOTAL(109,D3:D41)</f>
        <v>5962.2999999999938</v>
      </c>
      <c r="E42" s="31">
        <f>SUBTOTAL(109,E3:E41)</f>
        <v>5366.0699999999979</v>
      </c>
      <c r="F42" s="25">
        <f>SUBTOTAL(109,F3:F41)</f>
        <v>192</v>
      </c>
      <c r="G42" s="26">
        <f>SUBTOTAL(109,G3:G41)</f>
        <v>14587.739999999998</v>
      </c>
    </row>
  </sheetData>
  <mergeCells count="1">
    <mergeCell ref="A1:G1"/>
  </mergeCells>
  <pageMargins left="0.25" right="0.25" top="0.75" bottom="0.75" header="0.3" footer="0.3"/>
  <pageSetup paperSize="9" fitToHeight="0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E76C4-3315-4AE0-B146-D233A4C0AC80}">
  <dimension ref="A3:B14"/>
  <sheetViews>
    <sheetView workbookViewId="0">
      <selection activeCell="R21" sqref="R21"/>
    </sheetView>
  </sheetViews>
  <sheetFormatPr defaultRowHeight="15"/>
  <cols>
    <col min="1" max="1" width="13" bestFit="1" customWidth="1"/>
    <col min="2" max="2" width="12.140625" bestFit="1" customWidth="1"/>
  </cols>
  <sheetData>
    <row r="3" spans="1:2">
      <c r="A3" s="27" t="s">
        <v>1</v>
      </c>
      <c r="B3" t="s">
        <v>36</v>
      </c>
    </row>
    <row r="4" spans="1:2">
      <c r="A4" t="s">
        <v>22</v>
      </c>
      <c r="B4" s="28">
        <v>40</v>
      </c>
    </row>
    <row r="5" spans="1:2">
      <c r="A5" t="s">
        <v>37</v>
      </c>
      <c r="B5" s="28">
        <v>1</v>
      </c>
    </row>
    <row r="6" spans="1:2">
      <c r="A6" t="s">
        <v>17</v>
      </c>
      <c r="B6" s="28">
        <v>11</v>
      </c>
    </row>
    <row r="7" spans="1:2">
      <c r="A7" t="s">
        <v>38</v>
      </c>
      <c r="B7" s="28">
        <v>19</v>
      </c>
    </row>
    <row r="8" spans="1:2">
      <c r="A8" t="s">
        <v>34</v>
      </c>
      <c r="B8" s="28">
        <v>28</v>
      </c>
    </row>
    <row r="9" spans="1:2">
      <c r="A9" t="s">
        <v>24</v>
      </c>
      <c r="B9" s="28">
        <v>21</v>
      </c>
    </row>
    <row r="10" spans="1:2">
      <c r="A10" t="s">
        <v>39</v>
      </c>
      <c r="B10" s="28">
        <v>4</v>
      </c>
    </row>
    <row r="11" spans="1:2">
      <c r="A11" t="s">
        <v>40</v>
      </c>
      <c r="B11" s="28">
        <v>3</v>
      </c>
    </row>
    <row r="12" spans="1:2">
      <c r="A12" t="s">
        <v>41</v>
      </c>
      <c r="B12" s="28">
        <v>3</v>
      </c>
    </row>
    <row r="13" spans="1:2">
      <c r="A13" t="s">
        <v>42</v>
      </c>
      <c r="B13" s="28">
        <v>2</v>
      </c>
    </row>
    <row r="14" spans="1:2">
      <c r="A14" t="s">
        <v>43</v>
      </c>
      <c r="B14" s="28">
        <v>132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8E745-FEDA-4066-95DD-318934FF308C}">
  <dimension ref="A1:H4"/>
  <sheetViews>
    <sheetView workbookViewId="0">
      <selection activeCell="H4" sqref="H4"/>
    </sheetView>
  </sheetViews>
  <sheetFormatPr defaultRowHeight="15"/>
  <cols>
    <col min="2" max="2" width="15.140625" customWidth="1"/>
    <col min="3" max="4" width="15" customWidth="1"/>
    <col min="6" max="6" width="14.85546875" customWidth="1"/>
    <col min="7" max="7" width="15.42578125" customWidth="1"/>
    <col min="8" max="8" width="14.5703125" customWidth="1"/>
  </cols>
  <sheetData>
    <row r="1" spans="1:8">
      <c r="A1" t="s">
        <v>44</v>
      </c>
    </row>
    <row r="2" spans="1:8" ht="15.75">
      <c r="B2" s="49" t="s">
        <v>45</v>
      </c>
      <c r="C2" s="50"/>
      <c r="D2" s="51"/>
      <c r="F2" s="49" t="s">
        <v>46</v>
      </c>
      <c r="G2" s="50"/>
      <c r="H2" s="51"/>
    </row>
    <row r="3" spans="1:8" ht="40.5" customHeight="1">
      <c r="B3" s="41" t="s">
        <v>47</v>
      </c>
      <c r="C3" s="42" t="s">
        <v>48</v>
      </c>
      <c r="D3" s="39" t="s">
        <v>49</v>
      </c>
      <c r="F3" s="41" t="s">
        <v>50</v>
      </c>
      <c r="G3" s="41" t="s">
        <v>48</v>
      </c>
      <c r="H3" s="41" t="s">
        <v>49</v>
      </c>
    </row>
    <row r="4" spans="1:8" ht="35.25" customHeight="1">
      <c r="B4" s="40">
        <f>COUNTIF(Int_Quantidades,"&gt;0")</f>
        <v>34</v>
      </c>
      <c r="C4" s="43">
        <f>SUM(Int_Quantidades)</f>
        <v>179</v>
      </c>
      <c r="D4" s="44">
        <f>AVERAGE(Int_Quantidades)</f>
        <v>4.5897435897435894</v>
      </c>
      <c r="F4" s="40">
        <f>COUNTIF(Int_nome_produtos,F2)</f>
        <v>6</v>
      </c>
      <c r="G4" s="40">
        <f>SUMIF(Int_nome_produtos,F2,Int_Quantidades)</f>
        <v>10</v>
      </c>
      <c r="H4" s="44">
        <f>AVERAGEIF(Int_nome_produtos,F2,Int_Quantidades)</f>
        <v>1.6666666666666667</v>
      </c>
    </row>
  </sheetData>
  <mergeCells count="2">
    <mergeCell ref="B2:D2"/>
    <mergeCell ref="F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2025-04-23T20:22:51Z</dcterms:created>
  <dcterms:modified xsi:type="dcterms:W3CDTF">2025-05-23T11:01:35Z</dcterms:modified>
  <cp:category/>
  <cp:contentStatus/>
</cp:coreProperties>
</file>