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rosanmaas/Documents/Graduation/"/>
    </mc:Choice>
  </mc:AlternateContent>
  <xr:revisionPtr revIDLastSave="0" documentId="13_ncr:1_{76992E4C-82B8-D543-A9B3-638A71BE8AAC}" xr6:coauthVersionLast="47" xr6:coauthVersionMax="47" xr10:uidLastSave="{00000000-0000-0000-0000-000000000000}"/>
  <bookViews>
    <workbookView xWindow="13220" yWindow="680" windowWidth="15420" windowHeight="15700" xr2:uid="{FEC9C560-E7BB-E047-82F6-D6A79CB609AC}"/>
  </bookViews>
  <sheets>
    <sheet name="Intro" sheetId="5" r:id="rId1"/>
    <sheet name="Questions" sheetId="1" r:id="rId2"/>
    <sheet name="Results" sheetId="4" r:id="rId3"/>
  </sheets>
  <definedNames>
    <definedName name="_xlchart.v1.0" hidden="1">Results!$A$9:$A$25</definedName>
    <definedName name="_xlchart.v1.1" hidden="1">Results!$B$9:$B$25</definedName>
    <definedName name="_xlchart.v1.2" hidden="1">Results!$A$9:$A$25</definedName>
    <definedName name="_xlchart.v1.3" hidden="1">Results!$B$9:$B$25</definedName>
    <definedName name="_xlchart.v1.4" hidden="1">Results!$A$9:$A$25</definedName>
    <definedName name="_xlchart.v1.5" hidden="1">Results!$B$9:$B$25</definedName>
    <definedName name="_xlchart.v1.6" hidden="1">Results!$A$9:$A$25</definedName>
    <definedName name="_xlchart.v1.7" hidden="1">Results!$B$9:$B$25</definedName>
    <definedName name="_xlchart.v1.8" hidden="1">Results!$A$9:$A$25</definedName>
    <definedName name="_xlchart.v1.9" hidden="1">Results!$B$9:$B$25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4" l="1"/>
  <c r="C24" i="4"/>
  <c r="C23" i="4"/>
  <c r="C22" i="4"/>
  <c r="C21" i="4"/>
  <c r="C20" i="4"/>
  <c r="C19" i="4"/>
  <c r="C18" i="4"/>
  <c r="C17" i="4"/>
  <c r="C16" i="4"/>
  <c r="C15" i="4"/>
  <c r="C14" i="4"/>
  <c r="C13" i="4"/>
  <c r="C12" i="4"/>
  <c r="C11" i="4"/>
  <c r="C10" i="4"/>
  <c r="C9" i="4"/>
  <c r="B14" i="4"/>
  <c r="B24" i="4"/>
  <c r="B23" i="4"/>
  <c r="B22" i="4"/>
  <c r="B21" i="4"/>
  <c r="B20" i="4"/>
  <c r="B19" i="4"/>
  <c r="B18" i="4"/>
  <c r="B17" i="4"/>
  <c r="B16" i="4"/>
  <c r="B15" i="4"/>
  <c r="B13" i="4"/>
  <c r="B12" i="4"/>
  <c r="B11" i="4"/>
  <c r="B10" i="4"/>
  <c r="B9" i="4"/>
  <c r="B25" i="4" l="1"/>
  <c r="B24" i="1" l="1"/>
  <c r="B3" i="4" s="1"/>
  <c r="B4" i="4" l="1"/>
</calcChain>
</file>

<file path=xl/sharedStrings.xml><?xml version="1.0" encoding="utf-8"?>
<sst xmlns="http://schemas.openxmlformats.org/spreadsheetml/2006/main" count="120" uniqueCount="89">
  <si>
    <t>Are procedures company-wide, team-wide or completely seperate?</t>
  </si>
  <si>
    <t>How do you ensure compliance with information security processes and procedures?</t>
  </si>
  <si>
    <t>Which of the following best describes how you track and evidence the use of your security processes (e.g., risk assessments, incident response, access reviews)?</t>
  </si>
  <si>
    <t>Choice</t>
  </si>
  <si>
    <t>Question</t>
  </si>
  <si>
    <t>Options</t>
  </si>
  <si>
    <t>What best describes your approach to root cause analysis after a security incident or audit finding?</t>
  </si>
  <si>
    <t>How do you evaluate and integrate new technologies, frameworks, or methods?</t>
  </si>
  <si>
    <t>Do teams proactively share best practices, lessons learned, or innovations in information security?</t>
  </si>
  <si>
    <t>What best describes your cybersecurity governance structure?</t>
  </si>
  <si>
    <t>Is there a documented process for managing system changes?</t>
  </si>
  <si>
    <t>How are changes to system configurations tracked and managed?</t>
  </si>
  <si>
    <t>Is there a defined process for creating, managing and updating documentation?</t>
  </si>
  <si>
    <t>Invulcheck:</t>
  </si>
  <si>
    <t>Maturity level:</t>
  </si>
  <si>
    <t>Weak points:</t>
  </si>
  <si>
    <t>Category</t>
  </si>
  <si>
    <t>How often are formal risk assessments conducted?</t>
  </si>
  <si>
    <t>Governance and Risk Management</t>
  </si>
  <si>
    <t>Asset Management</t>
  </si>
  <si>
    <t>Configuration Management</t>
  </si>
  <si>
    <t>Change Management</t>
  </si>
  <si>
    <t>Incident Management</t>
  </si>
  <si>
    <t>Security Operations</t>
  </si>
  <si>
    <t>Threat and Vulnerability Management</t>
  </si>
  <si>
    <t>Security Training and Awareness</t>
  </si>
  <si>
    <t>Metrics and Monitoring</t>
  </si>
  <si>
    <t>Incident Detection and Response</t>
  </si>
  <si>
    <t>Continuous Improvement</t>
  </si>
  <si>
    <t>Supply Chain and Third-Party Management</t>
  </si>
  <si>
    <t>Security Auditing and Assurance</t>
  </si>
  <si>
    <t>Data Protection and Privacy</t>
  </si>
  <si>
    <t>Legal and Regulatory Compliance</t>
  </si>
  <si>
    <t>How do you assess and manage information security risks related to vendors or third parties?</t>
  </si>
  <si>
    <t>How does your organization detect and respond to information security incidents?</t>
  </si>
  <si>
    <t>How is security training and awareness delivered and maintained across your organization?</t>
  </si>
  <si>
    <t>Welcome to the Cyber Maturity Quick test</t>
  </si>
  <si>
    <t>How to use this excel:</t>
  </si>
  <si>
    <t>Disclaimer: This method gives a rough indication of the Maturity and domain improvement, not an in-debt analysis of all specific controls!</t>
  </si>
  <si>
    <t>Introduction:</t>
  </si>
  <si>
    <t>Author: Rosan Maas</t>
  </si>
  <si>
    <t>Business Continuity </t>
  </si>
  <si>
    <t>Results Quick Test</t>
  </si>
  <si>
    <t>Domain</t>
  </si>
  <si>
    <t>Average Maturity</t>
  </si>
  <si>
    <t>How would you describe your organization’s approach to processing and managing change requests?</t>
  </si>
  <si>
    <t>In this Cyber Maturity Quick Test, we aim to give an indication regarding the cyber maturity of you company in a quick and easy way. The test contains a total of around 25 multiple choice questions (MPC questions). Within the set of questions that you answer we measure maturity but we also represent all domains present in maturity models. This means that this test will result in a maturity indication as well as an indication of which domains require improvement.</t>
  </si>
  <si>
    <t>How are assets classified (f.e. crown jewels) and protected based on their importance to business continuity (and CIA impact)?</t>
  </si>
  <si>
    <t>Does leadership actively enable the use of an information management system and security policies?</t>
  </si>
  <si>
    <t>How are cybersecurity policies and procedures maintained?</t>
  </si>
  <si>
    <t>How are risk assessment results documented and followed up on?</t>
  </si>
  <si>
    <t>How are routine security operations (such as, log reviews, patching or vulnerability scanning) managed in your organization?</t>
  </si>
  <si>
    <t>Which of the following best describes how security metrics are used for decision making?</t>
  </si>
  <si>
    <t>Target Maturity:</t>
  </si>
  <si>
    <t>Security Policy and Standards</t>
  </si>
  <si>
    <t>This test regards the Cyber Security domain of your company, please answer the questions from a cyber security perspective.
1. Start at the Questions tab, fill in all the questions 
2. The Results tab now shows your maturity level and all domains you would need to improve on in order to move to the next maturity level.
3. If you want to re-do the test, just delete all answers you gave before and start from the start again.</t>
  </si>
  <si>
    <t>Terminology list</t>
  </si>
  <si>
    <t>Crown jewels</t>
  </si>
  <si>
    <t>These are the assets deemed vital to the continuity of business operations and therefore require protection at all times.</t>
  </si>
  <si>
    <t>CIA</t>
  </si>
  <si>
    <t>Confidentiality, Integrity and Availability</t>
  </si>
  <si>
    <t>the ongoing processes, technologies, and teams responsible for monitoring, detecting, analyzing, and responding to cybersecurity threats and incidents with the goal of ensuring CIA</t>
  </si>
  <si>
    <t>SIEM</t>
  </si>
  <si>
    <t>(Security information and event management). A tool that that collects, analyses and aggregates data from various sources in an IT environment to identify and respond to potential security threats.</t>
  </si>
  <si>
    <t>1) No involvement or awareness 
2) Passive support; signs off on policies only 
3) Encourages adherence through communication 
4) Actively participates in information management governance and reviews 
5) Champions information management system and integrates it into strategic decision-making</t>
  </si>
  <si>
    <t>1) No formal classification of assets 
2) Classification exists but not linked to Business Continuity Plan or protection measures 
3) Classification informs protection measures but inconsistently applied 
4) Classification drives defined protection levels aligned with Business Continuity Plan 
5) Classification, protection, and recovery strategies are fully aligned and reviewed regularly</t>
  </si>
  <si>
    <t>1) Rarely reviewed or updated 
2) Reviewed only after incidents or audits 
3) Pro-actively reviewed periodically, but inconsistently (so without audits/incidents as a trigger) 
4) Reviewed on a defined schedule with documented updates 
5) Continuously reviewed, supported by automated reminders, with improvement inputs from stakeholders and metrics</t>
  </si>
  <si>
    <t>1) No formal governance or defined roles 
2) Informal governance with unclear responsibilities 
3) Defined roles exist but limited oversight or reporting 
4) Formal governance structure with clear roles and regular oversight 
5) Governance is integrated at all levels with cross-functional oversight and regular reporting to leadership</t>
  </si>
  <si>
    <t>1) No defined process 
2) Only sysAdmins and middle/senior management can make changes, with no defined process 
3) Only sysAdmins and middle/senior management can make changes, a defined and documented process for this exists 
4) Everyone can suggest changes through a defined and documented chain of command 
5) Everyone can suggest changes through a central integrated system</t>
  </si>
  <si>
    <t>1) Not tracked 
2) Changes are made manually without formal tracking 
3) Logged but not consistently reviewed 
4) Managed through version control and change tickets 
5) Automatically tracked with alerts for unauthorized changes and periodic review</t>
  </si>
  <si>
    <t>1) Changes are handled in an unstructured, reactive way. 
2) Basic processes exist for managing change, but they are inconsistently applied. Changes are often delayed to convenient moments, causing delay. 
3) Change processes are well-documented and consistently followed. a slow but managed process 
4) Changes are documented and actively and transparently monitored.   
5) Change management is fully integrated into a culture of continuous improvement. With automation or pre-approved paths where appropriate.</t>
  </si>
  <si>
    <t>1) No formal process 
2) Documents are created ad hoc and stored inconsistently 
3) Basic document control exists 
4) Version-controlled, regularly reviewed, and owned by responsible parties 
5) Integrated into a formal lifecycle with automation, access control, and audit logs</t>
  </si>
  <si>
    <t>1) Not conducted 
2) Only when prompted by incidents or audits 
3) Annually 
4) Quarterly or per major change 
5) Continuously or dynamically using real-time risk input</t>
  </si>
  <si>
    <t>1) Not documented 
2) Stored in local files without standard format 
3) Captured using templates, but follow-up actions unclear 
4) Documented, stored centrally, and tracked for action 
5) Integrated with risk system and regularly reviewed by stakeholders</t>
  </si>
  <si>
    <t>1) Not consistently performed; only done in response to issues 
2) Performed periodically, but without a defined schedule or documentation 
3) Performed based on a documented schedule by responsible teams  
4) Managed using centralized tools and monitored for compliance  
5) Fully automated, monitored, and continuously improved using metrics </t>
  </si>
  <si>
    <t>1) We do not assess vendor risks 
2) Vendors are checked informally during onboarding 
3) Vendors undergo structured risk assessments during onboarding  
4) Vendors are assessed regularly, including contractual and technical reviews  
5) Vendor risks are continuously monitored with service level agreements and integration into enterprise risk </t>
  </si>
  <si>
    <t>1) Not at all 
2) Informally, on an ad hoc basis 
3) Occasionally via meetings or email 
4) Regularly via structured formats (e.g., brown bags, post-mortems, wikis) 
5) Systematically, with cross-team sharing integrated into the information management system</t>
  </si>
  <si>
    <t>1) No formal training or awareness activities take place 
2) Occasional or ad hoc awareness messages (e.g., email reminders, posters) 
3) Mandatory security training during onboarding and annually for all employees  
4) Role-based training is provided and tracked for specific risk areas (e.g., developers, IT admins)  
5) Training is interactive, continuous, tested for effectiveness, and adapted based on risk trends or user behavior (f.e. in line with an (awareness) plan)</t>
  </si>
  <si>
    <t>1) We don’t formally track it — processes are carried out ad hoc and not documented 
2) We sometimes document actions, but there is no consistent method or place for storing them 
3) We use basic tools (e.g., spreadsheets, emails) to record activities, though not always consistently 
4) We consistently document and store completed process records using defined templates or tools 
5) We automate process logging and can easily retrieve examples of completed workflows or checklists</t>
  </si>
  <si>
    <t>1) No consistent detection or response process; incidents are discovered by chance 
2) Some basic detection mechanisms exist (e.g., antivirus alerts), but response is informal  
3) There is a documented incident response plan with defined roles and escalation paths  
4) Security events are monitored via tools like SIEM, and incident response includes root cause analysis  
5) Incidents are detected proactively through behavioral analytics, threat intelligence, and regularly tested response plans </t>
  </si>
  <si>
    <t>1) no standardization 
2) informal standarization 
3) standardized team- or department-wide 
4) standerdized company-wide 
5) centralized standards with tailoring possible per role</t>
  </si>
  <si>
    <t>1) No oversight or review 
2) Informal oversight by team leads 
3) Periodic spot checks or peer reviews 
4) Regular internal audits or reviews by security/compliance teams 
5) Ongoing monitoring with documented accountability and escalation paths</t>
  </si>
  <si>
    <t>1) Not consistently performed 
2) Performed for major incidents only 
3) Performed and documented for all incidents 
4) Performed, documented, and analyzed for trends across incidents 
5) Lessons are integrated into controls, training, and strategy</t>
  </si>
  <si>
    <t>1) Not used 
2) Reviewed occasionally but not tied to decisions 
3) Reviewed regularly and sometimes influence decisions 
4) Directly influence security decisions, priorities, and budgets 
5) Used in real-time or proactively for adaptive management</t>
  </si>
  <si>
    <t>1) Ad hoc, reactive when required 
2) Done irregularly by individual teams 
3) Evaluated periodically based on emerging needs 
4) Evaluated through a formal R&amp;D, Proof of Concept, or innovation program 
5) Embedded in continuous improvement and strategic roadmaps</t>
  </si>
  <si>
    <t>Business Continuity</t>
  </si>
  <si>
    <t>Asset management</t>
  </si>
  <si>
    <t>Threat and vulnerability management</t>
  </si>
  <si>
    <t>Change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</si>
</sst>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scheme val="minor"/>
    </font>
    <font>
      <b/>
      <sz val="12"/>
      <color rgb="FF000000"/>
      <name val="Aptos Narrow"/>
      <scheme val="minor"/>
    </font>
    <font>
      <sz val="12"/>
      <color theme="0"/>
      <name val="Aptos Narrow"/>
      <family val="2"/>
      <scheme val="minor"/>
    </font>
    <font>
      <i/>
      <sz val="12"/>
      <color theme="1"/>
      <name val="Aptos Narrow"/>
      <scheme val="minor"/>
    </font>
    <font>
      <b/>
      <sz val="26"/>
      <color theme="1"/>
      <name val="Aptos Narrow (Body)"/>
    </font>
    <font>
      <b/>
      <sz val="22"/>
      <color theme="1"/>
      <name val="Aptos Narrow (Body)"/>
    </font>
    <font>
      <b/>
      <sz val="12"/>
      <color rgb="FFFF0000"/>
      <name val="Aptos Narrow (Body)"/>
    </font>
  </fonts>
  <fills count="3">
    <fill>
      <patternFill patternType="none"/>
    </fill>
    <fill>
      <patternFill patternType="gray125"/>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1" fillId="0" borderId="0" xfId="0" applyFont="1"/>
    <xf numFmtId="0" fontId="2" fillId="0" borderId="0" xfId="0" applyFont="1" applyAlignment="1">
      <alignment vertical="top" wrapText="1"/>
    </xf>
    <xf numFmtId="0" fontId="0" fillId="2" borderId="0" xfId="0" applyFill="1"/>
    <xf numFmtId="0" fontId="0" fillId="0" borderId="0" xfId="0" applyAlignment="1">
      <alignment vertical="top" wrapText="1"/>
    </xf>
    <xf numFmtId="0" fontId="4" fillId="0" borderId="0" xfId="0" applyFont="1" applyAlignment="1">
      <alignment vertical="top" wrapText="1"/>
    </xf>
    <xf numFmtId="0" fontId="3" fillId="0" borderId="0" xfId="0" applyFont="1"/>
    <xf numFmtId="0" fontId="0" fillId="0" borderId="0" xfId="0" applyAlignment="1">
      <alignment horizontal="left"/>
    </xf>
    <xf numFmtId="0" fontId="1" fillId="0" borderId="0" xfId="0" applyFont="1" applyAlignment="1">
      <alignment vertical="top" wrapText="1"/>
    </xf>
    <xf numFmtId="0" fontId="1" fillId="0" borderId="0" xfId="0" applyFont="1" applyAlignment="1">
      <alignment vertical="top"/>
    </xf>
    <xf numFmtId="0" fontId="6" fillId="0" borderId="0" xfId="0" applyFont="1"/>
    <xf numFmtId="0" fontId="4" fillId="0" borderId="2" xfId="0" applyFont="1" applyBorder="1"/>
    <xf numFmtId="0" fontId="0" fillId="0" borderId="2" xfId="0" applyBorder="1"/>
    <xf numFmtId="0" fontId="1" fillId="0" borderId="1" xfId="0" applyFont="1" applyBorder="1"/>
    <xf numFmtId="0" fontId="4" fillId="0" borderId="3" xfId="0" applyFont="1" applyBorder="1"/>
    <xf numFmtId="0" fontId="4" fillId="0" borderId="4" xfId="0" applyFont="1" applyBorder="1"/>
    <xf numFmtId="0" fontId="4" fillId="0" borderId="5" xfId="0" applyFont="1" applyBorder="1"/>
    <xf numFmtId="0" fontId="0" fillId="0" borderId="3" xfId="0" applyBorder="1"/>
    <xf numFmtId="0" fontId="0" fillId="0" borderId="4" xfId="0" applyBorder="1"/>
    <xf numFmtId="0" fontId="7" fillId="0" borderId="0" xfId="0" applyFont="1"/>
    <xf numFmtId="0" fontId="5" fillId="0" borderId="0" xfId="0" applyFont="1" applyAlignment="1">
      <alignment horizontal="left"/>
    </xf>
    <xf numFmtId="0" fontId="0" fillId="0" borderId="0" xfId="0" applyAlignment="1">
      <alignment horizontal="left"/>
    </xf>
    <xf numFmtId="0" fontId="0" fillId="0" borderId="6" xfId="0" applyBorder="1" applyAlignment="1">
      <alignment wrapText="1"/>
    </xf>
    <xf numFmtId="0" fontId="1" fillId="0" borderId="6" xfId="0" applyFont="1" applyBorder="1" applyAlignment="1">
      <alignment horizontal="left" wrapText="1"/>
    </xf>
    <xf numFmtId="0" fontId="4" fillId="0" borderId="0" xfId="0" applyFont="1" applyAlignment="1">
      <alignment wrapText="1"/>
    </xf>
    <xf numFmtId="0" fontId="0" fillId="0" borderId="0" xfId="0" applyProtection="1">
      <protection locked="0"/>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Domain</a:t>
            </a:r>
            <a:r>
              <a:rPr lang="en-GB" baseline="0"/>
              <a:t> Maturity</a:t>
            </a:r>
            <a:endParaRPr lang="en-GB"/>
          </a:p>
        </c:rich>
      </c:tx>
      <c:layout>
        <c:manualLayout>
          <c:xMode val="edge"/>
          <c:yMode val="edge"/>
          <c:x val="0.42039987499142473"/>
          <c:y val="3.0674846625766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46112705902081697"/>
          <c:y val="0.22249529008260474"/>
          <c:w val="0.34800205753175323"/>
          <c:h val="0.6601345265421158"/>
        </c:manualLayout>
      </c:layout>
      <c:barChart>
        <c:barDir val="bar"/>
        <c:grouping val="stacked"/>
        <c:varyColors val="0"/>
        <c:ser>
          <c:idx val="0"/>
          <c:order val="0"/>
          <c:tx>
            <c:v>Current Maturity</c:v>
          </c:tx>
          <c:spPr>
            <a:solidFill>
              <a:schemeClr val="accent1"/>
            </a:solidFill>
            <a:ln>
              <a:noFill/>
            </a:ln>
            <a:effectLst/>
          </c:spPr>
          <c:invertIfNegative val="0"/>
          <c:cat>
            <c:strRef>
              <c:f>Results!$A$9:$A$25</c:f>
              <c:strCache>
                <c:ptCount val="17"/>
                <c:pt idx="0">
                  <c:v>Governance and Risk Management</c:v>
                </c:pt>
                <c:pt idx="1">
                  <c:v>Asset Management</c:v>
                </c:pt>
                <c:pt idx="2">
                  <c:v>Configuration Management</c:v>
                </c:pt>
                <c:pt idx="3">
                  <c:v>Change Management</c:v>
                </c:pt>
                <c:pt idx="4">
                  <c:v>Incident Management</c:v>
                </c:pt>
                <c:pt idx="5">
                  <c:v>Security Operations</c:v>
                </c:pt>
                <c:pt idx="6">
                  <c:v>Threat and Vulnerability Management</c:v>
                </c:pt>
                <c:pt idx="7">
                  <c:v>Security Policy and Standards</c:v>
                </c:pt>
                <c:pt idx="8">
                  <c:v>Security Training and Awareness</c:v>
                </c:pt>
                <c:pt idx="9">
                  <c:v>Metrics and Monitoring</c:v>
                </c:pt>
                <c:pt idx="10">
                  <c:v>Incident Detection and Response</c:v>
                </c:pt>
                <c:pt idx="11">
                  <c:v>Continuous Improvement</c:v>
                </c:pt>
                <c:pt idx="12">
                  <c:v>Supply Chain and Third-Party Management</c:v>
                </c:pt>
                <c:pt idx="13">
                  <c:v>Security Auditing and Assurance</c:v>
                </c:pt>
                <c:pt idx="14">
                  <c:v>Data Protection and Privacy</c:v>
                </c:pt>
                <c:pt idx="15">
                  <c:v>Business Continuity </c:v>
                </c:pt>
                <c:pt idx="16">
                  <c:v>Legal and Regulatory Compliance</c:v>
                </c:pt>
              </c:strCache>
            </c:strRef>
          </c:cat>
          <c:val>
            <c:numRef>
              <c:f>Results!$B$9:$B$25</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BEC6-AF49-8102-057574162B58}"/>
            </c:ext>
          </c:extLst>
        </c:ser>
        <c:ser>
          <c:idx val="1"/>
          <c:order val="1"/>
          <c:tx>
            <c:v>Gap to Target</c:v>
          </c:tx>
          <c:spPr>
            <a:solidFill>
              <a:schemeClr val="accent2"/>
            </a:solidFill>
            <a:ln>
              <a:noFill/>
            </a:ln>
            <a:effectLst/>
          </c:spPr>
          <c:invertIfNegative val="0"/>
          <c:cat>
            <c:strRef>
              <c:f>Results!$A$9:$A$25</c:f>
              <c:strCache>
                <c:ptCount val="17"/>
                <c:pt idx="0">
                  <c:v>Governance and Risk Management</c:v>
                </c:pt>
                <c:pt idx="1">
                  <c:v>Asset Management</c:v>
                </c:pt>
                <c:pt idx="2">
                  <c:v>Configuration Management</c:v>
                </c:pt>
                <c:pt idx="3">
                  <c:v>Change Management</c:v>
                </c:pt>
                <c:pt idx="4">
                  <c:v>Incident Management</c:v>
                </c:pt>
                <c:pt idx="5">
                  <c:v>Security Operations</c:v>
                </c:pt>
                <c:pt idx="6">
                  <c:v>Threat and Vulnerability Management</c:v>
                </c:pt>
                <c:pt idx="7">
                  <c:v>Security Policy and Standards</c:v>
                </c:pt>
                <c:pt idx="8">
                  <c:v>Security Training and Awareness</c:v>
                </c:pt>
                <c:pt idx="9">
                  <c:v>Metrics and Monitoring</c:v>
                </c:pt>
                <c:pt idx="10">
                  <c:v>Incident Detection and Response</c:v>
                </c:pt>
                <c:pt idx="11">
                  <c:v>Continuous Improvement</c:v>
                </c:pt>
                <c:pt idx="12">
                  <c:v>Supply Chain and Third-Party Management</c:v>
                </c:pt>
                <c:pt idx="13">
                  <c:v>Security Auditing and Assurance</c:v>
                </c:pt>
                <c:pt idx="14">
                  <c:v>Data Protection and Privacy</c:v>
                </c:pt>
                <c:pt idx="15">
                  <c:v>Business Continuity </c:v>
                </c:pt>
                <c:pt idx="16">
                  <c:v>Legal and Regulatory Compliance</c:v>
                </c:pt>
              </c:strCache>
            </c:strRef>
          </c:cat>
          <c:val>
            <c:numRef>
              <c:f>Results!$C$9:$C$25</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0B84-0F4A-98C8-A679065AF774}"/>
            </c:ext>
          </c:extLst>
        </c:ser>
        <c:dLbls>
          <c:showLegendKey val="0"/>
          <c:showVal val="0"/>
          <c:showCatName val="0"/>
          <c:showSerName val="0"/>
          <c:showPercent val="0"/>
          <c:showBubbleSize val="0"/>
        </c:dLbls>
        <c:gapWidth val="150"/>
        <c:overlap val="100"/>
        <c:axId val="532559408"/>
        <c:axId val="532502416"/>
      </c:barChart>
      <c:catAx>
        <c:axId val="53255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2502416"/>
        <c:crosses val="autoZero"/>
        <c:auto val="1"/>
        <c:lblAlgn val="ctr"/>
        <c:lblOffset val="100"/>
        <c:noMultiLvlLbl val="0"/>
      </c:catAx>
      <c:valAx>
        <c:axId val="532502416"/>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2559408"/>
        <c:crosses val="autoZero"/>
        <c:crossBetween val="between"/>
      </c:valAx>
      <c:spPr>
        <a:noFill/>
        <a:ln>
          <a:noFill/>
        </a:ln>
        <a:effectLst/>
      </c:spPr>
    </c:plotArea>
    <c:legend>
      <c:legendPos val="t"/>
      <c:layout>
        <c:manualLayout>
          <c:xMode val="edge"/>
          <c:yMode val="edge"/>
          <c:x val="0.3761588828501955"/>
          <c:y val="0.11990797546012272"/>
          <c:w val="0.29227218330525723"/>
          <c:h val="5.17641659823196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552450</xdr:colOff>
      <xdr:row>4</xdr:row>
      <xdr:rowOff>152400</xdr:rowOff>
    </xdr:from>
    <xdr:to>
      <xdr:col>11</xdr:col>
      <xdr:colOff>508000</xdr:colOff>
      <xdr:row>25</xdr:row>
      <xdr:rowOff>12700</xdr:rowOff>
    </xdr:to>
    <xdr:graphicFrame macro="">
      <xdr:nvGraphicFramePr>
        <xdr:cNvPr id="3" name="Chart 2">
          <a:extLst>
            <a:ext uri="{FF2B5EF4-FFF2-40B4-BE49-F238E27FC236}">
              <a16:creationId xmlns:a16="http://schemas.microsoft.com/office/drawing/2014/main" id="{9CA38C9F-E11A-6A17-DA8C-54EBB08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4D85-8953-7A45-B8A8-CA3537213E17}">
  <dimension ref="A1:D11"/>
  <sheetViews>
    <sheetView tabSelected="1" workbookViewId="0">
      <selection activeCell="B16" sqref="B16"/>
    </sheetView>
  </sheetViews>
  <sheetFormatPr baseColWidth="10" defaultRowHeight="16" x14ac:dyDescent="0.2"/>
  <cols>
    <col min="1" max="1" width="27.33203125" customWidth="1"/>
    <col min="2" max="2" width="73.33203125" customWidth="1"/>
  </cols>
  <sheetData>
    <row r="1" spans="1:4" ht="34" x14ac:dyDescent="0.4">
      <c r="A1" s="21" t="s">
        <v>36</v>
      </c>
      <c r="B1" s="22"/>
      <c r="C1" t="s">
        <v>40</v>
      </c>
    </row>
    <row r="2" spans="1:4" ht="18" customHeight="1" x14ac:dyDescent="0.2">
      <c r="A2" s="20" t="s">
        <v>38</v>
      </c>
      <c r="B2" s="8"/>
    </row>
    <row r="4" spans="1:4" ht="102" x14ac:dyDescent="0.2">
      <c r="A4" s="9" t="s">
        <v>39</v>
      </c>
      <c r="B4" s="5" t="s">
        <v>46</v>
      </c>
      <c r="C4" s="5"/>
    </row>
    <row r="5" spans="1:4" ht="119" x14ac:dyDescent="0.2">
      <c r="A5" s="10" t="s">
        <v>37</v>
      </c>
      <c r="B5" s="1" t="s">
        <v>55</v>
      </c>
    </row>
    <row r="7" spans="1:4" x14ac:dyDescent="0.2">
      <c r="A7" s="24" t="s">
        <v>56</v>
      </c>
      <c r="B7" s="24"/>
    </row>
    <row r="8" spans="1:4" ht="34" x14ac:dyDescent="0.2">
      <c r="A8" s="23" t="s">
        <v>57</v>
      </c>
      <c r="B8" s="23" t="s">
        <v>58</v>
      </c>
    </row>
    <row r="9" spans="1:4" ht="17" x14ac:dyDescent="0.2">
      <c r="A9" s="23" t="s">
        <v>59</v>
      </c>
      <c r="B9" s="23" t="s">
        <v>60</v>
      </c>
    </row>
    <row r="10" spans="1:4" ht="51" x14ac:dyDescent="0.2">
      <c r="A10" s="23" t="s">
        <v>23</v>
      </c>
      <c r="B10" s="23" t="s">
        <v>61</v>
      </c>
      <c r="D10" s="1"/>
    </row>
    <row r="11" spans="1:4" ht="51" x14ac:dyDescent="0.2">
      <c r="A11" s="23" t="s">
        <v>62</v>
      </c>
      <c r="B11" s="23" t="s">
        <v>63</v>
      </c>
    </row>
  </sheetData>
  <sheetProtection algorithmName="SHA-512" hashValue="VeFfWQbaQksbBS4y5L30jj43scGi7peIDtYTcxCuntre+Lw9DtW0q0fhp4W/dO4qxVkKaAJvNbdDSpp+LvU5rw==" saltValue="c4v45GDmURPBt6KiFDWnnA==" spinCount="100000" sheet="1" objects="1" scenarios="1" selectLockedCells="1" selectUnlockedCells="1"/>
  <mergeCells count="2">
    <mergeCell ref="A1:B1"/>
    <mergeCell ref="A7: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B86CD-E1CD-2545-BB75-A1CF6B4E3EBE}">
  <dimension ref="A1:F27"/>
  <sheetViews>
    <sheetView topLeftCell="A7" workbookViewId="0">
      <selection activeCell="C2" sqref="C2"/>
    </sheetView>
  </sheetViews>
  <sheetFormatPr baseColWidth="10" defaultRowHeight="16" x14ac:dyDescent="0.2"/>
  <cols>
    <col min="1" max="1" width="45.5" customWidth="1"/>
    <col min="2" max="2" width="61" customWidth="1"/>
    <col min="3" max="3" width="13.6640625" customWidth="1"/>
    <col min="5" max="5" width="12" customWidth="1"/>
    <col min="6" max="6" width="12.33203125" customWidth="1"/>
  </cols>
  <sheetData>
    <row r="1" spans="1:6" x14ac:dyDescent="0.2">
      <c r="A1" s="2" t="s">
        <v>4</v>
      </c>
      <c r="B1" s="2" t="s">
        <v>5</v>
      </c>
      <c r="C1" s="2" t="s">
        <v>3</v>
      </c>
      <c r="E1" s="2" t="s">
        <v>16</v>
      </c>
    </row>
    <row r="2" spans="1:6" ht="136" x14ac:dyDescent="0.2">
      <c r="A2" s="1" t="s">
        <v>47</v>
      </c>
      <c r="B2" s="1" t="s">
        <v>65</v>
      </c>
      <c r="C2" s="26"/>
      <c r="E2" s="25" t="s">
        <v>19</v>
      </c>
      <c r="F2" s="25" t="s">
        <v>85</v>
      </c>
    </row>
    <row r="3" spans="1:6" ht="119" x14ac:dyDescent="0.2">
      <c r="A3" s="1" t="s">
        <v>48</v>
      </c>
      <c r="B3" s="1" t="s">
        <v>64</v>
      </c>
      <c r="C3" s="26"/>
      <c r="E3" s="25" t="s">
        <v>18</v>
      </c>
      <c r="F3" s="25" t="s">
        <v>31</v>
      </c>
    </row>
    <row r="4" spans="1:6" ht="119" x14ac:dyDescent="0.2">
      <c r="A4" s="1" t="s">
        <v>49</v>
      </c>
      <c r="B4" s="1" t="s">
        <v>66</v>
      </c>
      <c r="C4" s="26"/>
      <c r="E4" s="25" t="s">
        <v>24</v>
      </c>
      <c r="F4" s="25" t="s">
        <v>32</v>
      </c>
    </row>
    <row r="5" spans="1:6" ht="102" customHeight="1" x14ac:dyDescent="0.2">
      <c r="A5" s="1" t="s">
        <v>9</v>
      </c>
      <c r="B5" s="1" t="s">
        <v>67</v>
      </c>
      <c r="C5" s="26"/>
      <c r="E5" s="25" t="s">
        <v>18</v>
      </c>
      <c r="F5" s="25"/>
    </row>
    <row r="6" spans="1:6" ht="132" customHeight="1" x14ac:dyDescent="0.2">
      <c r="A6" s="1" t="s">
        <v>10</v>
      </c>
      <c r="B6" s="1" t="s">
        <v>68</v>
      </c>
      <c r="C6" s="26"/>
      <c r="E6" s="25" t="s">
        <v>28</v>
      </c>
      <c r="F6" s="25" t="s">
        <v>21</v>
      </c>
    </row>
    <row r="7" spans="1:6" ht="102" x14ac:dyDescent="0.2">
      <c r="A7" s="1" t="s">
        <v>11</v>
      </c>
      <c r="B7" s="1" t="s">
        <v>69</v>
      </c>
      <c r="C7" s="26"/>
      <c r="E7" s="25" t="s">
        <v>86</v>
      </c>
      <c r="F7" s="25" t="s">
        <v>20</v>
      </c>
    </row>
    <row r="8" spans="1:6" ht="147" customHeight="1" x14ac:dyDescent="0.2">
      <c r="A8" s="1" t="s">
        <v>45</v>
      </c>
      <c r="B8" s="1" t="s">
        <v>70</v>
      </c>
      <c r="C8" s="26"/>
      <c r="E8" s="25" t="s">
        <v>28</v>
      </c>
      <c r="F8" s="25"/>
    </row>
    <row r="9" spans="1:6" ht="101" customHeight="1" x14ac:dyDescent="0.2">
      <c r="A9" s="1" t="s">
        <v>12</v>
      </c>
      <c r="B9" s="1" t="s">
        <v>71</v>
      </c>
      <c r="C9" s="26"/>
      <c r="E9" s="25" t="s">
        <v>30</v>
      </c>
      <c r="F9" s="25"/>
    </row>
    <row r="10" spans="1:6" ht="85" x14ac:dyDescent="0.2">
      <c r="A10" s="1" t="s">
        <v>17</v>
      </c>
      <c r="B10" s="1" t="s">
        <v>72</v>
      </c>
      <c r="C10" s="26"/>
      <c r="E10" s="25" t="s">
        <v>18</v>
      </c>
      <c r="F10" s="25" t="s">
        <v>30</v>
      </c>
    </row>
    <row r="11" spans="1:6" ht="82" customHeight="1" x14ac:dyDescent="0.2">
      <c r="A11" s="1" t="s">
        <v>50</v>
      </c>
      <c r="B11" s="1" t="s">
        <v>73</v>
      </c>
      <c r="C11" s="26"/>
      <c r="E11" s="25" t="s">
        <v>26</v>
      </c>
      <c r="F11" s="25" t="s">
        <v>54</v>
      </c>
    </row>
    <row r="12" spans="1:6" ht="87" customHeight="1" x14ac:dyDescent="0.2">
      <c r="A12" s="1" t="s">
        <v>51</v>
      </c>
      <c r="B12" s="1" t="s">
        <v>74</v>
      </c>
      <c r="C12" s="26"/>
      <c r="E12" s="25" t="s">
        <v>23</v>
      </c>
      <c r="F12" s="25"/>
    </row>
    <row r="13" spans="1:6" ht="114" customHeight="1" x14ac:dyDescent="0.2">
      <c r="A13" s="1" t="s">
        <v>33</v>
      </c>
      <c r="B13" s="1" t="s">
        <v>75</v>
      </c>
      <c r="C13" s="26"/>
      <c r="E13" s="25" t="s">
        <v>29</v>
      </c>
      <c r="F13" s="25"/>
    </row>
    <row r="14" spans="1:6" ht="119" x14ac:dyDescent="0.2">
      <c r="A14" s="1" t="s">
        <v>8</v>
      </c>
      <c r="B14" s="1" t="s">
        <v>76</v>
      </c>
      <c r="C14" s="26"/>
      <c r="E14" s="25" t="s">
        <v>85</v>
      </c>
      <c r="F14" s="25" t="s">
        <v>25</v>
      </c>
    </row>
    <row r="15" spans="1:6" ht="170" x14ac:dyDescent="0.2">
      <c r="A15" s="1" t="s">
        <v>35</v>
      </c>
      <c r="B15" s="1" t="s">
        <v>77</v>
      </c>
      <c r="C15" s="26"/>
      <c r="E15" s="25" t="s">
        <v>25</v>
      </c>
      <c r="F15" s="25"/>
    </row>
    <row r="16" spans="1:6" ht="170" x14ac:dyDescent="0.2">
      <c r="A16" s="1" t="s">
        <v>2</v>
      </c>
      <c r="B16" s="1" t="s">
        <v>78</v>
      </c>
      <c r="C16" s="26"/>
      <c r="E16" s="25" t="s">
        <v>26</v>
      </c>
      <c r="F16" s="25"/>
    </row>
    <row r="17" spans="1:6" ht="170" x14ac:dyDescent="0.2">
      <c r="A17" s="1" t="s">
        <v>34</v>
      </c>
      <c r="B17" s="1" t="s">
        <v>79</v>
      </c>
      <c r="C17" s="26"/>
      <c r="E17" s="25" t="s">
        <v>27</v>
      </c>
      <c r="F17" s="25" t="s">
        <v>87</v>
      </c>
    </row>
    <row r="18" spans="1:6" ht="85" x14ac:dyDescent="0.2">
      <c r="A18" s="1" t="s">
        <v>0</v>
      </c>
      <c r="B18" s="1" t="s">
        <v>80</v>
      </c>
      <c r="C18" s="26"/>
      <c r="E18" s="25" t="s">
        <v>54</v>
      </c>
      <c r="F18" s="25" t="s">
        <v>31</v>
      </c>
    </row>
    <row r="19" spans="1:6" ht="102" x14ac:dyDescent="0.2">
      <c r="A19" s="1" t="s">
        <v>1</v>
      </c>
      <c r="B19" s="1" t="s">
        <v>81</v>
      </c>
      <c r="C19" s="26"/>
      <c r="E19" s="25" t="s">
        <v>32</v>
      </c>
      <c r="F19" s="25" t="s">
        <v>27</v>
      </c>
    </row>
    <row r="20" spans="1:6" ht="85" x14ac:dyDescent="0.2">
      <c r="A20" s="1" t="s">
        <v>6</v>
      </c>
      <c r="B20" s="1" t="s">
        <v>82</v>
      </c>
      <c r="C20" s="26"/>
      <c r="E20" s="25" t="s">
        <v>22</v>
      </c>
      <c r="F20" s="25" t="s">
        <v>28</v>
      </c>
    </row>
    <row r="21" spans="1:6" ht="85" x14ac:dyDescent="0.2">
      <c r="A21" s="1" t="s">
        <v>52</v>
      </c>
      <c r="B21" s="1" t="s">
        <v>83</v>
      </c>
      <c r="C21" s="26"/>
      <c r="E21" s="25" t="s">
        <v>26</v>
      </c>
      <c r="F21" s="25"/>
    </row>
    <row r="22" spans="1:6" ht="102" x14ac:dyDescent="0.2">
      <c r="A22" s="1" t="s">
        <v>7</v>
      </c>
      <c r="B22" s="1" t="s">
        <v>84</v>
      </c>
      <c r="C22" s="26"/>
      <c r="E22" s="25" t="s">
        <v>20</v>
      </c>
      <c r="F22" s="25" t="s">
        <v>88</v>
      </c>
    </row>
    <row r="23" spans="1:6" x14ac:dyDescent="0.2">
      <c r="F23" s="6"/>
    </row>
    <row r="24" spans="1:6" ht="17" x14ac:dyDescent="0.2">
      <c r="A24" s="3" t="s">
        <v>13</v>
      </c>
      <c r="B24" s="4" t="str">
        <f>IF(COUNTIF(C2:C22,""),"Fail","Pass")</f>
        <v>Fail</v>
      </c>
      <c r="F24" s="6"/>
    </row>
    <row r="25" spans="1:6" x14ac:dyDescent="0.2">
      <c r="A25" s="3"/>
      <c r="F25" s="6"/>
    </row>
    <row r="26" spans="1:6" x14ac:dyDescent="0.2">
      <c r="B26" s="7"/>
      <c r="F26" s="6"/>
    </row>
    <row r="27" spans="1:6" x14ac:dyDescent="0.2">
      <c r="B27" s="7"/>
    </row>
  </sheetData>
  <sheetProtection algorithmName="SHA-512" hashValue="kIlKmWxjCrpG5400MUtlmCDRe7+fIkSkeJ0U3cNdvYjt7c+LrJIi38wcdabcdremlzJOQP4JjuRyMsks7KnEVg==" saltValue="4Q/MPszfonv4BXOcWjkM7g==" spinCount="100000" sheet="1" objects="1" scenarios="1" formatCells="0" selectLockedCells="1"/>
  <conditionalFormatting sqref="B24">
    <cfRule type="cellIs" dxfId="1" priority="1" operator="equal">
      <formula>"Pass"</formula>
    </cfRule>
    <cfRule type="cellIs" dxfId="0" priority="2" operator="equal">
      <formula>"Fail"</formula>
    </cfRule>
  </conditionalFormatting>
  <dataValidations count="1">
    <dataValidation type="list" allowBlank="1" showInputMessage="1" showErrorMessage="1" sqref="C2:C22" xr:uid="{B39DF431-E9D9-1A40-BB82-55E80C601C34}">
      <formula1>"1,2,3,4,5"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F708A-38D6-6246-B1CB-D48397CA35B3}">
  <dimension ref="A1:C25"/>
  <sheetViews>
    <sheetView workbookViewId="0">
      <selection activeCell="B6" sqref="B6"/>
    </sheetView>
  </sheetViews>
  <sheetFormatPr baseColWidth="10" defaultRowHeight="16" x14ac:dyDescent="0.2"/>
  <cols>
    <col min="1" max="1" width="36" bestFit="1" customWidth="1"/>
    <col min="2" max="2" width="15.33203125" customWidth="1"/>
    <col min="3" max="3" width="13.5" bestFit="1" customWidth="1"/>
  </cols>
  <sheetData>
    <row r="1" spans="1:3" ht="29" x14ac:dyDescent="0.35">
      <c r="A1" s="11" t="s">
        <v>42</v>
      </c>
    </row>
    <row r="3" spans="1:3" x14ac:dyDescent="0.2">
      <c r="A3" s="2" t="s">
        <v>14</v>
      </c>
      <c r="B3" t="str">
        <f xml:space="preserve"> IF(Questions!B24="Pass", MIN(Questions!C2:'Questions'!C22),"")</f>
        <v/>
      </c>
    </row>
    <row r="4" spans="1:3" x14ac:dyDescent="0.2">
      <c r="A4" s="2" t="s">
        <v>15</v>
      </c>
      <c r="B4" t="e">
        <f xml:space="preserve"> IF(B9&lt;B3+1,A9 &amp; ", ","") &amp;  IF(B10&lt;B3+1,A10 &amp; ", ","") &amp;  IF(B11&lt;B3+1,A11 &amp; ", ","") &amp;  IF(B12&lt;B3+1,A12 &amp; ", ","") &amp;  IF(B13&lt;B3+1,A13 &amp; ", ","") &amp;  IF(B14&lt;B3+1,A14 &amp; ", ","") &amp;  IF(B15&lt;B3+1,A15 &amp; ", ","") &amp;  IF(B16&lt;B3+1,A16&amp; ", ","") &amp;  IF(B17&lt;B3+1,A17 &amp; ", ","") &amp;  IF(B18&lt;B3+1,A18 &amp; ", ","") &amp;  IF(B19&lt;B3+1,A19 &amp; ", ","") &amp;  IF(B20&lt;B3+1,A20 &amp; ", ","") &amp;  IF(B21&lt;B3+1,A21 &amp; ", ","") &amp;  IF(B22&lt;B3+1,A22 &amp; ", ","") &amp;  IF(B23&lt;B3+1,A23 &amp; ", ","") &amp;  IF(B24&lt;B3+1,A24 &amp; ", ","") &amp;  IF(B25&lt;B3+1,A25 &amp; ", ","")</f>
        <v>#DIV/0!</v>
      </c>
    </row>
    <row r="5" spans="1:3" x14ac:dyDescent="0.2">
      <c r="A5" s="2"/>
    </row>
    <row r="6" spans="1:3" x14ac:dyDescent="0.2">
      <c r="A6" t="s">
        <v>53</v>
      </c>
      <c r="B6" s="26"/>
    </row>
    <row r="7" spans="1:3" x14ac:dyDescent="0.2">
      <c r="A7" s="2"/>
    </row>
    <row r="8" spans="1:3" ht="17" thickBot="1" x14ac:dyDescent="0.25">
      <c r="A8" s="14" t="s">
        <v>43</v>
      </c>
      <c r="B8" s="14" t="s">
        <v>44</v>
      </c>
      <c r="C8" s="2"/>
    </row>
    <row r="9" spans="1:3" x14ac:dyDescent="0.2">
      <c r="A9" s="16" t="s">
        <v>18</v>
      </c>
      <c r="B9" s="19" t="e">
        <f>ROUND(AVERAGE(Questions!C3,Questions!C5,Questions!C10),2)</f>
        <v>#DIV/0!</v>
      </c>
      <c r="C9" t="str">
        <f>IF(ISBLANK(B6),"",IF((B6-B9)&lt;0,0,B6-B9))</f>
        <v/>
      </c>
    </row>
    <row r="10" spans="1:3" x14ac:dyDescent="0.2">
      <c r="A10" s="15" t="s">
        <v>19</v>
      </c>
      <c r="B10" s="18" t="e">
        <f>AVERAGE(Questions!C7,Questions!C2)</f>
        <v>#DIV/0!</v>
      </c>
      <c r="C10" t="str">
        <f>IF(ISBLANK(B6),"",IF((B6-B10)&lt;0,0,B6-B10))</f>
        <v/>
      </c>
    </row>
    <row r="11" spans="1:3" x14ac:dyDescent="0.2">
      <c r="A11" s="15" t="s">
        <v>20</v>
      </c>
      <c r="B11" s="18" t="e">
        <f>AVERAGE(Questions!C7,Questions!C22)</f>
        <v>#DIV/0!</v>
      </c>
      <c r="C11" t="str">
        <f>IF(ISBLANK(B6),"",IF((B6-B11)&lt;0,0,B6-B11))</f>
        <v/>
      </c>
    </row>
    <row r="12" spans="1:3" x14ac:dyDescent="0.2">
      <c r="A12" s="15" t="s">
        <v>21</v>
      </c>
      <c r="B12" s="18" t="e">
        <f>AVERAGE(Questions!C6,Questions!C22)</f>
        <v>#DIV/0!</v>
      </c>
      <c r="C12" t="str">
        <f>IF(ISBLANK(B6),"",IF((B6-B12)&lt;0,0,B6-B12))</f>
        <v/>
      </c>
    </row>
    <row r="13" spans="1:3" x14ac:dyDescent="0.2">
      <c r="A13" s="15" t="s">
        <v>22</v>
      </c>
      <c r="B13" s="18" t="e">
        <f>AVERAGE(Questions!C20)</f>
        <v>#DIV/0!</v>
      </c>
      <c r="C13" t="str">
        <f>IF(ISBLANK(B6),"",IF((B6-B13)&lt;0,0,B6-B13))</f>
        <v/>
      </c>
    </row>
    <row r="14" spans="1:3" x14ac:dyDescent="0.2">
      <c r="A14" s="15" t="s">
        <v>23</v>
      </c>
      <c r="B14" s="18">
        <f>Questions!C12</f>
        <v>0</v>
      </c>
      <c r="C14" t="str">
        <f>IF(ISBLANK(B6),"",IF((B6-B14)&lt;0,0,B6-B14))</f>
        <v/>
      </c>
    </row>
    <row r="15" spans="1:3" x14ac:dyDescent="0.2">
      <c r="A15" s="17" t="s">
        <v>24</v>
      </c>
      <c r="B15" s="18" t="e">
        <f>AVERAGE(Questions!C4,Questions!C17)</f>
        <v>#DIV/0!</v>
      </c>
      <c r="C15" t="str">
        <f>IF(ISBLANK(B6),"",IF((B6-B15)&lt;0,0,B6-B15))</f>
        <v/>
      </c>
    </row>
    <row r="16" spans="1:3" x14ac:dyDescent="0.2">
      <c r="A16" s="17" t="s">
        <v>54</v>
      </c>
      <c r="B16" s="18" t="e">
        <f>AVERAGE(Questions!C18,Questions!C11)</f>
        <v>#DIV/0!</v>
      </c>
      <c r="C16" t="str">
        <f>IF(ISBLANK(B6),"",IF((B6-B16)&lt;0,0,B6-B16))</f>
        <v/>
      </c>
    </row>
    <row r="17" spans="1:3" x14ac:dyDescent="0.2">
      <c r="A17" s="17" t="s">
        <v>25</v>
      </c>
      <c r="B17" s="18" t="e">
        <f>AVERAGE(Questions!C15,Questions!C14)</f>
        <v>#DIV/0!</v>
      </c>
      <c r="C17" t="str">
        <f>IF(ISBLANK(B6),"",IF((B6-B17)&lt;0,0,B6-B17))</f>
        <v/>
      </c>
    </row>
    <row r="18" spans="1:3" x14ac:dyDescent="0.2">
      <c r="A18" s="17" t="s">
        <v>26</v>
      </c>
      <c r="B18" s="18" t="e">
        <f>ROUND(AVERAGE(Questions!C11,Questions!C16:'Questions'!C21),2)</f>
        <v>#DIV/0!</v>
      </c>
      <c r="C18" t="str">
        <f>IF(ISBLANK(B6),"",IF((B6-B18)&lt;0,0,B6-B18))</f>
        <v/>
      </c>
    </row>
    <row r="19" spans="1:3" x14ac:dyDescent="0.2">
      <c r="A19" s="17" t="s">
        <v>27</v>
      </c>
      <c r="B19" s="18" t="e">
        <f>AVERAGE(Questions!C17,Questions!C19)</f>
        <v>#DIV/0!</v>
      </c>
      <c r="C19" t="str">
        <f>IF(ISBLANK(B6),"",IF((B6-B19)&lt;0,0,B6-B19))</f>
        <v/>
      </c>
    </row>
    <row r="20" spans="1:3" x14ac:dyDescent="0.2">
      <c r="A20" s="17" t="s">
        <v>28</v>
      </c>
      <c r="B20" s="18" t="e">
        <f>ROUND(AVERAGE(Questions!C6,Questions!C8,Questions!C20),2)</f>
        <v>#DIV/0!</v>
      </c>
      <c r="C20" t="str">
        <f>IF(ISBLANK(B6),"",IF((B6-B20)&lt;0,0,B6-B20))</f>
        <v/>
      </c>
    </row>
    <row r="21" spans="1:3" x14ac:dyDescent="0.2">
      <c r="A21" s="17" t="s">
        <v>29</v>
      </c>
      <c r="B21" s="18">
        <f>Questions!C13</f>
        <v>0</v>
      </c>
      <c r="C21" t="str">
        <f>IF(ISBLANK(B6),"",IF((B6-B21)&lt;0,0,B6-B21))</f>
        <v/>
      </c>
    </row>
    <row r="22" spans="1:3" x14ac:dyDescent="0.2">
      <c r="A22" s="17" t="s">
        <v>30</v>
      </c>
      <c r="B22" s="18" t="e">
        <f>AVERAGE(Questions!C9,Questions!C10)</f>
        <v>#DIV/0!</v>
      </c>
      <c r="C22" t="str">
        <f>IF(ISBLANK(B6),"",IF((B6-B22)&lt;0,0,B6-B22))</f>
        <v/>
      </c>
    </row>
    <row r="23" spans="1:3" x14ac:dyDescent="0.2">
      <c r="A23" s="17" t="s">
        <v>31</v>
      </c>
      <c r="B23" s="18" t="e">
        <f>AVERAGE(Questions!C3,Questions!C18)</f>
        <v>#DIV/0!</v>
      </c>
      <c r="C23" t="str">
        <f>IF(ISBLANK(B6),"",IF((B6-B23)&lt;0,0,B6-B23))</f>
        <v/>
      </c>
    </row>
    <row r="24" spans="1:3" x14ac:dyDescent="0.2">
      <c r="A24" s="17" t="s">
        <v>41</v>
      </c>
      <c r="B24" s="18" t="e">
        <f>AVERAGE(Questions!C2,Questions!C14)</f>
        <v>#DIV/0!</v>
      </c>
      <c r="C24" t="str">
        <f>IF(ISBLANK(B6),"",IF((B6-B24)&lt;0,0,B6-B24))</f>
        <v/>
      </c>
    </row>
    <row r="25" spans="1:3" x14ac:dyDescent="0.2">
      <c r="A25" s="12" t="s">
        <v>32</v>
      </c>
      <c r="B25" s="13" t="e">
        <f>AVERAGE(Questions!C4,Questions!C19)</f>
        <v>#DIV/0!</v>
      </c>
      <c r="C25" t="str">
        <f>IF(ISBLANK(B6),"",IF((B6-B25)&lt;0,0,B6-B25))</f>
        <v/>
      </c>
    </row>
  </sheetData>
  <sheetProtection algorithmName="SHA-512" hashValue="UUZyvZgfThQ1W2a5odJZP1wrxyQRNqYdbOvajz81H04s8hm1oqCqVAZTBUQKY+vUXmQ9Sa4K1X7npzGKP1d+ig==" saltValue="FqU7F3dEHgc2pJeNY3VaaQ==" spinCount="100000" sheet="1" objects="1" scenarios="1" formatCells="0" selectLockedCells="1"/>
  <dataValidations count="1">
    <dataValidation type="list" allowBlank="1" showInputMessage="1" showErrorMessage="1" sqref="B6" xr:uid="{0FA1A7ED-E0E1-7341-8B29-9138A5EF956F}">
      <formula1>"1,2,3,4,5"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Questions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 Maas</dc:creator>
  <cp:lastModifiedBy>Rosan Maas</cp:lastModifiedBy>
  <dcterms:created xsi:type="dcterms:W3CDTF">2025-05-09T12:56:51Z</dcterms:created>
  <dcterms:modified xsi:type="dcterms:W3CDTF">2025-09-14T09:38:53Z</dcterms:modified>
</cp:coreProperties>
</file>