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a74324c6a28058/Documentos/Curso Excel DIO/"/>
    </mc:Choice>
  </mc:AlternateContent>
  <xr:revisionPtr revIDLastSave="40" documentId="8_{38D06B89-C3E0-4C61-9A8C-BEEC6E9389AD}" xr6:coauthVersionLast="47" xr6:coauthVersionMax="47" xr10:uidLastSave="{E2C8CF14-F4F8-43DF-8C3B-55ED3BBAAC2E}"/>
  <bookViews>
    <workbookView xWindow="23880" yWindow="-120" windowWidth="29040" windowHeight="15720" xr2:uid="{6F26E164-6374-41F8-859F-F0AD4C4256AC}"/>
  </bookViews>
  <sheets>
    <sheet name="Plano de Investimento" sheetId="2" r:id="rId1"/>
    <sheet name="Perfis de Investimento" sheetId="3" r:id="rId2"/>
  </sheets>
  <definedNames>
    <definedName name="Aporte">'Plano de Investimento'!$D$9</definedName>
    <definedName name="dividendo_10a">'Plano de Investimento'!$D$18</definedName>
    <definedName name="dividendo_20a">'Plano de Investimento'!$D$19</definedName>
    <definedName name="dividendo_2a">'Plano de Investimento'!$D$16</definedName>
    <definedName name="dividendo_30a">'Plano de Investimento'!$D$20</definedName>
    <definedName name="dividendo_5a">'Plano de Investimento'!$D$17</definedName>
    <definedName name="dividendo_mensal">'Plano de Investimento'!$D$13</definedName>
    <definedName name="pat_10">'Plano de Investimento'!$C$18</definedName>
    <definedName name="pat_20">'Plano de Investimento'!$C$19</definedName>
    <definedName name="pat_2a">'Plano de Investimento'!$C$16</definedName>
    <definedName name="pat_30">'Plano de Investimento'!$C$20</definedName>
    <definedName name="pat_5">'Plano de Investimento'!$C$17</definedName>
    <definedName name="patrimonio">'Plano de Investimento'!$D$12</definedName>
    <definedName name="qtd_anos">'Plano de Investimento'!$D$10</definedName>
    <definedName name="rendimento_carteira">'Plano de Investimento'!$D$5</definedName>
    <definedName name="salario">'Plano de Investimento'!$D$4</definedName>
    <definedName name="sugestao_mensal">'Plano de Investimento'!$D$6</definedName>
    <definedName name="tx_mensal">'Plano de Investimento'!$D$11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C28" i="2"/>
  <c r="C29" i="2"/>
  <c r="C30" i="2"/>
  <c r="C31" i="2"/>
  <c r="C26" i="2"/>
  <c r="C23" i="2"/>
  <c r="D6" i="2"/>
  <c r="C17" i="2"/>
  <c r="D17" i="2" s="1"/>
  <c r="C18" i="2"/>
  <c r="D18" i="2" s="1"/>
  <c r="C19" i="2"/>
  <c r="D19" i="2" s="1"/>
  <c r="C20" i="2"/>
  <c r="D20" i="2" s="1"/>
  <c r="C16" i="2"/>
  <c r="D16" i="2" s="1"/>
  <c r="D12" i="2"/>
  <c r="D13" i="2" s="1"/>
  <c r="D31" i="2" l="1"/>
  <c r="D27" i="2"/>
  <c r="D30" i="2"/>
  <c r="D26" i="2"/>
  <c r="D28" i="2"/>
  <c r="D29" i="2"/>
  <c r="D32" i="2" l="1"/>
</calcChain>
</file>

<file path=xl/sharedStrings.xml><?xml version="1.0" encoding="utf-8"?>
<sst xmlns="http://schemas.openxmlformats.org/spreadsheetml/2006/main" count="89" uniqueCount="52">
  <si>
    <t>Por quantos anos?</t>
  </si>
  <si>
    <t>Quanto investir por mês?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</si>
  <si>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</si>
  <si>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</si>
  <si>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</si>
  <si>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</si>
  <si>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</si>
  <si>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</si>
  <si>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</si>
  <si>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</si>
  <si>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</si>
  <si>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</si>
  <si>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DIY</t>
  </si>
  <si>
    <t>Salário</t>
  </si>
  <si>
    <t>Rendimento Carteira</t>
  </si>
  <si>
    <t>CONFIGURAÇÕES</t>
  </si>
  <si>
    <t>Conservador</t>
  </si>
  <si>
    <t>VALOR A SER INVESTIDO POR MÊS</t>
  </si>
  <si>
    <t>PERFIL</t>
  </si>
  <si>
    <t>TIPO DE FII</t>
  </si>
  <si>
    <t>% SUGERIDO</t>
  </si>
  <si>
    <t>VALORES</t>
  </si>
  <si>
    <t>PAPEL</t>
  </si>
  <si>
    <t>TIJOLO</t>
  </si>
  <si>
    <t>HIBRIDO</t>
  </si>
  <si>
    <t>FOX's</t>
  </si>
  <si>
    <t>DESENVOLVIMENTO</t>
  </si>
  <si>
    <t>HOTELARIA</t>
  </si>
  <si>
    <t>TOTAL</t>
  </si>
  <si>
    <t>Conservador-PAPEL</t>
  </si>
  <si>
    <t>Conservador-TIJOLO</t>
  </si>
  <si>
    <t>Conservador-HIBRIDO</t>
  </si>
  <si>
    <t>Conservador-FOX's</t>
  </si>
  <si>
    <t>Conservador-DESENVOLVIMENTO</t>
  </si>
  <si>
    <t>Conservador-HOTELARIA</t>
  </si>
  <si>
    <t>CHAVE</t>
  </si>
  <si>
    <t>Moderado</t>
  </si>
  <si>
    <t>Moderado-PAPEL</t>
  </si>
  <si>
    <t>Moderado-TIJOLO</t>
  </si>
  <si>
    <t>Moderado-HIBRIDO</t>
  </si>
  <si>
    <t>Moderado-FOX's</t>
  </si>
  <si>
    <t>Moderado-DESENVOLVIMENTO</t>
  </si>
  <si>
    <t>Moderado-HOTELARIA</t>
  </si>
  <si>
    <t>Agressivo</t>
  </si>
  <si>
    <t>Agressivo-PAPEL</t>
  </si>
  <si>
    <t>Agressivo-TIJOLO</t>
  </si>
  <si>
    <t>Agressivo-HIBRIDO</t>
  </si>
  <si>
    <t>Agressivo-FOX's</t>
  </si>
  <si>
    <t>Agressivo-DESENVOLVIMENTO</t>
  </si>
  <si>
    <t>Agressivo-HOTELARIA</t>
  </si>
  <si>
    <t>Sugestão de Investimento (30%)</t>
  </si>
  <si>
    <r>
      <t xml:space="preserve">OBS.: Modificar somente as células com valores em </t>
    </r>
    <r>
      <rPr>
        <b/>
        <sz val="11"/>
        <color theme="3" tint="0.499984740745262"/>
        <rFont val="Aptos Narrow"/>
        <family val="2"/>
        <scheme val="minor"/>
      </rPr>
      <t>AZUL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</si>
</sst>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0.000%"/>
    <numFmt numFmtId="167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b/>
      <sz val="11"/>
      <color theme="3" tint="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3743705557422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3743705557422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374370555742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3743705557422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3743705557422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3743705557422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hair">
        <color theme="0" tint="-0.14996795556505021"/>
      </bottom>
      <diagonal/>
    </border>
    <border>
      <left/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/>
      <top style="hair">
        <color theme="0" tint="-0.14996795556505021"/>
      </top>
      <bottom style="medium">
        <color indexed="64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3" borderId="0" xfId="0" applyFill="1"/>
    <xf numFmtId="0" fontId="3" fillId="3" borderId="1" xfId="0" applyFont="1" applyFill="1" applyBorder="1"/>
    <xf numFmtId="0" fontId="3" fillId="3" borderId="3" xfId="0" applyFont="1" applyFill="1" applyBorder="1"/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8" fontId="3" fillId="3" borderId="2" xfId="0" applyNumberFormat="1" applyFont="1" applyFill="1" applyBorder="1" applyAlignment="1">
      <alignment horizontal="center"/>
    </xf>
    <xf numFmtId="8" fontId="3" fillId="3" borderId="4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vertical="center"/>
    </xf>
    <xf numFmtId="0" fontId="3" fillId="3" borderId="7" xfId="0" applyFont="1" applyFill="1" applyBorder="1"/>
    <xf numFmtId="0" fontId="5" fillId="2" borderId="9" xfId="0" applyFont="1" applyFill="1" applyBorder="1" applyAlignment="1">
      <alignment horizontal="left" vertical="center"/>
    </xf>
    <xf numFmtId="8" fontId="3" fillId="3" borderId="10" xfId="0" applyNumberFormat="1" applyFont="1" applyFill="1" applyBorder="1" applyAlignment="1">
      <alignment horizontal="center"/>
    </xf>
    <xf numFmtId="8" fontId="3" fillId="3" borderId="12" xfId="0" applyNumberFormat="1" applyFont="1" applyFill="1" applyBorder="1" applyAlignment="1">
      <alignment horizontal="center"/>
    </xf>
    <xf numFmtId="8" fontId="3" fillId="3" borderId="14" xfId="0" applyNumberFormat="1" applyFont="1" applyFill="1" applyBorder="1" applyAlignment="1">
      <alignment horizontal="center"/>
    </xf>
    <xf numFmtId="0" fontId="4" fillId="0" borderId="0" xfId="0" applyFont="1"/>
    <xf numFmtId="0" fontId="0" fillId="0" borderId="0" xfId="0" applyAlignment="1"/>
    <xf numFmtId="9" fontId="0" fillId="0" borderId="0" xfId="0" applyNumberFormat="1"/>
    <xf numFmtId="0" fontId="6" fillId="4" borderId="5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167" fontId="3" fillId="3" borderId="11" xfId="0" applyNumberFormat="1" applyFont="1" applyFill="1" applyBorder="1" applyAlignment="1">
      <alignment horizontal="center"/>
    </xf>
    <xf numFmtId="167" fontId="3" fillId="3" borderId="13" xfId="0" applyNumberFormat="1" applyFont="1" applyFill="1" applyBorder="1" applyAlignment="1">
      <alignment horizontal="center"/>
    </xf>
    <xf numFmtId="167" fontId="3" fillId="3" borderId="15" xfId="0" applyNumberFormat="1" applyFont="1" applyFill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/>
    </xf>
    <xf numFmtId="0" fontId="3" fillId="3" borderId="17" xfId="0" applyFont="1" applyFill="1" applyBorder="1" applyAlignment="1">
      <alignment horizontal="left"/>
    </xf>
    <xf numFmtId="0" fontId="3" fillId="3" borderId="16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left" vertical="center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3" fillId="3" borderId="0" xfId="0" applyFont="1" applyFill="1" applyBorder="1"/>
    <xf numFmtId="0" fontId="0" fillId="0" borderId="0" xfId="0" applyBorder="1"/>
    <xf numFmtId="0" fontId="0" fillId="0" borderId="22" xfId="0" applyBorder="1"/>
    <xf numFmtId="0" fontId="0" fillId="0" borderId="23" xfId="0" applyBorder="1"/>
    <xf numFmtId="9" fontId="0" fillId="0" borderId="0" xfId="2" applyFont="1" applyBorder="1"/>
    <xf numFmtId="9" fontId="0" fillId="0" borderId="22" xfId="2" applyFont="1" applyBorder="1"/>
    <xf numFmtId="9" fontId="0" fillId="0" borderId="23" xfId="0" applyNumberFormat="1" applyBorder="1"/>
    <xf numFmtId="9" fontId="0" fillId="0" borderId="0" xfId="0" applyNumberFormat="1" applyBorder="1"/>
    <xf numFmtId="9" fontId="0" fillId="0" borderId="22" xfId="0" applyNumberFormat="1" applyBorder="1"/>
    <xf numFmtId="0" fontId="2" fillId="5" borderId="0" xfId="0" applyFont="1" applyFill="1"/>
    <xf numFmtId="0" fontId="3" fillId="6" borderId="5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2" fillId="5" borderId="5" xfId="0" applyFont="1" applyFill="1" applyBorder="1"/>
    <xf numFmtId="0" fontId="2" fillId="5" borderId="9" xfId="0" applyFont="1" applyFill="1" applyBorder="1"/>
    <xf numFmtId="167" fontId="2" fillId="5" borderId="6" xfId="0" applyNumberFormat="1" applyFont="1" applyFill="1" applyBorder="1"/>
    <xf numFmtId="0" fontId="3" fillId="7" borderId="7" xfId="0" applyFont="1" applyFill="1" applyBorder="1"/>
    <xf numFmtId="9" fontId="0" fillId="7" borderId="24" xfId="0" applyNumberFormat="1" applyFill="1" applyBorder="1"/>
    <xf numFmtId="167" fontId="0" fillId="7" borderId="8" xfId="0" applyNumberFormat="1" applyFill="1" applyBorder="1"/>
    <xf numFmtId="0" fontId="3" fillId="7" borderId="1" xfId="0" applyFont="1" applyFill="1" applyBorder="1"/>
    <xf numFmtId="9" fontId="0" fillId="7" borderId="25" xfId="0" applyNumberFormat="1" applyFill="1" applyBorder="1"/>
    <xf numFmtId="167" fontId="0" fillId="7" borderId="2" xfId="0" applyNumberFormat="1" applyFill="1" applyBorder="1"/>
    <xf numFmtId="0" fontId="3" fillId="7" borderId="3" xfId="0" applyFont="1" applyFill="1" applyBorder="1"/>
    <xf numFmtId="9" fontId="0" fillId="7" borderId="26" xfId="0" applyNumberFormat="1" applyFill="1" applyBorder="1"/>
    <xf numFmtId="167" fontId="0" fillId="7" borderId="4" xfId="0" applyNumberFormat="1" applyFill="1" applyBorder="1"/>
    <xf numFmtId="167" fontId="3" fillId="3" borderId="0" xfId="0" applyNumberFormat="1" applyFont="1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167" fontId="3" fillId="3" borderId="4" xfId="0" applyNumberFormat="1" applyFont="1" applyFill="1" applyBorder="1" applyAlignment="1">
      <alignment horizontal="center"/>
    </xf>
    <xf numFmtId="167" fontId="8" fillId="0" borderId="8" xfId="0" applyNumberFormat="1" applyFont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167" fontId="8" fillId="0" borderId="8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5" fontId="8" fillId="0" borderId="2" xfId="2" applyNumberFormat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'Plano de Investimento'!$B$26:$B$31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FOX's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'Plano de Investimento'!$C$26:$C$31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B-4D84-B0A2-F89AF878CD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5653666953301E-2"/>
          <c:y val="0.90549913245553149"/>
          <c:w val="0.89999988759435046"/>
          <c:h val="6.9713882728285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32</xdr:row>
      <xdr:rowOff>145256</xdr:rowOff>
    </xdr:from>
    <xdr:to>
      <xdr:col>4</xdr:col>
      <xdr:colOff>219074</xdr:colOff>
      <xdr:row>48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2B5EDF-7662-E839-B127-6DE32248F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114299</xdr:rowOff>
    </xdr:from>
    <xdr:to>
      <xdr:col>4</xdr:col>
      <xdr:colOff>9525</xdr:colOff>
      <xdr:row>0</xdr:row>
      <xdr:rowOff>1472928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D80455D-8C8A-6C30-4DB8-F2E611E6A3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397" b="25080"/>
        <a:stretch>
          <a:fillRect/>
        </a:stretch>
      </xdr:blipFill>
      <xdr:spPr>
        <a:xfrm>
          <a:off x="390525" y="114299"/>
          <a:ext cx="4067175" cy="1358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5CC87-CE43-45BE-8AF1-C8CF99CC298D}">
  <sheetPr>
    <tabColor theme="9" tint="-0.499984740745262"/>
  </sheetPr>
  <dimension ref="A1:G50"/>
  <sheetViews>
    <sheetView showGridLines="0" tabSelected="1" zoomScaleNormal="100" workbookViewId="0">
      <selection activeCell="E24" sqref="E24"/>
    </sheetView>
  </sheetViews>
  <sheetFormatPr defaultColWidth="0" defaultRowHeight="15" zeroHeight="1" x14ac:dyDescent="0.25"/>
  <cols>
    <col min="1" max="1" width="5.85546875" customWidth="1"/>
    <col min="2" max="2" width="32.140625" bestFit="1" customWidth="1"/>
    <col min="3" max="3" width="15.28515625" bestFit="1" customWidth="1"/>
    <col min="4" max="4" width="13.42578125" bestFit="1" customWidth="1"/>
    <col min="5" max="5" width="5.85546875" customWidth="1"/>
    <col min="6" max="6" width="11.28515625" hidden="1" customWidth="1"/>
    <col min="7" max="10" width="9.140625" hidden="1" customWidth="1"/>
    <col min="11" max="16384" width="9.140625" hidden="1"/>
  </cols>
  <sheetData>
    <row r="1" spans="1:7" ht="117.75" customHeight="1" x14ac:dyDescent="0.25"/>
    <row r="2" spans="1:7" ht="15.75" thickBot="1" x14ac:dyDescent="0.3"/>
    <row r="3" spans="1:7" ht="21.75" thickBot="1" x14ac:dyDescent="0.3">
      <c r="B3" s="17" t="s">
        <v>15</v>
      </c>
      <c r="C3" s="26"/>
      <c r="D3" s="18"/>
    </row>
    <row r="4" spans="1:7" x14ac:dyDescent="0.25">
      <c r="B4" s="27" t="s">
        <v>13</v>
      </c>
      <c r="C4" s="28"/>
      <c r="D4" s="61">
        <v>4200</v>
      </c>
    </row>
    <row r="5" spans="1:7" x14ac:dyDescent="0.25">
      <c r="B5" s="22" t="s">
        <v>14</v>
      </c>
      <c r="C5" s="23"/>
      <c r="D5" s="62">
        <v>0.01</v>
      </c>
    </row>
    <row r="6" spans="1:7" ht="15.75" thickBot="1" x14ac:dyDescent="0.3">
      <c r="B6" s="29" t="s">
        <v>50</v>
      </c>
      <c r="C6" s="30"/>
      <c r="D6" s="60">
        <f>D4*30%</f>
        <v>1260</v>
      </c>
    </row>
    <row r="7" spans="1:7" ht="15.75" thickBot="1" x14ac:dyDescent="0.3"/>
    <row r="8" spans="1:7" ht="27" thickBot="1" x14ac:dyDescent="0.3">
      <c r="B8" s="4" t="s">
        <v>5</v>
      </c>
      <c r="C8" s="10"/>
      <c r="D8" s="5"/>
      <c r="G8" s="15"/>
    </row>
    <row r="9" spans="1:7" x14ac:dyDescent="0.25">
      <c r="B9" s="27" t="s">
        <v>1</v>
      </c>
      <c r="C9" s="28"/>
      <c r="D9" s="63">
        <v>1260</v>
      </c>
    </row>
    <row r="10" spans="1:7" x14ac:dyDescent="0.25">
      <c r="B10" s="22" t="s">
        <v>0</v>
      </c>
      <c r="C10" s="23"/>
      <c r="D10" s="64">
        <v>10</v>
      </c>
    </row>
    <row r="11" spans="1:7" x14ac:dyDescent="0.25">
      <c r="B11" s="22" t="s">
        <v>2</v>
      </c>
      <c r="C11" s="23"/>
      <c r="D11" s="65">
        <v>1.0789999999999999E-2</v>
      </c>
    </row>
    <row r="12" spans="1:7" x14ac:dyDescent="0.25">
      <c r="B12" s="24" t="s">
        <v>3</v>
      </c>
      <c r="C12" s="25"/>
      <c r="D12" s="6">
        <f>FV(D11,D10*12,D9*-1)</f>
        <v>306538.10778801696</v>
      </c>
    </row>
    <row r="13" spans="1:7" ht="15.75" thickBot="1" x14ac:dyDescent="0.3">
      <c r="B13" s="31" t="s">
        <v>4</v>
      </c>
      <c r="C13" s="32"/>
      <c r="D13" s="7">
        <f>D12*$D$5</f>
        <v>3065.3810778801699</v>
      </c>
    </row>
    <row r="14" spans="1:7" ht="15.75" thickBot="1" x14ac:dyDescent="0.3"/>
    <row r="15" spans="1:7" ht="27" thickBot="1" x14ac:dyDescent="0.3">
      <c r="B15" s="4" t="s">
        <v>11</v>
      </c>
      <c r="C15" s="10"/>
      <c r="D15" s="8" t="s">
        <v>12</v>
      </c>
    </row>
    <row r="16" spans="1:7" x14ac:dyDescent="0.25">
      <c r="A16" s="14">
        <v>2</v>
      </c>
      <c r="B16" s="9" t="s">
        <v>6</v>
      </c>
      <c r="C16" s="11">
        <f>FV($D$11,A16*12,$D$9*-1)</f>
        <v>34306.810395032975</v>
      </c>
      <c r="D16" s="19">
        <f>C16*rendimento_carteira</f>
        <v>343.06810395032977</v>
      </c>
    </row>
    <row r="17" spans="1:4" x14ac:dyDescent="0.25">
      <c r="A17" s="14">
        <v>5</v>
      </c>
      <c r="B17" s="2" t="s">
        <v>7</v>
      </c>
      <c r="C17" s="12">
        <f>FV($D$11,A17*12,$D$9*-1)</f>
        <v>105558.91163809443</v>
      </c>
      <c r="D17" s="20">
        <f>C17*rendimento_carteira</f>
        <v>1055.5891163809442</v>
      </c>
    </row>
    <row r="18" spans="1:4" x14ac:dyDescent="0.25">
      <c r="A18" s="14">
        <v>10</v>
      </c>
      <c r="B18" s="2" t="s">
        <v>8</v>
      </c>
      <c r="C18" s="12">
        <f>FV($D$11,A18*12,$D$9*-1)</f>
        <v>306538.10778801696</v>
      </c>
      <c r="D18" s="20">
        <f>C18*rendimento_carteira</f>
        <v>3065.3810778801699</v>
      </c>
    </row>
    <row r="19" spans="1:4" x14ac:dyDescent="0.25">
      <c r="A19" s="14">
        <v>20</v>
      </c>
      <c r="B19" s="2" t="s">
        <v>9</v>
      </c>
      <c r="C19" s="12">
        <f>FV($D$11,A19*12,$D$9*-1)</f>
        <v>1417749.9841223215</v>
      </c>
      <c r="D19" s="20">
        <f>C19*rendimento_carteira</f>
        <v>14177.499841223214</v>
      </c>
    </row>
    <row r="20" spans="1:4" ht="15.75" thickBot="1" x14ac:dyDescent="0.3">
      <c r="A20" s="14">
        <v>30</v>
      </c>
      <c r="B20" s="3" t="s">
        <v>10</v>
      </c>
      <c r="C20" s="13">
        <f>FV($D$11,A20*12,$D$9*-1)</f>
        <v>5445933.7653059401</v>
      </c>
      <c r="D20" s="21">
        <f>C20*rendimento_carteira</f>
        <v>54459.337653059403</v>
      </c>
    </row>
    <row r="21" spans="1:4" x14ac:dyDescent="0.25"/>
    <row r="22" spans="1:4" x14ac:dyDescent="0.25">
      <c r="B22" s="33" t="s">
        <v>18</v>
      </c>
      <c r="C22" s="59" t="s">
        <v>43</v>
      </c>
      <c r="D22" s="1"/>
    </row>
    <row r="23" spans="1:4" x14ac:dyDescent="0.25">
      <c r="B23" s="33" t="s">
        <v>17</v>
      </c>
      <c r="C23" s="58">
        <f>Aporte</f>
        <v>1260</v>
      </c>
      <c r="D23" s="1"/>
    </row>
    <row r="24" spans="1:4" ht="15.75" thickBot="1" x14ac:dyDescent="0.3"/>
    <row r="25" spans="1:4" ht="15.75" thickBot="1" x14ac:dyDescent="0.3">
      <c r="B25" s="43" t="s">
        <v>19</v>
      </c>
      <c r="C25" s="44" t="s">
        <v>20</v>
      </c>
      <c r="D25" s="45" t="s">
        <v>21</v>
      </c>
    </row>
    <row r="26" spans="1:4" x14ac:dyDescent="0.25">
      <c r="B26" s="49" t="s">
        <v>22</v>
      </c>
      <c r="C26" s="50">
        <f>VLOOKUP($C$22&amp;"-"&amp;B26,'Perfis de Investimento'!$B$3:$E$20,4,0)</f>
        <v>0.5</v>
      </c>
      <c r="D26" s="51">
        <f>C26*$C$23</f>
        <v>630</v>
      </c>
    </row>
    <row r="27" spans="1:4" x14ac:dyDescent="0.25">
      <c r="B27" s="52" t="s">
        <v>23</v>
      </c>
      <c r="C27" s="53">
        <f>VLOOKUP($C$22&amp;"-"&amp;B27,'Perfis de Investimento'!$B$3:$E$20,4,0)</f>
        <v>0.1</v>
      </c>
      <c r="D27" s="54">
        <f t="shared" ref="D27:D31" si="0">C27*$C$23</f>
        <v>126</v>
      </c>
    </row>
    <row r="28" spans="1:4" x14ac:dyDescent="0.25">
      <c r="B28" s="52" t="s">
        <v>24</v>
      </c>
      <c r="C28" s="53">
        <f>VLOOKUP($C$22&amp;"-"&amp;B28,'Perfis de Investimento'!$B$3:$E$20,4,0)</f>
        <v>0.05</v>
      </c>
      <c r="D28" s="54">
        <f t="shared" si="0"/>
        <v>63</v>
      </c>
    </row>
    <row r="29" spans="1:4" x14ac:dyDescent="0.25">
      <c r="B29" s="52" t="s">
        <v>25</v>
      </c>
      <c r="C29" s="53">
        <f>VLOOKUP($C$22&amp;"-"&amp;B29,'Perfis de Investimento'!$B$3:$E$20,4,0)</f>
        <v>0.05</v>
      </c>
      <c r="D29" s="54">
        <f t="shared" si="0"/>
        <v>63</v>
      </c>
    </row>
    <row r="30" spans="1:4" x14ac:dyDescent="0.25">
      <c r="B30" s="52" t="s">
        <v>26</v>
      </c>
      <c r="C30" s="53">
        <f>VLOOKUP($C$22&amp;"-"&amp;B30,'Perfis de Investimento'!$B$3:$E$20,4,0)</f>
        <v>0.2</v>
      </c>
      <c r="D30" s="54">
        <f t="shared" si="0"/>
        <v>252</v>
      </c>
    </row>
    <row r="31" spans="1:4" ht="15.75" thickBot="1" x14ac:dyDescent="0.3">
      <c r="B31" s="55" t="s">
        <v>27</v>
      </c>
      <c r="C31" s="56">
        <f>VLOOKUP($C$22&amp;"-"&amp;B31,'Perfis de Investimento'!$B$3:$E$20,4,0)</f>
        <v>0.1</v>
      </c>
      <c r="D31" s="57">
        <f t="shared" si="0"/>
        <v>126</v>
      </c>
    </row>
    <row r="32" spans="1:4" ht="15.75" thickBot="1" x14ac:dyDescent="0.3">
      <c r="B32" s="46" t="s">
        <v>28</v>
      </c>
      <c r="C32" s="47"/>
      <c r="D32" s="48">
        <f>SUM(D26:D31)</f>
        <v>1260</v>
      </c>
    </row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spans="2:2" x14ac:dyDescent="0.25"/>
    <row r="50" spans="2:2" x14ac:dyDescent="0.25">
      <c r="B50" t="s">
        <v>51</v>
      </c>
    </row>
  </sheetData>
  <mergeCells count="11">
    <mergeCell ref="B9:C9"/>
    <mergeCell ref="B10:C10"/>
    <mergeCell ref="B11:C11"/>
    <mergeCell ref="B12:C12"/>
    <mergeCell ref="B13:C13"/>
    <mergeCell ref="B15:C15"/>
    <mergeCell ref="B3:D3"/>
    <mergeCell ref="B4:C4"/>
    <mergeCell ref="B5:C5"/>
    <mergeCell ref="B6:C6"/>
    <mergeCell ref="B8:D8"/>
  </mergeCells>
  <dataValidations count="1">
    <dataValidation type="list" allowBlank="1" showInputMessage="1" showErrorMessage="1" sqref="C22" xr:uid="{9959FD85-F2FA-4C93-A34E-DDA65DF2F72D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6606-347F-4AA5-BC90-2C243AA298B5}">
  <dimension ref="B2:E20"/>
  <sheetViews>
    <sheetView workbookViewId="0">
      <selection activeCell="G7" sqref="G7"/>
    </sheetView>
  </sheetViews>
  <sheetFormatPr defaultRowHeight="15" x14ac:dyDescent="0.25"/>
  <cols>
    <col min="2" max="2" width="30.85546875" bestFit="1" customWidth="1"/>
    <col min="3" max="3" width="12.140625" bestFit="1" customWidth="1"/>
    <col min="4" max="4" width="18.5703125" bestFit="1" customWidth="1"/>
    <col min="5" max="5" width="12.7109375" bestFit="1" customWidth="1"/>
  </cols>
  <sheetData>
    <row r="2" spans="2:5" x14ac:dyDescent="0.25">
      <c r="B2" s="42" t="s">
        <v>35</v>
      </c>
      <c r="C2" s="42" t="s">
        <v>18</v>
      </c>
      <c r="D2" s="42" t="s">
        <v>19</v>
      </c>
      <c r="E2" s="42" t="s">
        <v>20</v>
      </c>
    </row>
    <row r="3" spans="2:5" x14ac:dyDescent="0.25">
      <c r="B3" s="34" t="s">
        <v>29</v>
      </c>
      <c r="C3" s="34" t="s">
        <v>16</v>
      </c>
      <c r="D3" s="34" t="s">
        <v>22</v>
      </c>
      <c r="E3" s="37">
        <v>0.3</v>
      </c>
    </row>
    <row r="4" spans="2:5" x14ac:dyDescent="0.25">
      <c r="B4" s="34" t="s">
        <v>30</v>
      </c>
      <c r="C4" s="34" t="s">
        <v>16</v>
      </c>
      <c r="D4" s="34" t="s">
        <v>23</v>
      </c>
      <c r="E4" s="37">
        <v>0.5</v>
      </c>
    </row>
    <row r="5" spans="2:5" x14ac:dyDescent="0.25">
      <c r="B5" s="34" t="s">
        <v>31</v>
      </c>
      <c r="C5" s="34" t="s">
        <v>16</v>
      </c>
      <c r="D5" s="34" t="s">
        <v>24</v>
      </c>
      <c r="E5" s="37">
        <v>0.1</v>
      </c>
    </row>
    <row r="6" spans="2:5" x14ac:dyDescent="0.25">
      <c r="B6" s="34" t="s">
        <v>32</v>
      </c>
      <c r="C6" s="34" t="s">
        <v>16</v>
      </c>
      <c r="D6" s="34" t="s">
        <v>25</v>
      </c>
      <c r="E6" s="37">
        <v>0.1</v>
      </c>
    </row>
    <row r="7" spans="2:5" x14ac:dyDescent="0.25">
      <c r="B7" s="34" t="s">
        <v>33</v>
      </c>
      <c r="C7" s="34" t="s">
        <v>16</v>
      </c>
      <c r="D7" s="34" t="s">
        <v>26</v>
      </c>
      <c r="E7" s="37">
        <v>0</v>
      </c>
    </row>
    <row r="8" spans="2:5" ht="15.75" thickBot="1" x14ac:dyDescent="0.3">
      <c r="B8" s="35" t="s">
        <v>34</v>
      </c>
      <c r="C8" s="35" t="s">
        <v>16</v>
      </c>
      <c r="D8" s="35" t="s">
        <v>27</v>
      </c>
      <c r="E8" s="38">
        <v>0</v>
      </c>
    </row>
    <row r="9" spans="2:5" x14ac:dyDescent="0.25">
      <c r="B9" s="36" t="s">
        <v>37</v>
      </c>
      <c r="C9" s="36" t="s">
        <v>36</v>
      </c>
      <c r="D9" s="36" t="s">
        <v>22</v>
      </c>
      <c r="E9" s="39">
        <v>0.32</v>
      </c>
    </row>
    <row r="10" spans="2:5" x14ac:dyDescent="0.25">
      <c r="B10" s="34" t="s">
        <v>38</v>
      </c>
      <c r="C10" s="34" t="s">
        <v>36</v>
      </c>
      <c r="D10" s="34" t="s">
        <v>23</v>
      </c>
      <c r="E10" s="40">
        <v>0.35</v>
      </c>
    </row>
    <row r="11" spans="2:5" x14ac:dyDescent="0.25">
      <c r="B11" s="34" t="s">
        <v>39</v>
      </c>
      <c r="C11" s="34" t="s">
        <v>36</v>
      </c>
      <c r="D11" s="34" t="s">
        <v>24</v>
      </c>
      <c r="E11" s="40">
        <v>0.08</v>
      </c>
    </row>
    <row r="12" spans="2:5" x14ac:dyDescent="0.25">
      <c r="B12" s="34" t="s">
        <v>40</v>
      </c>
      <c r="C12" s="34" t="s">
        <v>36</v>
      </c>
      <c r="D12" s="34" t="s">
        <v>25</v>
      </c>
      <c r="E12" s="40">
        <v>0.05</v>
      </c>
    </row>
    <row r="13" spans="2:5" x14ac:dyDescent="0.25">
      <c r="B13" s="34" t="s">
        <v>41</v>
      </c>
      <c r="C13" s="34" t="s">
        <v>36</v>
      </c>
      <c r="D13" s="34" t="s">
        <v>26</v>
      </c>
      <c r="E13" s="40">
        <v>0.1</v>
      </c>
    </row>
    <row r="14" spans="2:5" ht="15.75" thickBot="1" x14ac:dyDescent="0.3">
      <c r="B14" s="35" t="s">
        <v>42</v>
      </c>
      <c r="C14" s="35" t="s">
        <v>36</v>
      </c>
      <c r="D14" s="35" t="s">
        <v>27</v>
      </c>
      <c r="E14" s="41">
        <v>0.1</v>
      </c>
    </row>
    <row r="15" spans="2:5" x14ac:dyDescent="0.25">
      <c r="B15" t="s">
        <v>44</v>
      </c>
      <c r="C15" t="s">
        <v>43</v>
      </c>
      <c r="D15" t="s">
        <v>22</v>
      </c>
      <c r="E15" s="16">
        <v>0.5</v>
      </c>
    </row>
    <row r="16" spans="2:5" x14ac:dyDescent="0.25">
      <c r="B16" t="s">
        <v>45</v>
      </c>
      <c r="C16" t="s">
        <v>43</v>
      </c>
      <c r="D16" t="s">
        <v>23</v>
      </c>
      <c r="E16" s="16">
        <v>0.1</v>
      </c>
    </row>
    <row r="17" spans="2:5" x14ac:dyDescent="0.25">
      <c r="B17" t="s">
        <v>46</v>
      </c>
      <c r="C17" t="s">
        <v>43</v>
      </c>
      <c r="D17" t="s">
        <v>24</v>
      </c>
      <c r="E17" s="16">
        <v>0.05</v>
      </c>
    </row>
    <row r="18" spans="2:5" x14ac:dyDescent="0.25">
      <c r="B18" t="s">
        <v>47</v>
      </c>
      <c r="C18" t="s">
        <v>43</v>
      </c>
      <c r="D18" t="s">
        <v>25</v>
      </c>
      <c r="E18" s="16">
        <v>0.05</v>
      </c>
    </row>
    <row r="19" spans="2:5" x14ac:dyDescent="0.25">
      <c r="B19" t="s">
        <v>48</v>
      </c>
      <c r="C19" t="s">
        <v>43</v>
      </c>
      <c r="D19" t="s">
        <v>26</v>
      </c>
      <c r="E19" s="16">
        <v>0.2</v>
      </c>
    </row>
    <row r="20" spans="2:5" x14ac:dyDescent="0.25">
      <c r="B20" t="s">
        <v>49</v>
      </c>
      <c r="C20" t="s">
        <v>43</v>
      </c>
      <c r="D20" t="s">
        <v>27</v>
      </c>
      <c r="E20" s="1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18</vt:i4>
      </vt:variant>
    </vt:vector>
  </HeadingPairs>
  <TitlesOfParts>
    <vt:vector size="20" baseType="lpstr">
      <vt:lpstr>Plano de Investimento</vt:lpstr>
      <vt:lpstr>Perfis de Investimento</vt:lpstr>
      <vt:lpstr>Aporte</vt:lpstr>
      <vt:lpstr>dividendo_10a</vt:lpstr>
      <vt:lpstr>dividendo_20a</vt:lpstr>
      <vt:lpstr>dividendo_2a</vt:lpstr>
      <vt:lpstr>dividendo_30a</vt:lpstr>
      <vt:lpstr>dividendo_5a</vt:lpstr>
      <vt:lpstr>dividendo_mensal</vt:lpstr>
      <vt:lpstr>pat_10</vt:lpstr>
      <vt:lpstr>pat_20</vt:lpstr>
      <vt:lpstr>pat_2a</vt:lpstr>
      <vt:lpstr>pat_30</vt:lpstr>
      <vt:lpstr>pat_5</vt:lpstr>
      <vt:lpstr>patrimonio</vt:lpstr>
      <vt:lpstr>qtd_anos</vt:lpstr>
      <vt:lpstr>rendimento_carteira</vt:lpstr>
      <vt:lpstr>salario</vt:lpstr>
      <vt:lpstr>sugestao_mensal</vt:lpstr>
      <vt:lpstr>tx_mensal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ROSEMIRO LOPES</dc:creator>
  <cp:lastModifiedBy>ROSEMIRO LOPES</cp:lastModifiedBy>
  <dcterms:created xsi:type="dcterms:W3CDTF">2025-06-03T23:49:36Z</dcterms:created>
  <dcterms:modified xsi:type="dcterms:W3CDTF">2025-06-11T01:01:07Z</dcterms:modified>
</cp:coreProperties>
</file>